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60" windowWidth="28800" windowHeight="10800"/>
  </bookViews>
  <sheets>
    <sheet name="Общая НМЦК" sheetId="13" r:id="rId1"/>
    <sheet name="Лицей им.Г.Ф.Атякшева" sheetId="4" r:id="rId2"/>
    <sheet name="МБОУ №2" sheetId="3" r:id="rId3"/>
    <sheet name="Гимназия" sheetId="6" r:id="rId4"/>
    <sheet name="ЦМТиИО" sheetId="7" r:id="rId5"/>
    <sheet name="МБОУ СОШ 6" sheetId="8" r:id="rId6"/>
    <sheet name="Прометей" sheetId="10" r:id="rId7"/>
    <sheet name="СОШ №5" sheetId="12" r:id="rId8"/>
  </sheets>
  <definedNames>
    <definedName name="_xlnm.Print_Area" localSheetId="3">Гимназия!$A$1:$K$16</definedName>
    <definedName name="_xlnm.Print_Area" localSheetId="1">'Лицей им.Г.Ф.Атякшева'!$A$1:$K$17</definedName>
    <definedName name="_xlnm.Print_Area" localSheetId="2">'МБОУ №2'!$A$1:$K$17</definedName>
    <definedName name="_xlnm.Print_Area" localSheetId="5">'МБОУ СОШ 6'!$A$1:$K$16</definedName>
    <definedName name="_xlnm.Print_Area" localSheetId="0">'Общая НМЦК'!$A$1:$K$16</definedName>
    <definedName name="_xlnm.Print_Area" localSheetId="6">Прометей!$A$1:$K$16</definedName>
    <definedName name="_xlnm.Print_Area" localSheetId="4">ЦМТиИО!$A$1:$K$15</definedName>
  </definedNames>
  <calcPr calcId="145621"/>
</workbook>
</file>

<file path=xl/calcChain.xml><?xml version="1.0" encoding="utf-8"?>
<calcChain xmlns="http://schemas.openxmlformats.org/spreadsheetml/2006/main">
  <c r="I8" i="8" l="1"/>
  <c r="H7" i="8"/>
  <c r="H6" i="8"/>
  <c r="I8" i="6"/>
  <c r="H7" i="6"/>
  <c r="H6" i="6"/>
  <c r="I6" i="4" l="1"/>
  <c r="I8" i="4" s="1"/>
  <c r="I7" i="4"/>
  <c r="H7" i="4"/>
  <c r="H8" i="4" s="1"/>
  <c r="H6" i="13"/>
  <c r="H6" i="12"/>
  <c r="H10" i="12" s="1"/>
  <c r="H7" i="12"/>
  <c r="H8" i="12"/>
  <c r="H9" i="12"/>
  <c r="H6" i="3"/>
  <c r="H8" i="3" s="1"/>
  <c r="H7" i="3"/>
  <c r="I6" i="10"/>
  <c r="I7" i="10"/>
  <c r="H7" i="10"/>
  <c r="H8" i="8"/>
  <c r="I7" i="7"/>
  <c r="H6" i="7"/>
  <c r="H7" i="7"/>
  <c r="H8" i="6"/>
  <c r="H6" i="4"/>
  <c r="I8" i="12" l="1"/>
  <c r="I6" i="12"/>
  <c r="I9" i="12"/>
  <c r="I7" i="12"/>
  <c r="I8" i="3"/>
  <c r="I10" i="12" l="1"/>
</calcChain>
</file>

<file path=xl/sharedStrings.xml><?xml version="1.0" encoding="utf-8"?>
<sst xmlns="http://schemas.openxmlformats.org/spreadsheetml/2006/main" count="191" uniqueCount="62">
  <si>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</si>
  <si>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</si>
  <si>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</si>
  <si>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</si>
  <si>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</si>
  <si>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</si>
  <si>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</si>
  <si>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</si>
  <si>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</si>
  <si>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</si>
  <si>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</si>
  <si>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</si>
  <si>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м2</t>
  </si>
  <si>
    <t>м3</t>
  </si>
  <si>
    <t>Коммерческое предложение 17-01-Вх-12 от 13.01.2023 г.</t>
  </si>
  <si>
    <t>Коммерческое предложение 17-01-Вх-13 от 13.01.2023 г.</t>
  </si>
  <si>
    <t>Директор</t>
  </si>
  <si>
    <t>И.А. Ефремова</t>
  </si>
  <si>
    <t>Исполнитель: Руководитель контрактной службы Никулина О.А., 2-59-68</t>
  </si>
  <si>
    <t>Аукцион исполненный Контракт в ЕИС №2860101333720000199, Контракт в ЕИС №3860309400322000003</t>
  </si>
  <si>
    <t>Аукцион исполненный Контракт в ЕИС №2860101333720000199, Контракт в ЕИС №3860309400322000003.</t>
  </si>
  <si>
    <t>С.Ю.Платонова</t>
  </si>
  <si>
    <t>Исполнитель: Специалист по закупкам Евгения 2-42-91</t>
  </si>
  <si>
    <t>В.В.Погребняк</t>
  </si>
  <si>
    <t>В.И.Паньшина</t>
  </si>
  <si>
    <t>Н.Н.Леонова</t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</si>
  <si>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</si>
  <si>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Количество</t>
  </si>
  <si>
    <t xml:space="preserve">Единичные цены (тарифы), руб. </t>
  </si>
  <si>
    <t>Начальная (максимальная) цена, руб.</t>
  </si>
  <si>
    <t xml:space="preserve">1* </t>
  </si>
  <si>
    <t>Исполнитель: Руководитель контрактной службы Котельникова Л.Г.</t>
  </si>
  <si>
    <t>Оказание услуг по очистке от снега и наледи кровель зданий учреждений по адресу: ул. Садовая, д.1Б</t>
  </si>
  <si>
    <t>Оказание услуг по очистке от снега и наледи кровель зданий учреждений по адресу: мкр. Югорск-2, д.39</t>
  </si>
  <si>
    <t>Оказание услуг по очистке от снега и наледи кровель зданий учреждений по адресу: ул. Свердлова, д.12</t>
  </si>
  <si>
    <t>Оказание услуг по очистке от снега и наледи кровель зданий учреждений по адресу: мкр.Югорск-2, д.38</t>
  </si>
  <si>
    <t>Л.Н. Балуева</t>
  </si>
  <si>
    <t>М.Ю.Ермакова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</si>
  <si>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</si>
  <si>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Оказание услуг кровель зданий учреждений по очистке от снега, наледи, сосулек по ул. Ленина д.24.</t>
  </si>
  <si>
    <t>Оказание услуг кровель зданий учреждений по очистке от снега, наледи, сосулек по ул. Буряка д.6.</t>
  </si>
  <si>
    <t>1609</t>
  </si>
  <si>
    <t>459</t>
  </si>
  <si>
    <t>Всего: Начальная (максимальная) цена контракта или гражданско-правового договора на оказание услуг  по очистке кровель зданий учреждений  от снега, наледи, сосулек.:</t>
  </si>
  <si>
    <t>Оказание услуг по очистке от снега и наледи кровель зданий учреждений ул. Мира,85</t>
  </si>
  <si>
    <t>Оказание услуг по очистке от снега и наледи кровель зданий учреждений ул. Таежная, 27</t>
  </si>
  <si>
    <t>Оказание услуг по очистке от снега и наледи кровель зданий учреждений ул. Геологов, 21</t>
  </si>
  <si>
    <t>Оказание услуг по очистке от снега и наледи кровель зданий учреждений ул. Мира, 6</t>
  </si>
  <si>
    <t>Оказание услуг по очистке от снега и наледи кровель зданий учреждений ул. Ермака, 7</t>
  </si>
  <si>
    <t>Оказание услуг по очистке от снега и наледи кровель зданий учреждений ул. Уральская 16а</t>
  </si>
  <si>
    <t>Оказание услуг кровель зданий учреждений по очистке от снега, наледи, сосулек ул. Ленина 29</t>
  </si>
  <si>
    <t>Оказание услуг кровель зданий учреждений по очистке от снега, наледи, сосулек ул Менделеева 30</t>
  </si>
  <si>
    <t>Оказание услуг по очистке от снега и наледи кровель зданий учреждений от снега, наледи, сосулек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</si>
  <si>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</si>
  <si>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Директор Лицея им.Г.Ф.Атякшева</t>
  </si>
  <si>
    <t>Исп. специалист по закупкам</t>
  </si>
  <si>
    <t>И.В. Шевчук тел. +7 (34675)  7-79-50</t>
  </si>
  <si>
    <t>Исп. ведущий специалист И.В. Подобуева тел. 7-86-76</t>
  </si>
  <si>
    <t>Исполнитель: специалист по закупкам О.В .Смирнова 8(34675)2-40-73</t>
  </si>
  <si>
    <t>ВСЕГО: Начальная (максимальная) цена контракта или гражданско-правового договора по оказанию услуг по очистке  кровель зданий учреждений от снега, наледи, сосулек</t>
  </si>
  <si>
    <t>Директор Лицея им. Г.Ф Атякшева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</si>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</sst>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89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43" fontId="5" fillId="0" borderId="0" xfId="0" applyNumberFormat="1" applyFont="1" applyFill="1"/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3" fontId="11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6" fillId="0" borderId="1" xfId="0" quotePrefix="1" applyNumberFormat="1" applyFont="1" applyBorder="1" applyAlignment="1">
      <alignment horizontal="center"/>
    </xf>
    <xf numFmtId="2" fontId="16" fillId="0" borderId="1" xfId="0" quotePrefix="1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vertical="top"/>
    </xf>
    <xf numFmtId="0" fontId="18" fillId="0" borderId="0" xfId="2" applyFont="1"/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quotePrefix="1" applyFont="1" applyBorder="1" applyAlignment="1">
      <alignment horizontal="right" wrapText="1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SheetLayoutView="100" workbookViewId="0">
      <selection activeCell="F20" sqref="F20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32.42578125" customWidth="1"/>
    <col min="5" max="5" width="16.28515625" customWidth="1"/>
    <col min="6" max="6" width="9.140625" customWidth="1"/>
    <col min="7" max="7" width="9.7109375" customWidth="1"/>
    <col min="8" max="8" width="19.5703125" bestFit="1" customWidth="1"/>
    <col min="9" max="9" width="18.710937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44" t="s">
        <v>4</v>
      </c>
      <c r="F5" s="44" t="s">
        <v>5</v>
      </c>
      <c r="G5" s="44" t="s">
        <v>6</v>
      </c>
      <c r="H5" s="76"/>
      <c r="I5" s="76"/>
      <c r="J5" s="5"/>
      <c r="K5" s="7"/>
    </row>
    <row r="6" spans="1:13" ht="84" customHeight="1" x14ac:dyDescent="0.2">
      <c r="A6" s="14">
        <v>1</v>
      </c>
      <c r="B6" s="14" t="s">
        <v>52</v>
      </c>
      <c r="C6" s="12" t="s">
        <v>12</v>
      </c>
      <c r="D6" s="56">
        <v>13456</v>
      </c>
      <c r="E6" s="13">
        <v>116</v>
      </c>
      <c r="F6" s="13">
        <v>130</v>
      </c>
      <c r="G6" s="28">
        <v>129.22999999999999</v>
      </c>
      <c r="H6" s="29">
        <f>(E6+F6+G6)/3</f>
        <v>125.07666666666667</v>
      </c>
      <c r="I6" s="40">
        <v>1683076.48</v>
      </c>
      <c r="J6" s="5"/>
      <c r="K6" s="7"/>
    </row>
    <row r="7" spans="1:13" ht="47.25" customHeight="1" x14ac:dyDescent="0.2">
      <c r="A7" s="68" t="s">
        <v>59</v>
      </c>
      <c r="B7" s="69"/>
      <c r="C7" s="69"/>
      <c r="D7" s="69"/>
      <c r="E7" s="69"/>
      <c r="F7" s="69"/>
      <c r="G7" s="70"/>
      <c r="H7" s="34"/>
      <c r="I7" s="35">
        <v>1683076.48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66" t="s">
        <v>14</v>
      </c>
      <c r="C9" s="66"/>
      <c r="D9" s="66"/>
      <c r="E9" s="17"/>
      <c r="F9" s="67"/>
      <c r="G9" s="67"/>
      <c r="H9" s="18"/>
      <c r="I9" s="18"/>
    </row>
    <row r="10" spans="1:13" s="22" customFormat="1" ht="15.6" customHeight="1" x14ac:dyDescent="0.2">
      <c r="A10" s="20">
        <v>2</v>
      </c>
      <c r="B10" s="66" t="s">
        <v>15</v>
      </c>
      <c r="C10" s="66"/>
      <c r="D10" s="66"/>
      <c r="E10" s="21"/>
      <c r="F10" s="67"/>
      <c r="G10" s="67"/>
      <c r="H10" s="18"/>
      <c r="I10" s="18"/>
    </row>
    <row r="11" spans="1:13" s="19" customFormat="1" ht="32.25" customHeight="1" x14ac:dyDescent="0.25">
      <c r="A11" s="16">
        <v>3</v>
      </c>
      <c r="B11" s="66" t="s">
        <v>20</v>
      </c>
      <c r="C11" s="66"/>
      <c r="D11" s="66"/>
      <c r="E11" s="23"/>
      <c r="F11" s="67"/>
      <c r="G11" s="67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31.5" customHeight="1" x14ac:dyDescent="0.25">
      <c r="A14" s="2"/>
      <c r="B14" s="2"/>
      <c r="C14" s="25"/>
      <c r="D14" s="65" t="s">
        <v>54</v>
      </c>
      <c r="E14" s="65"/>
      <c r="F14" s="27"/>
      <c r="G14" s="27"/>
      <c r="H14" s="27"/>
      <c r="I14" s="61" t="s">
        <v>21</v>
      </c>
      <c r="J14" s="27"/>
      <c r="K14" s="1"/>
    </row>
    <row r="15" spans="1:13" x14ac:dyDescent="0.2">
      <c r="K15" s="1"/>
    </row>
    <row r="16" spans="1:13" x14ac:dyDescent="0.2">
      <c r="A16" s="2" t="s">
        <v>22</v>
      </c>
    </row>
  </sheetData>
  <mergeCells count="18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D14:E14"/>
    <mergeCell ref="B11:D11"/>
    <mergeCell ref="F11:G11"/>
    <mergeCell ref="A7:G7"/>
    <mergeCell ref="B9:D9"/>
    <mergeCell ref="F9:G9"/>
    <mergeCell ref="B10:D10"/>
    <mergeCell ref="F10:G10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SheetLayoutView="100" workbookViewId="0">
      <selection activeCell="O8" sqref="O8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7" width="9.7109375" customWidth="1"/>
    <col min="8" max="8" width="10.28515625" customWidth="1"/>
    <col min="9" max="9" width="18.710937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39" t="s">
        <v>4</v>
      </c>
      <c r="F5" s="39" t="s">
        <v>5</v>
      </c>
      <c r="G5" s="39" t="s">
        <v>6</v>
      </c>
      <c r="H5" s="76"/>
      <c r="I5" s="76"/>
      <c r="J5" s="5"/>
      <c r="K5" s="7"/>
    </row>
    <row r="6" spans="1:13" ht="90" x14ac:dyDescent="0.2">
      <c r="A6" s="14">
        <v>1</v>
      </c>
      <c r="B6" s="14" t="s">
        <v>39</v>
      </c>
      <c r="C6" s="12" t="s">
        <v>12</v>
      </c>
      <c r="D6" s="57" t="s">
        <v>41</v>
      </c>
      <c r="E6" s="13">
        <v>116</v>
      </c>
      <c r="F6" s="13">
        <v>130</v>
      </c>
      <c r="G6" s="28">
        <v>129.22999999999999</v>
      </c>
      <c r="H6" s="58">
        <f>(E6+F6+G6)/3</f>
        <v>125.07666666666667</v>
      </c>
      <c r="I6" s="40">
        <f>D6*125.08</f>
        <v>201253.72</v>
      </c>
      <c r="J6" s="5"/>
      <c r="K6" s="7"/>
    </row>
    <row r="7" spans="1:13" ht="90" x14ac:dyDescent="0.2">
      <c r="A7" s="14">
        <v>2</v>
      </c>
      <c r="B7" s="14" t="s">
        <v>40</v>
      </c>
      <c r="C7" s="12" t="s">
        <v>12</v>
      </c>
      <c r="D7" s="57" t="s">
        <v>42</v>
      </c>
      <c r="E7" s="13">
        <v>116</v>
      </c>
      <c r="F7" s="13">
        <v>130</v>
      </c>
      <c r="G7" s="28">
        <v>129.22999999999999</v>
      </c>
      <c r="H7" s="58">
        <f t="shared" ref="H7" si="0">(E7+F7+G7)/3</f>
        <v>125.07666666666667</v>
      </c>
      <c r="I7" s="40">
        <f>D7*125.08</f>
        <v>57411.72</v>
      </c>
      <c r="J7" s="6"/>
      <c r="K7" s="7"/>
    </row>
    <row r="8" spans="1:13" ht="36.75" customHeight="1" x14ac:dyDescent="0.2">
      <c r="A8" s="68" t="s">
        <v>59</v>
      </c>
      <c r="B8" s="69"/>
      <c r="C8" s="69"/>
      <c r="D8" s="69"/>
      <c r="E8" s="69"/>
      <c r="F8" s="69"/>
      <c r="G8" s="70"/>
      <c r="H8" s="59">
        <f>H7</f>
        <v>125.07666666666667</v>
      </c>
      <c r="I8" s="59">
        <f>I6+I7</f>
        <v>258665.44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6" t="s">
        <v>14</v>
      </c>
      <c r="C10" s="66"/>
      <c r="D10" s="66"/>
      <c r="E10" s="17"/>
      <c r="F10" s="67"/>
      <c r="G10" s="67"/>
      <c r="H10" s="18"/>
      <c r="I10" s="18"/>
    </row>
    <row r="11" spans="1:13" s="22" customFormat="1" ht="15.6" customHeight="1" x14ac:dyDescent="0.2">
      <c r="A11" s="20">
        <v>2</v>
      </c>
      <c r="B11" s="66" t="s">
        <v>15</v>
      </c>
      <c r="C11" s="66"/>
      <c r="D11" s="66"/>
      <c r="E11" s="21"/>
      <c r="F11" s="67"/>
      <c r="G11" s="67"/>
      <c r="H11" s="18"/>
      <c r="I11" s="18"/>
    </row>
    <row r="12" spans="1:13" s="19" customFormat="1" ht="32.25" customHeight="1" x14ac:dyDescent="0.25">
      <c r="A12" s="16">
        <v>3</v>
      </c>
      <c r="B12" s="66" t="s">
        <v>20</v>
      </c>
      <c r="C12" s="66"/>
      <c r="D12" s="66"/>
      <c r="E12" s="23"/>
      <c r="F12" s="67"/>
      <c r="G12" s="67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31.5" x14ac:dyDescent="0.25">
      <c r="A15" s="2"/>
      <c r="B15" s="2"/>
      <c r="C15" s="25"/>
      <c r="D15" s="26" t="s">
        <v>60</v>
      </c>
      <c r="E15" s="26"/>
      <c r="F15" s="27"/>
      <c r="G15" s="27"/>
      <c r="H15" s="27"/>
      <c r="I15" s="27" t="s">
        <v>21</v>
      </c>
      <c r="J15" s="27"/>
      <c r="K15" s="1"/>
    </row>
    <row r="16" spans="1:13" x14ac:dyDescent="0.2">
      <c r="K16" s="1"/>
    </row>
    <row r="17" spans="1:1" x14ac:dyDescent="0.2">
      <c r="A17" s="2" t="s">
        <v>22</v>
      </c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2:D12"/>
    <mergeCell ref="F12:G12"/>
    <mergeCell ref="A8:G8"/>
    <mergeCell ref="B10:D10"/>
    <mergeCell ref="F10:G10"/>
    <mergeCell ref="B11:D11"/>
    <mergeCell ref="F11:G11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1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Normal="100" zoomScaleSheetLayoutView="100" workbookViewId="0">
      <selection activeCell="A8" sqref="A8:G8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9" t="s">
        <v>4</v>
      </c>
      <c r="F5" s="9" t="s">
        <v>5</v>
      </c>
      <c r="G5" s="9" t="s">
        <v>6</v>
      </c>
      <c r="H5" s="76"/>
      <c r="I5" s="76"/>
      <c r="J5" s="5"/>
      <c r="K5" s="7"/>
    </row>
    <row r="6" spans="1:13" ht="72" customHeight="1" x14ac:dyDescent="0.2">
      <c r="A6" s="14">
        <v>1</v>
      </c>
      <c r="B6" s="14" t="s">
        <v>44</v>
      </c>
      <c r="C6" s="12" t="s">
        <v>12</v>
      </c>
      <c r="D6" s="15">
        <v>655</v>
      </c>
      <c r="E6" s="13">
        <v>116</v>
      </c>
      <c r="F6" s="13">
        <v>130</v>
      </c>
      <c r="G6" s="28">
        <v>129.22999999999999</v>
      </c>
      <c r="H6" s="29">
        <f>SUM(E6:G6)/3</f>
        <v>125.07666666666667</v>
      </c>
      <c r="I6" s="30">
        <v>81927.399999999994</v>
      </c>
      <c r="J6" s="6"/>
      <c r="K6" s="7"/>
    </row>
    <row r="7" spans="1:13" ht="75" x14ac:dyDescent="0.2">
      <c r="A7" s="14"/>
      <c r="B7" s="14" t="s">
        <v>45</v>
      </c>
      <c r="C7" s="12" t="s">
        <v>13</v>
      </c>
      <c r="D7" s="15">
        <v>959</v>
      </c>
      <c r="E7" s="13">
        <v>116</v>
      </c>
      <c r="F7" s="13">
        <v>130</v>
      </c>
      <c r="G7" s="28">
        <v>129.22999999999999</v>
      </c>
      <c r="H7" s="29">
        <f>SUM(E7:G7)/3</f>
        <v>125.07666666666667</v>
      </c>
      <c r="I7" s="30">
        <v>119951.72</v>
      </c>
      <c r="J7" s="6"/>
      <c r="K7" s="7"/>
    </row>
    <row r="8" spans="1:13" ht="49.5" customHeight="1" x14ac:dyDescent="0.2">
      <c r="A8" s="68" t="s">
        <v>59</v>
      </c>
      <c r="B8" s="69"/>
      <c r="C8" s="69"/>
      <c r="D8" s="69"/>
      <c r="E8" s="69"/>
      <c r="F8" s="69"/>
      <c r="G8" s="70"/>
      <c r="H8" s="34">
        <f>H6</f>
        <v>125.07666666666667</v>
      </c>
      <c r="I8" s="35">
        <f>I6+I7</f>
        <v>201879.12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6" t="s">
        <v>14</v>
      </c>
      <c r="C10" s="66"/>
      <c r="D10" s="66"/>
      <c r="E10" s="17"/>
      <c r="F10" s="67"/>
      <c r="G10" s="67"/>
      <c r="H10" s="18"/>
      <c r="I10" s="18"/>
    </row>
    <row r="11" spans="1:13" s="22" customFormat="1" ht="15.6" customHeight="1" x14ac:dyDescent="0.2">
      <c r="A11" s="20">
        <v>2</v>
      </c>
      <c r="B11" s="66" t="s">
        <v>15</v>
      </c>
      <c r="C11" s="66"/>
      <c r="D11" s="66"/>
      <c r="E11" s="21"/>
      <c r="F11" s="67"/>
      <c r="G11" s="67"/>
      <c r="H11" s="18"/>
      <c r="I11" s="18"/>
    </row>
    <row r="12" spans="1:13" s="19" customFormat="1" ht="34.5" customHeight="1" x14ac:dyDescent="0.25">
      <c r="A12" s="16">
        <v>3</v>
      </c>
      <c r="B12" s="66" t="s">
        <v>19</v>
      </c>
      <c r="C12" s="66"/>
      <c r="D12" s="66"/>
      <c r="E12" s="23"/>
      <c r="F12" s="67"/>
      <c r="G12" s="67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16</v>
      </c>
      <c r="E15" s="26"/>
      <c r="F15" s="27"/>
      <c r="G15" s="27"/>
      <c r="H15" s="27"/>
      <c r="I15" s="27" t="s">
        <v>17</v>
      </c>
      <c r="J15" s="27"/>
      <c r="K15" s="1"/>
    </row>
    <row r="16" spans="1:13" x14ac:dyDescent="0.2">
      <c r="K16" s="1"/>
    </row>
    <row r="17" spans="1:1" x14ac:dyDescent="0.2">
      <c r="A17" s="2" t="s">
        <v>18</v>
      </c>
    </row>
  </sheetData>
  <mergeCells count="17">
    <mergeCell ref="A8:G8"/>
    <mergeCell ref="B12:D12"/>
    <mergeCell ref="B10:D10"/>
    <mergeCell ref="F10:G10"/>
    <mergeCell ref="F11:G11"/>
    <mergeCell ref="F12:G12"/>
    <mergeCell ref="B11:D11"/>
    <mergeCell ref="A1:J1"/>
    <mergeCell ref="A3:J3"/>
    <mergeCell ref="A2:K2"/>
    <mergeCell ref="E4:G4"/>
    <mergeCell ref="I4:I5"/>
    <mergeCell ref="H4:H5"/>
    <mergeCell ref="A4:A5"/>
    <mergeCell ref="C4:C5"/>
    <mergeCell ref="D4:D5"/>
    <mergeCell ref="B4:B5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A8" sqref="A8:G8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41" t="s">
        <v>4</v>
      </c>
      <c r="F5" s="41" t="s">
        <v>5</v>
      </c>
      <c r="G5" s="41" t="s">
        <v>6</v>
      </c>
      <c r="H5" s="76"/>
      <c r="I5" s="76"/>
      <c r="J5" s="5"/>
      <c r="K5" s="7"/>
    </row>
    <row r="6" spans="1:13" ht="75" x14ac:dyDescent="0.2">
      <c r="A6" s="14">
        <v>1</v>
      </c>
      <c r="B6" s="14" t="s">
        <v>47</v>
      </c>
      <c r="C6" s="12" t="s">
        <v>12</v>
      </c>
      <c r="D6" s="15">
        <v>1198</v>
      </c>
      <c r="E6" s="13">
        <v>116</v>
      </c>
      <c r="F6" s="13">
        <v>130</v>
      </c>
      <c r="G6" s="28">
        <v>129.22999999999999</v>
      </c>
      <c r="H6" s="29">
        <f>SUM(E6:G6)/3</f>
        <v>125.07666666666667</v>
      </c>
      <c r="I6" s="30">
        <v>149845.84</v>
      </c>
      <c r="J6" s="6"/>
      <c r="K6" s="7"/>
    </row>
    <row r="7" spans="1:13" ht="75" x14ac:dyDescent="0.2">
      <c r="A7" s="14"/>
      <c r="B7" s="14" t="s">
        <v>46</v>
      </c>
      <c r="C7" s="12" t="s">
        <v>13</v>
      </c>
      <c r="D7" s="15">
        <v>399</v>
      </c>
      <c r="E7" s="13">
        <v>116</v>
      </c>
      <c r="F7" s="13">
        <v>130</v>
      </c>
      <c r="G7" s="28">
        <v>129.22999999999999</v>
      </c>
      <c r="H7" s="29">
        <f>SUM(E7:G7)/3</f>
        <v>125.07666666666667</v>
      </c>
      <c r="I7" s="30">
        <v>49906.92</v>
      </c>
      <c r="J7" s="6"/>
      <c r="K7" s="7"/>
    </row>
    <row r="8" spans="1:13" ht="66" customHeight="1" x14ac:dyDescent="0.2">
      <c r="A8" s="68" t="s">
        <v>59</v>
      </c>
      <c r="B8" s="69"/>
      <c r="C8" s="69"/>
      <c r="D8" s="69"/>
      <c r="E8" s="69"/>
      <c r="F8" s="69"/>
      <c r="G8" s="70"/>
      <c r="H8" s="34">
        <f>H6</f>
        <v>125.07666666666667</v>
      </c>
      <c r="I8" s="35">
        <f>I6+I7</f>
        <v>199752.76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6" t="s">
        <v>14</v>
      </c>
      <c r="C10" s="66"/>
      <c r="D10" s="66"/>
      <c r="E10" s="17"/>
      <c r="F10" s="67"/>
      <c r="G10" s="67"/>
      <c r="H10" s="18"/>
      <c r="I10" s="18"/>
    </row>
    <row r="11" spans="1:13" s="22" customFormat="1" ht="15.6" customHeight="1" x14ac:dyDescent="0.2">
      <c r="A11" s="20">
        <v>2</v>
      </c>
      <c r="B11" s="66" t="s">
        <v>15</v>
      </c>
      <c r="C11" s="66"/>
      <c r="D11" s="66"/>
      <c r="E11" s="21"/>
      <c r="F11" s="67"/>
      <c r="G11" s="67"/>
      <c r="H11" s="18"/>
      <c r="I11" s="18"/>
    </row>
    <row r="12" spans="1:13" s="19" customFormat="1" ht="34.5" customHeight="1" x14ac:dyDescent="0.25">
      <c r="A12" s="16">
        <v>3</v>
      </c>
      <c r="B12" s="66" t="s">
        <v>19</v>
      </c>
      <c r="C12" s="66"/>
      <c r="D12" s="66"/>
      <c r="E12" s="23"/>
      <c r="F12" s="67"/>
      <c r="G12" s="67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16</v>
      </c>
      <c r="E15" s="26"/>
      <c r="F15" s="27"/>
      <c r="G15" s="27"/>
      <c r="H15" s="27"/>
      <c r="I15" s="27" t="s">
        <v>23</v>
      </c>
      <c r="J15" s="27"/>
      <c r="K15" s="1"/>
    </row>
    <row r="16" spans="1:13" ht="15" customHeight="1" x14ac:dyDescent="0.2">
      <c r="A16" s="25" t="s">
        <v>58</v>
      </c>
      <c r="K16" s="1"/>
    </row>
  </sheetData>
  <mergeCells count="17">
    <mergeCell ref="B12:D12"/>
    <mergeCell ref="F12:G12"/>
    <mergeCell ref="A8:G8"/>
    <mergeCell ref="B10:D10"/>
    <mergeCell ref="F10:G10"/>
    <mergeCell ref="B11:D11"/>
    <mergeCell ref="F11:G11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A7" sqref="A7:G7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42" t="s">
        <v>4</v>
      </c>
      <c r="F5" s="42" t="s">
        <v>5</v>
      </c>
      <c r="G5" s="42" t="s">
        <v>6</v>
      </c>
      <c r="H5" s="76"/>
      <c r="I5" s="76"/>
      <c r="J5" s="5"/>
      <c r="K5" s="7"/>
    </row>
    <row r="6" spans="1:13" ht="94.5" customHeight="1" x14ac:dyDescent="0.2">
      <c r="A6" s="14">
        <v>1</v>
      </c>
      <c r="B6" s="14" t="s">
        <v>50</v>
      </c>
      <c r="C6" s="12" t="s">
        <v>12</v>
      </c>
      <c r="D6" s="15">
        <v>600</v>
      </c>
      <c r="E6" s="13">
        <v>116</v>
      </c>
      <c r="F6" s="13">
        <v>130</v>
      </c>
      <c r="G6" s="28">
        <v>129.22999999999999</v>
      </c>
      <c r="H6" s="29">
        <f>SUM(E6:G6)/3</f>
        <v>125.07666666666667</v>
      </c>
      <c r="I6" s="30">
        <v>75048</v>
      </c>
      <c r="J6" s="6"/>
      <c r="K6" s="7"/>
    </row>
    <row r="7" spans="1:13" ht="36.75" customHeight="1" x14ac:dyDescent="0.2">
      <c r="A7" s="68" t="s">
        <v>59</v>
      </c>
      <c r="B7" s="69"/>
      <c r="C7" s="69"/>
      <c r="D7" s="69"/>
      <c r="E7" s="69"/>
      <c r="F7" s="69"/>
      <c r="G7" s="70"/>
      <c r="H7" s="34">
        <f>H6</f>
        <v>125.07666666666667</v>
      </c>
      <c r="I7" s="35">
        <f>I6</f>
        <v>75048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5">
        <v>75048</v>
      </c>
      <c r="K8" s="1"/>
    </row>
    <row r="9" spans="1:13" s="19" customFormat="1" ht="15.6" customHeight="1" x14ac:dyDescent="0.25">
      <c r="A9" s="16">
        <v>1</v>
      </c>
      <c r="B9" s="66" t="s">
        <v>14</v>
      </c>
      <c r="C9" s="66"/>
      <c r="D9" s="66"/>
      <c r="E9" s="17"/>
      <c r="F9" s="67"/>
      <c r="G9" s="67"/>
      <c r="H9" s="18"/>
      <c r="I9" s="18"/>
    </row>
    <row r="10" spans="1:13" s="22" customFormat="1" ht="15.6" customHeight="1" x14ac:dyDescent="0.2">
      <c r="A10" s="20">
        <v>2</v>
      </c>
      <c r="B10" s="66" t="s">
        <v>15</v>
      </c>
      <c r="C10" s="66"/>
      <c r="D10" s="66"/>
      <c r="E10" s="21"/>
      <c r="F10" s="67"/>
      <c r="G10" s="67"/>
      <c r="H10" s="18"/>
      <c r="I10" s="18"/>
    </row>
    <row r="11" spans="1:13" s="19" customFormat="1" ht="34.5" customHeight="1" x14ac:dyDescent="0.25">
      <c r="A11" s="16">
        <v>3</v>
      </c>
      <c r="B11" s="66" t="s">
        <v>19</v>
      </c>
      <c r="C11" s="66"/>
      <c r="D11" s="66"/>
      <c r="E11" s="23"/>
      <c r="F11" s="67"/>
      <c r="G11" s="67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16</v>
      </c>
      <c r="E14" s="26"/>
      <c r="F14" s="27"/>
      <c r="G14" s="27"/>
      <c r="H14" s="27"/>
      <c r="I14" s="27" t="s">
        <v>24</v>
      </c>
      <c r="J14" s="27"/>
      <c r="K14" s="1"/>
    </row>
    <row r="15" spans="1:13" x14ac:dyDescent="0.2">
      <c r="A15" s="64" t="s">
        <v>57</v>
      </c>
      <c r="B15" s="63"/>
      <c r="C15" s="63"/>
      <c r="D15" s="63"/>
      <c r="K15" s="1"/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1:D11"/>
    <mergeCell ref="F11:G11"/>
    <mergeCell ref="A7:G7"/>
    <mergeCell ref="B9:D9"/>
    <mergeCell ref="F9:G9"/>
    <mergeCell ref="B10:D10"/>
    <mergeCell ref="F10:G10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A8" sqref="A8:G8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3" ht="26.25" customHeight="1" x14ac:dyDescent="0.2">
      <c r="A5" s="75"/>
      <c r="B5" s="75"/>
      <c r="C5" s="75"/>
      <c r="D5" s="75"/>
      <c r="E5" s="43" t="s">
        <v>4</v>
      </c>
      <c r="F5" s="43" t="s">
        <v>5</v>
      </c>
      <c r="G5" s="43" t="s">
        <v>6</v>
      </c>
      <c r="H5" s="76"/>
      <c r="I5" s="76"/>
      <c r="J5" s="5"/>
      <c r="K5" s="7"/>
    </row>
    <row r="6" spans="1:13" ht="72" customHeight="1" x14ac:dyDescent="0.2">
      <c r="A6" s="14">
        <v>1</v>
      </c>
      <c r="B6" s="14" t="s">
        <v>48</v>
      </c>
      <c r="C6" s="12" t="s">
        <v>12</v>
      </c>
      <c r="D6" s="15">
        <v>1954</v>
      </c>
      <c r="E6" s="13">
        <v>116</v>
      </c>
      <c r="F6" s="13">
        <v>130</v>
      </c>
      <c r="G6" s="28">
        <v>129.22999999999999</v>
      </c>
      <c r="H6" s="29">
        <f>SUM(E6:G6)/3</f>
        <v>125.07666666666667</v>
      </c>
      <c r="I6" s="30">
        <v>244406.32</v>
      </c>
      <c r="J6" s="6"/>
      <c r="K6" s="7"/>
    </row>
    <row r="7" spans="1:13" ht="75" x14ac:dyDescent="0.2">
      <c r="A7" s="14"/>
      <c r="B7" s="14" t="s">
        <v>49</v>
      </c>
      <c r="C7" s="12" t="s">
        <v>13</v>
      </c>
      <c r="D7" s="15">
        <v>1589</v>
      </c>
      <c r="E7" s="13">
        <v>116</v>
      </c>
      <c r="F7" s="13">
        <v>130</v>
      </c>
      <c r="G7" s="28">
        <v>129.22999999999999</v>
      </c>
      <c r="H7" s="29">
        <f>SUM(E7:G7)/3</f>
        <v>125.07666666666667</v>
      </c>
      <c r="I7" s="30">
        <v>198752.12</v>
      </c>
      <c r="J7" s="6"/>
      <c r="K7" s="7"/>
    </row>
    <row r="8" spans="1:13" ht="54" customHeight="1" x14ac:dyDescent="0.2">
      <c r="A8" s="68" t="s">
        <v>59</v>
      </c>
      <c r="B8" s="69"/>
      <c r="C8" s="69"/>
      <c r="D8" s="69"/>
      <c r="E8" s="69"/>
      <c r="F8" s="69"/>
      <c r="G8" s="70"/>
      <c r="H8" s="34">
        <f>H6</f>
        <v>125.07666666666667</v>
      </c>
      <c r="I8" s="35">
        <f>I6+I7</f>
        <v>443158.44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6" t="s">
        <v>14</v>
      </c>
      <c r="C10" s="66"/>
      <c r="D10" s="66"/>
      <c r="E10" s="17"/>
      <c r="F10" s="67"/>
      <c r="G10" s="67"/>
      <c r="H10" s="18"/>
      <c r="I10" s="18"/>
    </row>
    <row r="11" spans="1:13" s="22" customFormat="1" ht="15.6" customHeight="1" x14ac:dyDescent="0.2">
      <c r="A11" s="20">
        <v>2</v>
      </c>
      <c r="B11" s="66" t="s">
        <v>15</v>
      </c>
      <c r="C11" s="66"/>
      <c r="D11" s="66"/>
      <c r="E11" s="21"/>
      <c r="F11" s="67"/>
      <c r="G11" s="67"/>
      <c r="H11" s="18"/>
      <c r="I11" s="18"/>
    </row>
    <row r="12" spans="1:13" s="19" customFormat="1" ht="34.5" customHeight="1" x14ac:dyDescent="0.25">
      <c r="A12" s="16">
        <v>3</v>
      </c>
      <c r="B12" s="66" t="s">
        <v>19</v>
      </c>
      <c r="C12" s="66"/>
      <c r="D12" s="66"/>
      <c r="E12" s="23"/>
      <c r="F12" s="67"/>
      <c r="G12" s="67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16</v>
      </c>
      <c r="E15" s="26"/>
      <c r="F15" s="27"/>
      <c r="G15" s="27"/>
      <c r="H15" s="27"/>
      <c r="I15" s="27" t="s">
        <v>25</v>
      </c>
      <c r="J15" s="27"/>
      <c r="K15" s="1"/>
    </row>
    <row r="16" spans="1:13" x14ac:dyDescent="0.2">
      <c r="K16" s="1"/>
    </row>
  </sheetData>
  <mergeCells count="17">
    <mergeCell ref="B12:D12"/>
    <mergeCell ref="F12:G12"/>
    <mergeCell ref="A8:G8"/>
    <mergeCell ref="B10:D10"/>
    <mergeCell ref="F10:G10"/>
    <mergeCell ref="B11:D11"/>
    <mergeCell ref="F11:G11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D22" sqref="D22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7" width="9.7109375" customWidth="1"/>
    <col min="8" max="8" width="10.42578125" customWidth="1"/>
    <col min="9" max="9" width="17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s="11" customFormat="1" ht="48.75" customHeight="1" x14ac:dyDescent="0.25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10" customFormat="1" ht="14.25" customHeight="1" x14ac:dyDescent="0.25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3" ht="20.25" customHeight="1" x14ac:dyDescent="0.2">
      <c r="A4" s="77" t="s">
        <v>26</v>
      </c>
      <c r="B4" s="79" t="s">
        <v>0</v>
      </c>
      <c r="C4" s="79" t="s">
        <v>2</v>
      </c>
      <c r="D4" s="79" t="s">
        <v>27</v>
      </c>
      <c r="E4" s="81" t="s">
        <v>28</v>
      </c>
      <c r="F4" s="82"/>
      <c r="G4" s="83"/>
      <c r="H4" s="84" t="s">
        <v>7</v>
      </c>
      <c r="I4" s="84" t="s">
        <v>29</v>
      </c>
      <c r="J4" s="31"/>
    </row>
    <row r="5" spans="1:13" ht="26.25" customHeight="1" x14ac:dyDescent="0.2">
      <c r="A5" s="78"/>
      <c r="B5" s="80"/>
      <c r="C5" s="80"/>
      <c r="D5" s="80"/>
      <c r="E5" s="45" t="s">
        <v>30</v>
      </c>
      <c r="F5" s="45" t="s">
        <v>5</v>
      </c>
      <c r="G5" s="45">
        <v>3</v>
      </c>
      <c r="H5" s="85"/>
      <c r="I5" s="84"/>
      <c r="J5" s="5"/>
      <c r="K5" s="7"/>
    </row>
    <row r="6" spans="1:13" ht="93.75" customHeight="1" x14ac:dyDescent="0.2">
      <c r="A6" s="46">
        <v>1</v>
      </c>
      <c r="B6" s="14" t="s">
        <v>51</v>
      </c>
      <c r="C6" s="45" t="s">
        <v>12</v>
      </c>
      <c r="D6" s="45">
        <v>560</v>
      </c>
      <c r="E6" s="47">
        <v>116</v>
      </c>
      <c r="F6" s="47">
        <v>130</v>
      </c>
      <c r="G6" s="47">
        <v>129.22999999999999</v>
      </c>
      <c r="H6" s="47">
        <v>125.08</v>
      </c>
      <c r="I6" s="48">
        <f>H6*D6</f>
        <v>70044.800000000003</v>
      </c>
      <c r="J6" s="6"/>
      <c r="K6" s="7"/>
    </row>
    <row r="7" spans="1:13" ht="36.75" customHeight="1" x14ac:dyDescent="0.25">
      <c r="A7" s="86" t="s">
        <v>43</v>
      </c>
      <c r="B7" s="86"/>
      <c r="C7" s="86"/>
      <c r="D7" s="86"/>
      <c r="E7" s="86"/>
      <c r="F7" s="86"/>
      <c r="G7" s="86"/>
      <c r="H7" s="49">
        <f>H6</f>
        <v>125.08</v>
      </c>
      <c r="I7" s="50">
        <f>I6</f>
        <v>70044.800000000003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5">
        <v>70044.800000000003</v>
      </c>
      <c r="J8" s="31"/>
      <c r="K8" s="60"/>
    </row>
    <row r="9" spans="1:13" s="19" customFormat="1" ht="15.6" customHeight="1" x14ac:dyDescent="0.25">
      <c r="A9" s="16">
        <v>1</v>
      </c>
      <c r="B9" s="66" t="s">
        <v>14</v>
      </c>
      <c r="C9" s="66"/>
      <c r="D9" s="66"/>
      <c r="E9" s="17"/>
      <c r="F9" s="67"/>
      <c r="G9" s="67"/>
      <c r="H9" s="18"/>
      <c r="I9" s="18"/>
    </row>
    <row r="10" spans="1:13" s="22" customFormat="1" ht="15.6" customHeight="1" x14ac:dyDescent="0.2">
      <c r="A10" s="20">
        <v>2</v>
      </c>
      <c r="B10" s="66" t="s">
        <v>15</v>
      </c>
      <c r="C10" s="66"/>
      <c r="D10" s="66"/>
      <c r="E10" s="21"/>
      <c r="F10" s="67"/>
      <c r="G10" s="67"/>
      <c r="H10" s="18"/>
      <c r="I10" s="18"/>
    </row>
    <row r="11" spans="1:13" s="19" customFormat="1" ht="34.5" customHeight="1" x14ac:dyDescent="0.25">
      <c r="A11" s="16">
        <v>3</v>
      </c>
      <c r="B11" s="66" t="s">
        <v>19</v>
      </c>
      <c r="C11" s="66"/>
      <c r="D11" s="66"/>
      <c r="E11" s="23"/>
      <c r="F11" s="67"/>
      <c r="G11" s="67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16</v>
      </c>
      <c r="E14" s="26"/>
      <c r="F14" s="27"/>
      <c r="G14" s="27"/>
      <c r="H14" s="27"/>
      <c r="I14" s="27" t="s">
        <v>37</v>
      </c>
      <c r="J14" s="27"/>
      <c r="K14" s="1"/>
    </row>
    <row r="15" spans="1:13" x14ac:dyDescent="0.2">
      <c r="A15" s="62" t="s">
        <v>55</v>
      </c>
      <c r="K15" s="1"/>
    </row>
    <row r="16" spans="1:13" x14ac:dyDescent="0.2">
      <c r="A16" s="62" t="s">
        <v>56</v>
      </c>
    </row>
  </sheetData>
  <mergeCells count="17">
    <mergeCell ref="B11:D11"/>
    <mergeCell ref="F11:G11"/>
    <mergeCell ref="A7:G7"/>
    <mergeCell ref="B9:D9"/>
    <mergeCell ref="F9:G9"/>
    <mergeCell ref="B10:D10"/>
    <mergeCell ref="F10:G10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="60" workbookViewId="0">
      <selection activeCell="I31" sqref="I31"/>
    </sheetView>
  </sheetViews>
  <sheetFormatPr defaultRowHeight="12.75" x14ac:dyDescent="0.2"/>
  <cols>
    <col min="2" max="2" width="89.7109375" bestFit="1" customWidth="1"/>
    <col min="3" max="3" width="9.140625" customWidth="1"/>
    <col min="4" max="4" width="11.140625" bestFit="1" customWidth="1"/>
    <col min="9" max="9" width="23.42578125" bestFit="1" customWidth="1"/>
  </cols>
  <sheetData>
    <row r="1" spans="1:10" ht="14.25" x14ac:dyDescent="0.2">
      <c r="A1" s="87" t="s">
        <v>10</v>
      </c>
      <c r="B1" s="87"/>
      <c r="C1" s="87"/>
      <c r="D1" s="87"/>
      <c r="E1" s="87"/>
      <c r="F1" s="87"/>
      <c r="G1" s="87"/>
      <c r="H1" s="87"/>
      <c r="I1" s="87"/>
      <c r="J1" s="52"/>
    </row>
    <row r="2" spans="1:10" ht="52.5" customHeight="1" x14ac:dyDescent="0.25">
      <c r="A2" s="88" t="s">
        <v>61</v>
      </c>
      <c r="B2" s="88"/>
      <c r="C2" s="88"/>
      <c r="D2" s="88"/>
      <c r="E2" s="88"/>
      <c r="F2" s="88"/>
      <c r="G2" s="88"/>
      <c r="H2" s="88"/>
      <c r="I2" s="88"/>
      <c r="J2" s="53"/>
    </row>
    <row r="3" spans="1:10" ht="45" customHeight="1" x14ac:dyDescent="0.2">
      <c r="A3" s="73" t="s">
        <v>11</v>
      </c>
      <c r="B3" s="73"/>
      <c r="C3" s="73"/>
      <c r="D3" s="73"/>
      <c r="E3" s="73"/>
      <c r="F3" s="73"/>
      <c r="G3" s="73"/>
      <c r="H3" s="73"/>
      <c r="I3" s="73"/>
      <c r="J3" s="74"/>
    </row>
    <row r="4" spans="1:10" ht="15.75" x14ac:dyDescent="0.2">
      <c r="A4" s="75" t="s">
        <v>1</v>
      </c>
      <c r="B4" s="75" t="s">
        <v>0</v>
      </c>
      <c r="C4" s="75" t="s">
        <v>2</v>
      </c>
      <c r="D4" s="75" t="s">
        <v>3</v>
      </c>
      <c r="E4" s="76" t="s">
        <v>8</v>
      </c>
      <c r="F4" s="76"/>
      <c r="G4" s="76"/>
      <c r="H4" s="76" t="s">
        <v>7</v>
      </c>
      <c r="I4" s="76" t="s">
        <v>9</v>
      </c>
      <c r="J4" s="31"/>
    </row>
    <row r="5" spans="1:10" ht="15.75" x14ac:dyDescent="0.2">
      <c r="A5" s="75"/>
      <c r="B5" s="75"/>
      <c r="C5" s="75"/>
      <c r="D5" s="75"/>
      <c r="E5" s="44" t="s">
        <v>4</v>
      </c>
      <c r="F5" s="44" t="s">
        <v>5</v>
      </c>
      <c r="G5" s="44" t="s">
        <v>6</v>
      </c>
      <c r="H5" s="76"/>
      <c r="I5" s="76"/>
      <c r="J5" s="54"/>
    </row>
    <row r="6" spans="1:10" ht="30" x14ac:dyDescent="0.2">
      <c r="A6" s="14">
        <v>1</v>
      </c>
      <c r="B6" s="14" t="s">
        <v>32</v>
      </c>
      <c r="C6" s="12" t="s">
        <v>12</v>
      </c>
      <c r="D6" s="51">
        <v>1665</v>
      </c>
      <c r="E6" s="13">
        <v>116</v>
      </c>
      <c r="F6" s="13">
        <v>130</v>
      </c>
      <c r="G6" s="28">
        <v>129.22999999999999</v>
      </c>
      <c r="H6" s="29">
        <f>ROUND(SUM(E6:G6)/3,2)</f>
        <v>125.08</v>
      </c>
      <c r="I6" s="30">
        <f>ROUND(D6*H6,2)</f>
        <v>208258.2</v>
      </c>
      <c r="J6" s="55"/>
    </row>
    <row r="7" spans="1:10" ht="30" x14ac:dyDescent="0.2">
      <c r="A7" s="14">
        <v>2</v>
      </c>
      <c r="B7" s="14" t="s">
        <v>33</v>
      </c>
      <c r="C7" s="12" t="s">
        <v>12</v>
      </c>
      <c r="D7" s="51">
        <v>700</v>
      </c>
      <c r="E7" s="13">
        <v>116</v>
      </c>
      <c r="F7" s="13">
        <v>130</v>
      </c>
      <c r="G7" s="28">
        <v>129.22999999999999</v>
      </c>
      <c r="H7" s="29">
        <f t="shared" ref="H7:H9" si="0">ROUND(SUM(E7:G7)/3,2)</f>
        <v>125.08</v>
      </c>
      <c r="I7" s="30">
        <f t="shared" ref="I7:I9" si="1">ROUND(D7*H7,2)</f>
        <v>87556</v>
      </c>
      <c r="J7" s="55"/>
    </row>
    <row r="8" spans="1:10" ht="30" x14ac:dyDescent="0.2">
      <c r="A8" s="14">
        <v>3</v>
      </c>
      <c r="B8" s="14" t="s">
        <v>34</v>
      </c>
      <c r="C8" s="12" t="s">
        <v>12</v>
      </c>
      <c r="D8" s="51">
        <v>793</v>
      </c>
      <c r="E8" s="13">
        <v>116</v>
      </c>
      <c r="F8" s="13">
        <v>130</v>
      </c>
      <c r="G8" s="28">
        <v>129.22999999999999</v>
      </c>
      <c r="H8" s="29">
        <f t="shared" si="0"/>
        <v>125.08</v>
      </c>
      <c r="I8" s="30">
        <f t="shared" si="1"/>
        <v>99188.44</v>
      </c>
      <c r="J8" s="55"/>
    </row>
    <row r="9" spans="1:10" ht="62.25" customHeight="1" x14ac:dyDescent="0.2">
      <c r="A9" s="14">
        <v>4</v>
      </c>
      <c r="B9" s="14" t="s">
        <v>35</v>
      </c>
      <c r="C9" s="12" t="s">
        <v>12</v>
      </c>
      <c r="D9" s="51">
        <v>316</v>
      </c>
      <c r="E9" s="13">
        <v>116</v>
      </c>
      <c r="F9" s="13">
        <v>130</v>
      </c>
      <c r="G9" s="28">
        <v>129.22999999999999</v>
      </c>
      <c r="H9" s="29">
        <f t="shared" si="0"/>
        <v>125.08</v>
      </c>
      <c r="I9" s="30">
        <f t="shared" si="1"/>
        <v>39525.279999999999</v>
      </c>
      <c r="J9" s="55"/>
    </row>
    <row r="10" spans="1:10" ht="53.25" customHeight="1" x14ac:dyDescent="0.2">
      <c r="A10" s="68" t="s">
        <v>59</v>
      </c>
      <c r="B10" s="69"/>
      <c r="C10" s="69"/>
      <c r="D10" s="69"/>
      <c r="E10" s="69"/>
      <c r="F10" s="69"/>
      <c r="G10" s="70"/>
      <c r="H10" s="34">
        <f>H6</f>
        <v>125.08</v>
      </c>
      <c r="I10" s="35">
        <f>I6+I7+I8+I9</f>
        <v>434527.92000000004</v>
      </c>
      <c r="J10" s="33"/>
    </row>
    <row r="11" spans="1:10" ht="15.75" x14ac:dyDescent="0.2">
      <c r="A11" s="38"/>
      <c r="B11" s="38"/>
      <c r="C11" s="38"/>
      <c r="D11" s="38"/>
      <c r="E11" s="38"/>
      <c r="F11" s="38"/>
      <c r="G11" s="38"/>
      <c r="H11" s="36"/>
      <c r="I11" s="37"/>
    </row>
    <row r="12" spans="1:10" ht="15" x14ac:dyDescent="0.25">
      <c r="A12" s="16">
        <v>1</v>
      </c>
      <c r="B12" s="66" t="s">
        <v>14</v>
      </c>
      <c r="C12" s="66"/>
      <c r="D12" s="66"/>
      <c r="E12" s="17"/>
      <c r="F12" s="67"/>
      <c r="G12" s="67"/>
      <c r="H12" s="18"/>
      <c r="I12" s="18"/>
      <c r="J12" s="19"/>
    </row>
    <row r="13" spans="1:10" ht="15" x14ac:dyDescent="0.2">
      <c r="A13" s="20">
        <v>2</v>
      </c>
      <c r="B13" s="66" t="s">
        <v>15</v>
      </c>
      <c r="C13" s="66"/>
      <c r="D13" s="66"/>
      <c r="E13" s="21"/>
      <c r="F13" s="67"/>
      <c r="G13" s="67"/>
      <c r="H13" s="18"/>
      <c r="I13" s="18"/>
      <c r="J13" s="22"/>
    </row>
    <row r="14" spans="1:10" ht="15" x14ac:dyDescent="0.25">
      <c r="A14" s="16">
        <v>3</v>
      </c>
      <c r="B14" s="66" t="s">
        <v>19</v>
      </c>
      <c r="C14" s="66"/>
      <c r="D14" s="66"/>
      <c r="E14" s="23"/>
      <c r="F14" s="67"/>
      <c r="G14" s="67"/>
      <c r="H14" s="18"/>
      <c r="I14" s="18"/>
      <c r="J14" s="24"/>
    </row>
    <row r="15" spans="1:10" x14ac:dyDescent="0.2">
      <c r="A15" s="2"/>
      <c r="B15" s="2"/>
      <c r="C15" s="25"/>
      <c r="D15" s="3"/>
      <c r="E15" s="3"/>
      <c r="F15" s="25"/>
      <c r="G15" s="25"/>
      <c r="H15" s="25"/>
      <c r="I15" s="25"/>
      <c r="J15" s="25"/>
    </row>
    <row r="16" spans="1:10" x14ac:dyDescent="0.2">
      <c r="D16" s="25"/>
      <c r="E16" s="25"/>
    </row>
    <row r="17" spans="1:10" ht="15.75" x14ac:dyDescent="0.25">
      <c r="A17" s="2"/>
      <c r="B17" s="2"/>
      <c r="C17" s="25"/>
      <c r="D17" s="26" t="s">
        <v>16</v>
      </c>
      <c r="E17" s="26"/>
      <c r="F17" s="27"/>
      <c r="G17" s="27"/>
      <c r="H17" s="27"/>
      <c r="I17" s="27" t="s">
        <v>36</v>
      </c>
      <c r="J17" s="27"/>
    </row>
    <row r="19" spans="1:10" x14ac:dyDescent="0.2">
      <c r="A19" s="2" t="s">
        <v>31</v>
      </c>
    </row>
  </sheetData>
  <mergeCells count="17">
    <mergeCell ref="A1:I1"/>
    <mergeCell ref="A2:I2"/>
    <mergeCell ref="A3:J3"/>
    <mergeCell ref="A4:A5"/>
    <mergeCell ref="B4:B5"/>
    <mergeCell ref="C4:C5"/>
    <mergeCell ref="D4:D5"/>
    <mergeCell ref="E4:G4"/>
    <mergeCell ref="H4:H5"/>
    <mergeCell ref="I4:I5"/>
    <mergeCell ref="B14:D14"/>
    <mergeCell ref="F14:G14"/>
    <mergeCell ref="A10:G10"/>
    <mergeCell ref="B12:D12"/>
    <mergeCell ref="F12:G12"/>
    <mergeCell ref="B13:D13"/>
    <mergeCell ref="F13:G1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Общая НМЦК</vt:lpstr>
      <vt:lpstr>Лицей им.Г.Ф.Атякшева</vt:lpstr>
      <vt:lpstr>МБОУ №2</vt:lpstr>
      <vt:lpstr>Гимназия</vt:lpstr>
      <vt:lpstr>ЦМТиИО</vt:lpstr>
      <vt:lpstr>МБОУ СОШ 6</vt:lpstr>
      <vt:lpstr>Прометей</vt:lpstr>
      <vt:lpstr>СОШ №5</vt:lpstr>
      <vt:lpstr>Гимназия!Область_печати</vt:lpstr>
      <vt:lpstr>'Лицей им.Г.Ф.Атякшева'!Область_печати</vt:lpstr>
      <vt:lpstr>'МБОУ №2'!Область_печати</vt:lpstr>
      <vt:lpstr>'МБОУ СОШ 6'!Область_печати</vt:lpstr>
      <vt:lpstr>'Общая НМЦК'!Область_печати</vt:lpstr>
      <vt:lpstr>Прометей!Область_печати</vt:lpstr>
      <vt:lpstr>ЦМТиИО!Область_печати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Захарова Наталья Борисовна</cp:lastModifiedBy>
  <cp:lastPrinted>2023-02-08T08:07:02Z</cp:lastPrinted>
  <dcterms:created xsi:type="dcterms:W3CDTF">1996-10-08T23:32:33Z</dcterms:created>
  <dcterms:modified xsi:type="dcterms:W3CDTF">2023-02-09T09:27:04Z</dcterms:modified>
</cp:coreProperties>
</file>