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" yWindow="-12" windowWidth="23256" windowHeight="13176"/>
  </bookViews>
  <sheets>
    <sheet name="общая нмцк 2017" sheetId="38" r:id="rId1"/>
  </sheets>
  <calcPr calcId="124519"/>
</workbook>
</file>

<file path=xl/calcChain.xml><?xml version="1.0" encoding="utf-8"?>
<calcChain xmlns="http://schemas.openxmlformats.org/spreadsheetml/2006/main">
  <c r="E45" i="38"/>
  <c r="I43"/>
  <c r="J43" s="1"/>
  <c r="J45" s="1"/>
  <c r="E42"/>
  <c r="I41"/>
  <c r="J41" s="1"/>
  <c r="J42" s="1"/>
  <c r="E40"/>
  <c r="I36"/>
  <c r="J36" s="1"/>
  <c r="J40" s="1"/>
  <c r="E35"/>
  <c r="I34"/>
  <c r="J34" s="1"/>
  <c r="J35" s="1"/>
  <c r="E33"/>
  <c r="I29"/>
  <c r="J29" s="1"/>
  <c r="J33" s="1"/>
  <c r="E28"/>
  <c r="I24"/>
  <c r="J24" s="1"/>
  <c r="J28" s="1"/>
  <c r="E23"/>
  <c r="I20"/>
  <c r="J20" s="1"/>
  <c r="J23" s="1"/>
  <c r="E19"/>
  <c r="I17"/>
  <c r="J17" s="1"/>
  <c r="J19" s="1"/>
  <c r="E16" l="1"/>
  <c r="I13"/>
  <c r="J13" s="1"/>
  <c r="E12"/>
  <c r="I8"/>
  <c r="J8" s="1"/>
  <c r="J16" l="1"/>
  <c r="J12"/>
  <c r="J46" l="1"/>
</calcChain>
</file>

<file path=xl/sharedStrings.xml><?xml version="1.0" encoding="utf-8"?>
<sst xmlns="http://schemas.openxmlformats.org/spreadsheetml/2006/main" count="75" uniqueCount="43">
  <si>
    <t>№ п\п</t>
  </si>
  <si>
    <t>Наименование объекта закупки</t>
  </si>
  <si>
    <t>Наименование и описание объекта закупки</t>
  </si>
  <si>
    <t>Ед. изм.</t>
  </si>
  <si>
    <t>Дырокол</t>
  </si>
  <si>
    <t>шт</t>
  </si>
  <si>
    <t>уп.</t>
  </si>
  <si>
    <t>Ощее количество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</si>
  <si>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</si>
  <si>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</si>
  <si>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</si>
  <si>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</si>
  <si>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</si>
  <si>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</si>
  <si>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Итого по виду товара</t>
  </si>
  <si>
    <t>уп</t>
  </si>
  <si>
    <t>шт.</t>
  </si>
  <si>
    <t>Метод обоснования начальной (максимальной) цены: метод сопоставления розничных цен</t>
  </si>
  <si>
    <t xml:space="preserve">Способ размещения заказа: электронный аукцион </t>
  </si>
  <si>
    <t>Скобы</t>
  </si>
  <si>
    <t>Зажимы для бумаг</t>
  </si>
  <si>
    <t>Скрепки</t>
  </si>
  <si>
    <t>Скрепки канцелярские, никелированные 28мм, упакованы в картонные коробочки.</t>
  </si>
  <si>
    <t>Магниты</t>
  </si>
  <si>
    <t>Антистеплер</t>
  </si>
  <si>
    <t>Муниципальное бюджетное общеобразовательное учреждение "Средняя общеобразовательная школа №5"</t>
  </si>
  <si>
    <t xml:space="preserve"> Директор школы ________________________А.А. Латыпов</t>
  </si>
  <si>
    <t>Исполнитель: Заведующий хозяйством Акопова Т.А.</t>
  </si>
  <si>
    <t>Коммерческое предложение №2 от 17.05.2018г</t>
  </si>
  <si>
    <t>Коммерческое предложение № б/н от 10.05.2018г</t>
  </si>
  <si>
    <t>Коммерческое предложение № б/н от 17.05.2018г</t>
  </si>
  <si>
    <t>Дата составления сводной  таблицы  от 21.05.2018 года</t>
  </si>
  <si>
    <t>Итого: Начальная (максимальная) цена контракта:  85 838 (восемьдесят пять тысяч восемьсот тридцать восемь) рублей 50 копеек.</t>
  </si>
  <si>
    <t xml:space="preserve">IV. Обоснование начальной (максимальной) цены гражданско-правового договора на поставку канцелярских товаров </t>
  </si>
  <si>
    <t xml:space="preserve">Металлический корпус, ограничительная линейка, пробивная способность – не менее 15 листов, на 4 отверстия. </t>
  </si>
  <si>
    <t xml:space="preserve">Металлический корпус, ограничительная линейка, пробивная способность – не менее 30 листов, на 4 отверстия. </t>
  </si>
  <si>
    <t xml:space="preserve">для степлера № 24/6 покрытие цинковое, заточенные, в картонной коробочке. </t>
  </si>
  <si>
    <t xml:space="preserve">для степлера № 10 покрытие цинковое, заточенные, в картонной коробочке. </t>
  </si>
  <si>
    <t xml:space="preserve">Набор магнитов для доски. Упаковка из не менее 8 штук, форма магнита круглая, диаметр не менее 30мм и не более 40мм </t>
  </si>
  <si>
    <t xml:space="preserve">Зажимы для бумаг 15мм. Материал корпуса: металл. </t>
  </si>
  <si>
    <t xml:space="preserve">Зажимы для бумаг 25мм. Материал корпуса: металл. </t>
  </si>
  <si>
    <t xml:space="preserve">Зажимы для бумаг 51мм. Материал корпуса: металл. </t>
  </si>
  <si>
    <t xml:space="preserve">Антистеплер должен быть изготовлен из металла и пластика. Иметь ручки пластиковые, механизм металлический, наличие фиксатора в закрытом положении. 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</si>
</sst>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theme="1"/>
      <name val="Calibri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16" fillId="0" borderId="0" applyNumberFormat="0" applyFill="0" applyBorder="0" applyAlignment="0" applyProtection="0"/>
  </cellStyleXfs>
  <cellXfs count="125">
    <xf numFmtId="0" fontId="0" fillId="0" borderId="0" xfId="0"/>
    <xf numFmtId="0" fontId="0" fillId="0" borderId="0" xfId="0" applyAlignment="1"/>
    <xf numFmtId="0" fontId="5" fillId="0" borderId="0" xfId="0" applyFont="1" applyFill="1" applyBorder="1"/>
    <xf numFmtId="0" fontId="6" fillId="0" borderId="0" xfId="0" applyFont="1" applyFill="1" applyBorder="1" applyAlignment="1"/>
    <xf numFmtId="0" fontId="6" fillId="0" borderId="0" xfId="0" applyFont="1" applyFill="1" applyAlignment="1"/>
    <xf numFmtId="0" fontId="6" fillId="0" borderId="0" xfId="0" applyFont="1" applyAlignment="1"/>
    <xf numFmtId="0" fontId="9" fillId="0" borderId="0" xfId="0" applyFont="1" applyAlignment="1"/>
    <xf numFmtId="0" fontId="6" fillId="0" borderId="0" xfId="0" applyFont="1" applyFill="1" applyAlignment="1">
      <alignment wrapText="1"/>
    </xf>
    <xf numFmtId="0" fontId="6" fillId="4" borderId="0" xfId="0" applyFont="1" applyFill="1" applyAlignment="1"/>
    <xf numFmtId="0" fontId="0" fillId="0" borderId="0" xfId="0" applyFill="1" applyAlignment="1"/>
    <xf numFmtId="0" fontId="7" fillId="0" borderId="0" xfId="0" applyFont="1" applyFill="1" applyAlignment="1"/>
    <xf numFmtId="0" fontId="9" fillId="0" borderId="0" xfId="0" applyFont="1" applyFill="1" applyBorder="1"/>
    <xf numFmtId="0" fontId="9" fillId="0" borderId="0" xfId="0" applyFont="1" applyFill="1" applyAlignment="1"/>
    <xf numFmtId="4" fontId="0" fillId="0" borderId="0" xfId="0" applyNumberFormat="1" applyAlignment="1"/>
    <xf numFmtId="0" fontId="16" fillId="5" borderId="0" xfId="3" quotePrefix="1" applyFill="1" applyAlignment="1">
      <alignment horizontal="left"/>
    </xf>
    <xf numFmtId="0" fontId="15" fillId="5" borderId="0" xfId="0" applyFont="1" applyFill="1"/>
    <xf numFmtId="0" fontId="15" fillId="5" borderId="0" xfId="0" quotePrefix="1" applyFont="1" applyFill="1" applyAlignment="1">
      <alignment horizontal="left"/>
    </xf>
    <xf numFmtId="0" fontId="6" fillId="5" borderId="0" xfId="0" applyFont="1" applyFill="1" applyBorder="1" applyAlignment="1"/>
    <xf numFmtId="0" fontId="6" fillId="5" borderId="2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/>
    </xf>
    <xf numFmtId="2" fontId="6" fillId="5" borderId="1" xfId="1" applyNumberFormat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/>
    </xf>
    <xf numFmtId="0" fontId="6" fillId="5" borderId="8" xfId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/>
    </xf>
    <xf numFmtId="2" fontId="7" fillId="5" borderId="1" xfId="1" applyNumberFormat="1" applyFont="1" applyFill="1" applyBorder="1" applyAlignment="1">
      <alignment horizontal="center" vertical="center"/>
    </xf>
    <xf numFmtId="0" fontId="7" fillId="5" borderId="7" xfId="1" applyFont="1" applyFill="1" applyBorder="1" applyAlignment="1">
      <alignment horizontal="center" vertical="center"/>
    </xf>
    <xf numFmtId="0" fontId="7" fillId="5" borderId="8" xfId="1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vertical="center" wrapText="1"/>
    </xf>
    <xf numFmtId="0" fontId="10" fillId="5" borderId="6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2" fontId="7" fillId="5" borderId="2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11" xfId="0" applyFont="1" applyFill="1" applyBorder="1" applyAlignment="1"/>
    <xf numFmtId="0" fontId="7" fillId="5" borderId="0" xfId="0" applyFont="1" applyFill="1" applyAlignment="1"/>
    <xf numFmtId="0" fontId="9" fillId="5" borderId="0" xfId="0" applyFont="1" applyFill="1" applyAlignment="1"/>
    <xf numFmtId="0" fontId="14" fillId="5" borderId="0" xfId="0" applyFont="1" applyFill="1" applyAlignment="1">
      <alignment vertical="center"/>
    </xf>
    <xf numFmtId="2" fontId="9" fillId="5" borderId="0" xfId="0" applyNumberFormat="1" applyFont="1" applyFill="1" applyAlignment="1">
      <alignment vertical="center"/>
    </xf>
    <xf numFmtId="4" fontId="9" fillId="5" borderId="0" xfId="0" applyNumberFormat="1" applyFont="1" applyFill="1" applyAlignment="1">
      <alignment vertical="center"/>
    </xf>
    <xf numFmtId="0" fontId="8" fillId="5" borderId="0" xfId="0" applyFont="1" applyFill="1" applyBorder="1" applyAlignment="1"/>
    <xf numFmtId="0" fontId="10" fillId="5" borderId="0" xfId="0" applyFont="1" applyFill="1" applyAlignment="1">
      <alignment vertical="center"/>
    </xf>
    <xf numFmtId="0" fontId="0" fillId="5" borderId="0" xfId="0" applyFill="1" applyAlignment="1"/>
    <xf numFmtId="0" fontId="13" fillId="5" borderId="0" xfId="0" applyFont="1" applyFill="1"/>
    <xf numFmtId="0" fontId="0" fillId="5" borderId="0" xfId="0" applyFill="1"/>
    <xf numFmtId="0" fontId="2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/>
    <xf numFmtId="0" fontId="2" fillId="5" borderId="0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12" fillId="5" borderId="0" xfId="0" applyFont="1" applyFill="1" applyAlignment="1">
      <alignment vertical="center"/>
    </xf>
    <xf numFmtId="0" fontId="7" fillId="5" borderId="0" xfId="0" quotePrefix="1" applyFont="1" applyFill="1" applyAlignment="1"/>
    <xf numFmtId="0" fontId="9" fillId="0" borderId="0" xfId="0" applyFont="1" applyFill="1" applyBorder="1" applyAlignment="1"/>
    <xf numFmtId="0" fontId="7" fillId="5" borderId="1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12" xfId="0" applyFont="1" applyFill="1" applyBorder="1" applyAlignment="1"/>
    <xf numFmtId="0" fontId="7" fillId="5" borderId="1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top" wrapText="1"/>
    </xf>
    <xf numFmtId="0" fontId="8" fillId="6" borderId="0" xfId="0" applyFont="1" applyFill="1" applyBorder="1" applyAlignment="1">
      <alignment horizontal="left" vertical="top" wrapText="1"/>
    </xf>
    <xf numFmtId="0" fontId="18" fillId="6" borderId="0" xfId="0" applyFont="1" applyFill="1"/>
    <xf numFmtId="0" fontId="8" fillId="6" borderId="6" xfId="0" applyFont="1" applyFill="1" applyBorder="1" applyAlignment="1">
      <alignment horizontal="center" vertical="top" wrapText="1"/>
    </xf>
    <xf numFmtId="0" fontId="19" fillId="6" borderId="0" xfId="0" applyFont="1" applyFill="1" applyBorder="1" applyAlignment="1">
      <alignment horizontal="left" vertical="center"/>
    </xf>
    <xf numFmtId="0" fontId="8" fillId="6" borderId="0" xfId="0" applyFont="1" applyFill="1" applyAlignment="1"/>
    <xf numFmtId="0" fontId="8" fillId="6" borderId="0" xfId="0" applyFont="1" applyFill="1"/>
    <xf numFmtId="4" fontId="6" fillId="5" borderId="2" xfId="1" applyNumberFormat="1" applyFont="1" applyFill="1" applyBorder="1" applyAlignment="1">
      <alignment horizontal="center"/>
    </xf>
    <xf numFmtId="4" fontId="7" fillId="5" borderId="2" xfId="1" applyNumberFormat="1" applyFont="1" applyFill="1" applyBorder="1" applyAlignment="1">
      <alignment horizontal="center"/>
    </xf>
    <xf numFmtId="4" fontId="6" fillId="5" borderId="2" xfId="0" applyNumberFormat="1" applyFont="1" applyFill="1" applyBorder="1" applyAlignment="1">
      <alignment horizontal="center"/>
    </xf>
    <xf numFmtId="4" fontId="11" fillId="5" borderId="2" xfId="0" applyNumberFormat="1" applyFont="1" applyFill="1" applyBorder="1" applyAlignment="1"/>
    <xf numFmtId="4" fontId="7" fillId="5" borderId="6" xfId="0" applyNumberFormat="1" applyFont="1" applyFill="1" applyBorder="1" applyAlignment="1">
      <alignment horizontal="center"/>
    </xf>
    <xf numFmtId="4" fontId="6" fillId="0" borderId="0" xfId="0" applyNumberFormat="1" applyFont="1" applyFill="1" applyAlignment="1"/>
    <xf numFmtId="0" fontId="12" fillId="5" borderId="2" xfId="0" applyFont="1" applyFill="1" applyBorder="1"/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top" wrapText="1"/>
    </xf>
    <xf numFmtId="0" fontId="0" fillId="0" borderId="8" xfId="0" applyBorder="1"/>
    <xf numFmtId="0" fontId="10" fillId="0" borderId="8" xfId="0" applyFont="1" applyBorder="1" applyAlignment="1">
      <alignment horizontal="left" vertical="top" wrapText="1"/>
    </xf>
    <xf numFmtId="0" fontId="7" fillId="5" borderId="1" xfId="1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" fillId="5" borderId="0" xfId="0" quotePrefix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6" fillId="5" borderId="12" xfId="0" applyFont="1" applyFill="1" applyBorder="1" applyAlignment="1"/>
    <xf numFmtId="0" fontId="0" fillId="5" borderId="12" xfId="0" applyFill="1" applyBorder="1" applyAlignment="1"/>
    <xf numFmtId="0" fontId="0" fillId="5" borderId="6" xfId="0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2" fontId="6" fillId="5" borderId="5" xfId="0" applyNumberFormat="1" applyFont="1" applyFill="1" applyBorder="1" applyAlignment="1">
      <alignment horizontal="center" vertical="center"/>
    </xf>
    <xf numFmtId="2" fontId="6" fillId="5" borderId="10" xfId="0" applyNumberFormat="1" applyFont="1" applyFill="1" applyBorder="1" applyAlignment="1">
      <alignment horizontal="center" vertical="center"/>
    </xf>
    <xf numFmtId="2" fontId="6" fillId="5" borderId="6" xfId="0" applyNumberFormat="1" applyFont="1" applyFill="1" applyBorder="1" applyAlignment="1">
      <alignment horizontal="center" vertical="center"/>
    </xf>
    <xf numFmtId="4" fontId="6" fillId="5" borderId="5" xfId="0" applyNumberFormat="1" applyFont="1" applyFill="1" applyBorder="1" applyAlignment="1">
      <alignment horizontal="center"/>
    </xf>
    <xf numFmtId="4" fontId="6" fillId="5" borderId="10" xfId="0" applyNumberFormat="1" applyFont="1" applyFill="1" applyBorder="1" applyAlignment="1">
      <alignment horizontal="center"/>
    </xf>
    <xf numFmtId="4" fontId="6" fillId="5" borderId="6" xfId="0" applyNumberFormat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7" fillId="5" borderId="8" xfId="1" applyFont="1" applyFill="1" applyBorder="1" applyAlignment="1">
      <alignment horizontal="center" vertical="center" wrapText="1"/>
    </xf>
    <xf numFmtId="0" fontId="6" fillId="5" borderId="5" xfId="2" applyFont="1" applyFill="1" applyBorder="1" applyAlignment="1">
      <alignment horizontal="center" vertical="center" wrapText="1"/>
    </xf>
    <xf numFmtId="0" fontId="6" fillId="5" borderId="6" xfId="2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310"/>
  <sheetViews>
    <sheetView tabSelected="1" topLeftCell="A38" zoomScale="80" zoomScaleNormal="80" workbookViewId="0">
      <selection activeCell="M44" sqref="M44"/>
    </sheetView>
  </sheetViews>
  <sheetFormatPr defaultColWidth="9.109375" defaultRowHeight="14.4"/>
  <cols>
    <col min="1" max="1" width="6.44140625" style="47" customWidth="1"/>
    <col min="2" max="2" width="19" style="48" customWidth="1"/>
    <col min="3" max="3" width="48.6640625" style="48" customWidth="1"/>
    <col min="4" max="4" width="7.5546875" style="47" customWidth="1"/>
    <col min="5" max="5" width="12.44140625" style="49" customWidth="1"/>
    <col min="6" max="6" width="10" style="50" customWidth="1"/>
    <col min="7" max="7" width="11.5546875" style="50" customWidth="1"/>
    <col min="8" max="8" width="10.33203125" style="50" customWidth="1"/>
    <col min="9" max="9" width="12.109375" style="50" customWidth="1"/>
    <col min="10" max="10" width="15.109375" style="50" customWidth="1"/>
    <col min="11" max="11" width="9.109375" style="1"/>
    <col min="12" max="12" width="15.6640625" style="1" customWidth="1"/>
    <col min="13" max="13" width="21.88671875" style="1" customWidth="1"/>
    <col min="14" max="14" width="19.6640625" style="1" customWidth="1"/>
    <col min="15" max="16384" width="9.109375" style="1"/>
  </cols>
  <sheetData>
    <row r="1" spans="1:73" ht="14.25" customHeight="1">
      <c r="A1" s="97" t="s">
        <v>33</v>
      </c>
      <c r="B1" s="97"/>
      <c r="C1" s="97"/>
      <c r="D1" s="97"/>
      <c r="E1" s="97"/>
      <c r="F1" s="97"/>
      <c r="G1" s="97"/>
      <c r="H1" s="97"/>
      <c r="I1" s="97"/>
      <c r="J1" s="97"/>
      <c r="K1" s="2"/>
      <c r="L1" s="9"/>
      <c r="M1" s="9"/>
    </row>
    <row r="2" spans="1:73" ht="9" customHeight="1">
      <c r="A2" s="97"/>
      <c r="B2" s="97"/>
      <c r="C2" s="97"/>
      <c r="D2" s="97"/>
      <c r="E2" s="97"/>
      <c r="F2" s="97"/>
      <c r="G2" s="97"/>
      <c r="H2" s="97"/>
      <c r="I2" s="97"/>
      <c r="J2" s="97"/>
      <c r="K2" s="2"/>
      <c r="L2" s="9"/>
      <c r="M2" s="9"/>
    </row>
    <row r="3" spans="1:73" ht="15" customHeight="1">
      <c r="A3" s="98" t="s">
        <v>17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"/>
      <c r="M3" s="9"/>
    </row>
    <row r="4" spans="1:73" ht="15.6">
      <c r="A4" s="100" t="s">
        <v>18</v>
      </c>
      <c r="B4" s="101"/>
      <c r="C4" s="101"/>
      <c r="D4" s="101"/>
      <c r="E4" s="101"/>
      <c r="F4" s="101"/>
      <c r="G4" s="101"/>
      <c r="H4" s="101"/>
      <c r="I4" s="101"/>
      <c r="J4" s="17"/>
      <c r="K4" s="3"/>
      <c r="L4" s="9"/>
      <c r="M4" s="9"/>
      <c r="N4" s="13"/>
    </row>
    <row r="5" spans="1:73" s="4" customFormat="1" ht="15.75" customHeight="1">
      <c r="A5" s="89" t="s">
        <v>0</v>
      </c>
      <c r="B5" s="89" t="s">
        <v>1</v>
      </c>
      <c r="C5" s="89" t="s">
        <v>2</v>
      </c>
      <c r="D5" s="89" t="s">
        <v>3</v>
      </c>
      <c r="E5" s="103" t="s">
        <v>7</v>
      </c>
      <c r="F5" s="105" t="s">
        <v>8</v>
      </c>
      <c r="G5" s="106"/>
      <c r="H5" s="107"/>
      <c r="I5" s="93" t="s">
        <v>13</v>
      </c>
      <c r="J5" s="108" t="s">
        <v>12</v>
      </c>
    </row>
    <row r="6" spans="1:73" s="7" customFormat="1" ht="30.75" customHeight="1">
      <c r="A6" s="102"/>
      <c r="B6" s="102"/>
      <c r="C6" s="102"/>
      <c r="D6" s="102"/>
      <c r="E6" s="104"/>
      <c r="F6" s="55" t="s">
        <v>9</v>
      </c>
      <c r="G6" s="55" t="s">
        <v>10</v>
      </c>
      <c r="H6" s="55" t="s">
        <v>11</v>
      </c>
      <c r="I6" s="102"/>
      <c r="J6" s="109"/>
    </row>
    <row r="7" spans="1:73" s="4" customFormat="1" ht="16.5" customHeight="1">
      <c r="A7" s="56"/>
      <c r="B7" s="105"/>
      <c r="C7" s="107"/>
      <c r="D7" s="18"/>
      <c r="E7" s="19"/>
      <c r="F7" s="20"/>
      <c r="G7" s="21"/>
      <c r="H7" s="21"/>
      <c r="I7" s="22"/>
      <c r="J7" s="70"/>
    </row>
    <row r="8" spans="1:73" s="8" customFormat="1" ht="30.75" customHeight="1">
      <c r="A8" s="84">
        <v>1</v>
      </c>
      <c r="B8" s="93" t="s">
        <v>4</v>
      </c>
      <c r="C8" s="84" t="s">
        <v>34</v>
      </c>
      <c r="D8" s="84" t="s">
        <v>5</v>
      </c>
      <c r="E8" s="110">
        <v>30</v>
      </c>
      <c r="F8" s="113">
        <v>832</v>
      </c>
      <c r="G8" s="113">
        <v>824</v>
      </c>
      <c r="H8" s="113">
        <v>790</v>
      </c>
      <c r="I8" s="113">
        <f t="shared" ref="I8" si="0">ROUND((F8+G8+H8)/3,2)</f>
        <v>815.33</v>
      </c>
      <c r="J8" s="116">
        <f>E8*I8</f>
        <v>24459.9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s="8" customFormat="1" ht="15.6">
      <c r="A9" s="91"/>
      <c r="B9" s="91"/>
      <c r="C9" s="91"/>
      <c r="D9" s="85"/>
      <c r="E9" s="111"/>
      <c r="F9" s="114"/>
      <c r="G9" s="114"/>
      <c r="H9" s="114"/>
      <c r="I9" s="114"/>
      <c r="J9" s="117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73" s="8" customFormat="1" ht="15.6">
      <c r="A10" s="91"/>
      <c r="B10" s="91"/>
      <c r="C10" s="91"/>
      <c r="D10" s="85"/>
      <c r="E10" s="111"/>
      <c r="F10" s="114"/>
      <c r="G10" s="114"/>
      <c r="H10" s="114"/>
      <c r="I10" s="114"/>
      <c r="J10" s="117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s="8" customFormat="1" ht="15.6">
      <c r="A11" s="92"/>
      <c r="B11" s="92"/>
      <c r="C11" s="92"/>
      <c r="D11" s="86"/>
      <c r="E11" s="112"/>
      <c r="F11" s="115"/>
      <c r="G11" s="115"/>
      <c r="H11" s="115"/>
      <c r="I11" s="115"/>
      <c r="J11" s="118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s="10" customFormat="1" ht="15.6">
      <c r="A12" s="54"/>
      <c r="B12" s="82" t="s">
        <v>14</v>
      </c>
      <c r="C12" s="83"/>
      <c r="D12" s="25" t="s">
        <v>5</v>
      </c>
      <c r="E12" s="26">
        <f>SUM(E8:E11)</f>
        <v>30</v>
      </c>
      <c r="F12" s="27"/>
      <c r="G12" s="28"/>
      <c r="H12" s="28"/>
      <c r="I12" s="29"/>
      <c r="J12" s="71">
        <f>SUM(J8+J10+J11)</f>
        <v>24459.9</v>
      </c>
    </row>
    <row r="13" spans="1:73" s="8" customFormat="1" ht="15.6">
      <c r="A13" s="84">
        <v>2</v>
      </c>
      <c r="B13" s="93" t="s">
        <v>4</v>
      </c>
      <c r="C13" s="84" t="s">
        <v>35</v>
      </c>
      <c r="D13" s="84" t="s">
        <v>5</v>
      </c>
      <c r="E13" s="110">
        <v>10</v>
      </c>
      <c r="F13" s="113">
        <v>2311</v>
      </c>
      <c r="G13" s="113">
        <v>3260</v>
      </c>
      <c r="H13" s="113">
        <v>3200</v>
      </c>
      <c r="I13" s="113">
        <f t="shared" ref="I13" si="1">ROUND((F13+G13+H13)/3,2)</f>
        <v>2923.67</v>
      </c>
      <c r="J13" s="116">
        <f>E13*I13</f>
        <v>29236.7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s="8" customFormat="1" ht="15.6">
      <c r="A14" s="85"/>
      <c r="B14" s="95"/>
      <c r="C14" s="85"/>
      <c r="D14" s="85"/>
      <c r="E14" s="111"/>
      <c r="F14" s="114"/>
      <c r="G14" s="114"/>
      <c r="H14" s="114"/>
      <c r="I14" s="114"/>
      <c r="J14" s="11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s="8" customFormat="1" ht="36" customHeight="1">
      <c r="A15" s="86"/>
      <c r="B15" s="96"/>
      <c r="C15" s="86"/>
      <c r="D15" s="86"/>
      <c r="E15" s="112"/>
      <c r="F15" s="115"/>
      <c r="G15" s="115"/>
      <c r="H15" s="115"/>
      <c r="I15" s="115"/>
      <c r="J15" s="118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s="10" customFormat="1" ht="15.6">
      <c r="A16" s="54"/>
      <c r="B16" s="82" t="s">
        <v>14</v>
      </c>
      <c r="C16" s="83"/>
      <c r="D16" s="25" t="s">
        <v>5</v>
      </c>
      <c r="E16" s="26">
        <f>SUM(E13:E15)</f>
        <v>10</v>
      </c>
      <c r="F16" s="27"/>
      <c r="G16" s="28"/>
      <c r="H16" s="28"/>
      <c r="I16" s="29"/>
      <c r="J16" s="71">
        <f>SUM(J13:J15)</f>
        <v>29236.7</v>
      </c>
    </row>
    <row r="17" spans="1:73" s="4" customFormat="1" ht="35.25" customHeight="1">
      <c r="A17" s="89">
        <v>3</v>
      </c>
      <c r="B17" s="93" t="s">
        <v>19</v>
      </c>
      <c r="C17" s="120" t="s">
        <v>36</v>
      </c>
      <c r="D17" s="110" t="s">
        <v>6</v>
      </c>
      <c r="E17" s="110">
        <v>300</v>
      </c>
      <c r="F17" s="113">
        <v>15</v>
      </c>
      <c r="G17" s="113">
        <v>16</v>
      </c>
      <c r="H17" s="113">
        <v>15</v>
      </c>
      <c r="I17" s="113">
        <f t="shared" ref="I17" si="2">ROUND((F17+G17+H17)/3,2)</f>
        <v>15.33</v>
      </c>
      <c r="J17" s="116">
        <f>E17*I17</f>
        <v>4599</v>
      </c>
    </row>
    <row r="18" spans="1:73" s="8" customFormat="1" ht="25.8" customHeight="1">
      <c r="A18" s="119"/>
      <c r="B18" s="96"/>
      <c r="C18" s="121"/>
      <c r="D18" s="112"/>
      <c r="E18" s="112"/>
      <c r="F18" s="115"/>
      <c r="G18" s="115"/>
      <c r="H18" s="115"/>
      <c r="I18" s="115"/>
      <c r="J18" s="118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</row>
    <row r="19" spans="1:73" s="10" customFormat="1" ht="15.6">
      <c r="A19" s="58"/>
      <c r="B19" s="82" t="s">
        <v>14</v>
      </c>
      <c r="C19" s="83"/>
      <c r="D19" s="33" t="s">
        <v>6</v>
      </c>
      <c r="E19" s="26">
        <f>SUM(E17,E18)</f>
        <v>300</v>
      </c>
      <c r="F19" s="27"/>
      <c r="G19" s="28"/>
      <c r="H19" s="28"/>
      <c r="I19" s="29"/>
      <c r="J19" s="71">
        <f>SUM(J17+J18)</f>
        <v>4599</v>
      </c>
    </row>
    <row r="20" spans="1:73" s="8" customFormat="1" ht="58.2" customHeight="1">
      <c r="A20" s="84">
        <v>4</v>
      </c>
      <c r="B20" s="87" t="s">
        <v>19</v>
      </c>
      <c r="C20" s="88" t="s">
        <v>37</v>
      </c>
      <c r="D20" s="84" t="s">
        <v>6</v>
      </c>
      <c r="E20" s="110">
        <v>100</v>
      </c>
      <c r="F20" s="113">
        <v>9</v>
      </c>
      <c r="G20" s="113">
        <v>11</v>
      </c>
      <c r="H20" s="113">
        <v>8</v>
      </c>
      <c r="I20" s="113">
        <f t="shared" ref="I20" si="3">ROUND((F20+G20+H20)/3,2)</f>
        <v>9.33</v>
      </c>
      <c r="J20" s="116">
        <f>E20*I20</f>
        <v>933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spans="1:73" s="8" customFormat="1" ht="19.8" hidden="1" customHeight="1">
      <c r="A21" s="85"/>
      <c r="B21" s="87"/>
      <c r="C21" s="88"/>
      <c r="D21" s="85"/>
      <c r="E21" s="111"/>
      <c r="F21" s="114"/>
      <c r="G21" s="114"/>
      <c r="H21" s="114"/>
      <c r="I21" s="114"/>
      <c r="J21" s="117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s="8" customFormat="1" ht="15.6" hidden="1" customHeight="1">
      <c r="A22" s="86"/>
      <c r="B22" s="87"/>
      <c r="C22" s="88"/>
      <c r="D22" s="86"/>
      <c r="E22" s="112"/>
      <c r="F22" s="115"/>
      <c r="G22" s="115"/>
      <c r="H22" s="115"/>
      <c r="I22" s="115"/>
      <c r="J22" s="118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</row>
    <row r="23" spans="1:73" s="10" customFormat="1" ht="15.6">
      <c r="A23" s="58"/>
      <c r="B23" s="82" t="s">
        <v>14</v>
      </c>
      <c r="C23" s="83"/>
      <c r="D23" s="33" t="s">
        <v>6</v>
      </c>
      <c r="E23" s="26">
        <f>SUM(E20:E22)</f>
        <v>100</v>
      </c>
      <c r="F23" s="27"/>
      <c r="G23" s="28"/>
      <c r="H23" s="28"/>
      <c r="I23" s="29"/>
      <c r="J23" s="71">
        <f>SUM(J20+J21+J22)</f>
        <v>933</v>
      </c>
    </row>
    <row r="24" spans="1:73" s="8" customFormat="1" ht="15" customHeight="1">
      <c r="A24" s="84">
        <v>5</v>
      </c>
      <c r="B24" s="93" t="s">
        <v>20</v>
      </c>
      <c r="C24" s="84" t="s">
        <v>39</v>
      </c>
      <c r="D24" s="84" t="s">
        <v>6</v>
      </c>
      <c r="E24" s="110">
        <v>100</v>
      </c>
      <c r="F24" s="113">
        <v>58</v>
      </c>
      <c r="G24" s="113">
        <v>33</v>
      </c>
      <c r="H24" s="113">
        <v>19</v>
      </c>
      <c r="I24" s="113">
        <f t="shared" ref="I24" si="4">ROUND((F24+G24+H24)/3,2)</f>
        <v>36.67</v>
      </c>
      <c r="J24" s="116">
        <f>E24*I24</f>
        <v>3667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</row>
    <row r="25" spans="1:73" s="8" customFormat="1" ht="15.6">
      <c r="A25" s="91"/>
      <c r="B25" s="91"/>
      <c r="C25" s="91"/>
      <c r="D25" s="85"/>
      <c r="E25" s="111"/>
      <c r="F25" s="114"/>
      <c r="G25" s="114"/>
      <c r="H25" s="114"/>
      <c r="I25" s="114"/>
      <c r="J25" s="117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</row>
    <row r="26" spans="1:73" s="8" customFormat="1" ht="15.6">
      <c r="A26" s="91"/>
      <c r="B26" s="91"/>
      <c r="C26" s="91"/>
      <c r="D26" s="85"/>
      <c r="E26" s="111"/>
      <c r="F26" s="114"/>
      <c r="G26" s="114"/>
      <c r="H26" s="114"/>
      <c r="I26" s="114"/>
      <c r="J26" s="117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</row>
    <row r="27" spans="1:73" s="8" customFormat="1" ht="15.6">
      <c r="A27" s="92"/>
      <c r="B27" s="92"/>
      <c r="C27" s="92"/>
      <c r="D27" s="86"/>
      <c r="E27" s="112"/>
      <c r="F27" s="115"/>
      <c r="G27" s="115"/>
      <c r="H27" s="115"/>
      <c r="I27" s="115"/>
      <c r="J27" s="118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</row>
    <row r="28" spans="1:73" s="10" customFormat="1" ht="15.6">
      <c r="A28" s="58"/>
      <c r="B28" s="82" t="s">
        <v>14</v>
      </c>
      <c r="C28" s="83"/>
      <c r="D28" s="33" t="s">
        <v>6</v>
      </c>
      <c r="E28" s="26">
        <f>SUM(E24:E27)</f>
        <v>100</v>
      </c>
      <c r="F28" s="27"/>
      <c r="G28" s="28"/>
      <c r="H28" s="28"/>
      <c r="I28" s="29"/>
      <c r="J28" s="71">
        <f>SUM(J24:J27)</f>
        <v>3667</v>
      </c>
    </row>
    <row r="29" spans="1:73" s="4" customFormat="1" ht="18.75" customHeight="1">
      <c r="A29" s="89">
        <v>6</v>
      </c>
      <c r="B29" s="93" t="s">
        <v>20</v>
      </c>
      <c r="C29" s="84" t="s">
        <v>40</v>
      </c>
      <c r="D29" s="84" t="s">
        <v>6</v>
      </c>
      <c r="E29" s="110">
        <v>100</v>
      </c>
      <c r="F29" s="113">
        <v>71</v>
      </c>
      <c r="G29" s="113">
        <v>70</v>
      </c>
      <c r="H29" s="113">
        <v>39</v>
      </c>
      <c r="I29" s="113">
        <f t="shared" ref="I29" si="5">ROUND((F29+G29+H29)/3,2)</f>
        <v>60</v>
      </c>
      <c r="J29" s="116">
        <f>E29*I29</f>
        <v>6000</v>
      </c>
    </row>
    <row r="30" spans="1:73" s="8" customFormat="1" ht="25.5" customHeight="1">
      <c r="A30" s="90"/>
      <c r="B30" s="95"/>
      <c r="C30" s="85"/>
      <c r="D30" s="85"/>
      <c r="E30" s="111"/>
      <c r="F30" s="114"/>
      <c r="G30" s="114"/>
      <c r="H30" s="114"/>
      <c r="I30" s="114"/>
      <c r="J30" s="117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</row>
    <row r="31" spans="1:73" s="8" customFormat="1" ht="17.25" customHeight="1">
      <c r="A31" s="30"/>
      <c r="B31" s="95"/>
      <c r="C31" s="85"/>
      <c r="D31" s="85"/>
      <c r="E31" s="111"/>
      <c r="F31" s="114"/>
      <c r="G31" s="114"/>
      <c r="H31" s="114"/>
      <c r="I31" s="114"/>
      <c r="J31" s="117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</row>
    <row r="32" spans="1:73" s="8" customFormat="1" ht="15.6">
      <c r="A32" s="31"/>
      <c r="B32" s="96"/>
      <c r="C32" s="86"/>
      <c r="D32" s="86"/>
      <c r="E32" s="112"/>
      <c r="F32" s="115"/>
      <c r="G32" s="115"/>
      <c r="H32" s="115"/>
      <c r="I32" s="115"/>
      <c r="J32" s="118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</row>
    <row r="33" spans="1:73" s="10" customFormat="1" ht="15.6">
      <c r="A33" s="58"/>
      <c r="B33" s="82" t="s">
        <v>14</v>
      </c>
      <c r="C33" s="83"/>
      <c r="D33" s="33" t="s">
        <v>6</v>
      </c>
      <c r="E33" s="26">
        <f>SUM(E29:E32)</f>
        <v>100</v>
      </c>
      <c r="F33" s="27"/>
      <c r="G33" s="28"/>
      <c r="H33" s="28"/>
      <c r="I33" s="29"/>
      <c r="J33" s="71">
        <f>SUM(J29:J32)</f>
        <v>6000</v>
      </c>
    </row>
    <row r="34" spans="1:73" s="8" customFormat="1" ht="31.2">
      <c r="A34" s="32">
        <v>7</v>
      </c>
      <c r="B34" s="59" t="s">
        <v>20</v>
      </c>
      <c r="C34" s="78" t="s">
        <v>41</v>
      </c>
      <c r="D34" s="60" t="s">
        <v>15</v>
      </c>
      <c r="E34" s="23">
        <v>50</v>
      </c>
      <c r="F34" s="24">
        <v>244</v>
      </c>
      <c r="G34" s="24">
        <v>143</v>
      </c>
      <c r="H34" s="24">
        <v>110</v>
      </c>
      <c r="I34" s="24">
        <f t="shared" ref="I34" si="6">ROUND((F34+G34+H34)/3,2)</f>
        <v>165.67</v>
      </c>
      <c r="J34" s="72">
        <f>E34*I34</f>
        <v>8283.5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</row>
    <row r="35" spans="1:73" s="10" customFormat="1" ht="15.6">
      <c r="A35" s="58"/>
      <c r="B35" s="82" t="s">
        <v>14</v>
      </c>
      <c r="C35" s="83"/>
      <c r="D35" s="25" t="s">
        <v>15</v>
      </c>
      <c r="E35" s="26">
        <f>SUM(E34)</f>
        <v>50</v>
      </c>
      <c r="F35" s="27"/>
      <c r="G35" s="28"/>
      <c r="H35" s="28"/>
      <c r="I35" s="29"/>
      <c r="J35" s="71">
        <f>SUM(J34)</f>
        <v>8283.5</v>
      </c>
    </row>
    <row r="36" spans="1:73" s="8" customFormat="1" ht="15.6">
      <c r="A36" s="84">
        <v>8</v>
      </c>
      <c r="B36" s="93" t="s">
        <v>21</v>
      </c>
      <c r="C36" s="84" t="s">
        <v>22</v>
      </c>
      <c r="D36" s="84" t="s">
        <v>15</v>
      </c>
      <c r="E36" s="110">
        <v>150</v>
      </c>
      <c r="F36" s="113">
        <v>13</v>
      </c>
      <c r="G36" s="113">
        <v>24</v>
      </c>
      <c r="H36" s="113">
        <v>12</v>
      </c>
      <c r="I36" s="113">
        <f t="shared" ref="I36" si="7">ROUND((F36+G36+H36)/3,2)</f>
        <v>16.329999999999998</v>
      </c>
      <c r="J36" s="116">
        <f>E36*I36</f>
        <v>2449.4999999999995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</row>
    <row r="37" spans="1:73" s="8" customFormat="1" ht="15.6">
      <c r="A37" s="91"/>
      <c r="B37" s="91"/>
      <c r="C37" s="91"/>
      <c r="D37" s="85"/>
      <c r="E37" s="111"/>
      <c r="F37" s="114"/>
      <c r="G37" s="114"/>
      <c r="H37" s="114"/>
      <c r="I37" s="114"/>
      <c r="J37" s="117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</row>
    <row r="38" spans="1:73" s="8" customFormat="1" ht="15.6">
      <c r="A38" s="91"/>
      <c r="B38" s="91"/>
      <c r="C38" s="91"/>
      <c r="D38" s="85"/>
      <c r="E38" s="111"/>
      <c r="F38" s="114"/>
      <c r="G38" s="114"/>
      <c r="H38" s="114"/>
      <c r="I38" s="114"/>
      <c r="J38" s="117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</row>
    <row r="39" spans="1:73" s="8" customFormat="1" ht="15.6">
      <c r="A39" s="92"/>
      <c r="B39" s="92"/>
      <c r="C39" s="92"/>
      <c r="D39" s="86"/>
      <c r="E39" s="112"/>
      <c r="F39" s="115"/>
      <c r="G39" s="115"/>
      <c r="H39" s="115"/>
      <c r="I39" s="115"/>
      <c r="J39" s="118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</row>
    <row r="40" spans="1:73" s="10" customFormat="1" ht="31.5" customHeight="1">
      <c r="A40" s="58"/>
      <c r="B40" s="82" t="s">
        <v>14</v>
      </c>
      <c r="C40" s="122"/>
      <c r="D40" s="25" t="s">
        <v>15</v>
      </c>
      <c r="E40" s="26">
        <f>SUM(E36:E39)</f>
        <v>150</v>
      </c>
      <c r="F40" s="27"/>
      <c r="G40" s="28"/>
      <c r="H40" s="28"/>
      <c r="I40" s="29"/>
      <c r="J40" s="71">
        <f>SUM(J36:J39)</f>
        <v>2449.4999999999995</v>
      </c>
    </row>
    <row r="41" spans="1:73" s="8" customFormat="1" ht="55.2" customHeight="1">
      <c r="A41" s="32">
        <v>9</v>
      </c>
      <c r="B41" s="61" t="s">
        <v>23</v>
      </c>
      <c r="C41" s="77" t="s">
        <v>38</v>
      </c>
      <c r="D41" s="62" t="s">
        <v>15</v>
      </c>
      <c r="E41" s="23">
        <v>30</v>
      </c>
      <c r="F41" s="24">
        <v>158</v>
      </c>
      <c r="G41" s="24">
        <v>95</v>
      </c>
      <c r="H41" s="24">
        <v>123</v>
      </c>
      <c r="I41" s="24">
        <f t="shared" ref="I41" si="8">ROUND((F41+G41+H41)/3,2)</f>
        <v>125.33</v>
      </c>
      <c r="J41" s="72">
        <f>E41*I41</f>
        <v>3759.9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</row>
    <row r="42" spans="1:73" s="10" customFormat="1" ht="15.6">
      <c r="A42" s="58"/>
      <c r="B42" s="82" t="s">
        <v>14</v>
      </c>
      <c r="C42" s="83"/>
      <c r="D42" s="25" t="s">
        <v>15</v>
      </c>
      <c r="E42" s="26">
        <f>SUM(E41)</f>
        <v>30</v>
      </c>
      <c r="F42" s="27"/>
      <c r="G42" s="28"/>
      <c r="H42" s="28"/>
      <c r="I42" s="29"/>
      <c r="J42" s="71">
        <f>SUM(J41)</f>
        <v>3759.9</v>
      </c>
    </row>
    <row r="43" spans="1:73" s="4" customFormat="1" ht="15.6">
      <c r="A43" s="84">
        <v>10</v>
      </c>
      <c r="B43" s="93" t="s">
        <v>24</v>
      </c>
      <c r="C43" s="123" t="s">
        <v>42</v>
      </c>
      <c r="D43" s="110" t="s">
        <v>16</v>
      </c>
      <c r="E43" s="110">
        <v>50</v>
      </c>
      <c r="F43" s="113">
        <v>43</v>
      </c>
      <c r="G43" s="113">
        <v>45</v>
      </c>
      <c r="H43" s="113">
        <v>59</v>
      </c>
      <c r="I43" s="113">
        <f t="shared" ref="I43" si="9">ROUND((F43+G43+H43)/3,2)</f>
        <v>49</v>
      </c>
      <c r="J43" s="116">
        <f>I43*E43</f>
        <v>2450</v>
      </c>
    </row>
    <row r="44" spans="1:73" s="4" customFormat="1" ht="157.80000000000001" customHeight="1">
      <c r="A44" s="86"/>
      <c r="B44" s="96"/>
      <c r="C44" s="124"/>
      <c r="D44" s="112"/>
      <c r="E44" s="112"/>
      <c r="F44" s="115"/>
      <c r="G44" s="115"/>
      <c r="H44" s="115"/>
      <c r="I44" s="115"/>
      <c r="J44" s="118"/>
    </row>
    <row r="45" spans="1:73" s="10" customFormat="1" ht="15.6">
      <c r="A45" s="59"/>
      <c r="B45" s="82" t="s">
        <v>14</v>
      </c>
      <c r="C45" s="94"/>
      <c r="D45" s="33" t="s">
        <v>16</v>
      </c>
      <c r="E45" s="33">
        <f>E43+E44</f>
        <v>50</v>
      </c>
      <c r="F45" s="34"/>
      <c r="G45" s="34"/>
      <c r="H45" s="34"/>
      <c r="I45" s="76"/>
      <c r="J45" s="73">
        <f>J43+J44</f>
        <v>2450</v>
      </c>
    </row>
    <row r="46" spans="1:73" s="5" customFormat="1" ht="15.6">
      <c r="A46" s="35"/>
      <c r="B46" s="57"/>
      <c r="C46" s="57"/>
      <c r="D46" s="57"/>
      <c r="E46" s="57"/>
      <c r="F46" s="57"/>
      <c r="G46" s="57"/>
      <c r="H46" s="57"/>
      <c r="I46" s="36"/>
      <c r="J46" s="74">
        <f>SUM(J12+J16+J19+J23+J28+J33+J35+J40+J42+J45)</f>
        <v>85838.5</v>
      </c>
      <c r="K46" s="10"/>
      <c r="L46" s="75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s="6" customFormat="1" ht="15.75" customHeight="1">
      <c r="A47" s="52" t="s">
        <v>32</v>
      </c>
      <c r="B47" s="37"/>
      <c r="C47" s="37"/>
      <c r="D47" s="37"/>
      <c r="E47" s="37"/>
      <c r="F47" s="37"/>
      <c r="G47" s="37"/>
      <c r="H47" s="37"/>
      <c r="I47" s="37"/>
      <c r="J47" s="37"/>
      <c r="K47" s="53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</row>
    <row r="48" spans="1:73" s="6" customFormat="1" ht="32.25" customHeight="1">
      <c r="A48" s="38"/>
      <c r="B48" s="38"/>
      <c r="C48" s="38"/>
      <c r="D48" s="38"/>
      <c r="E48" s="39"/>
      <c r="F48" s="40"/>
      <c r="G48" s="40"/>
      <c r="H48" s="40"/>
      <c r="I48" s="40"/>
      <c r="J48" s="41"/>
      <c r="K48" s="11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</row>
    <row r="49" spans="1:10" s="65" customFormat="1" ht="15.75" customHeight="1">
      <c r="A49" s="63" t="s">
        <v>9</v>
      </c>
      <c r="B49" s="79" t="s">
        <v>28</v>
      </c>
      <c r="C49" s="80"/>
      <c r="D49" s="64"/>
      <c r="E49" s="64"/>
      <c r="F49" s="64"/>
      <c r="G49" s="64"/>
      <c r="H49" s="64"/>
      <c r="I49" s="64"/>
      <c r="J49" s="64"/>
    </row>
    <row r="50" spans="1:10" s="65" customFormat="1" ht="15.75" customHeight="1">
      <c r="A50" s="63" t="s">
        <v>10</v>
      </c>
      <c r="B50" s="79" t="s">
        <v>30</v>
      </c>
      <c r="C50" s="81"/>
      <c r="D50" s="64"/>
      <c r="E50" s="64"/>
      <c r="F50" s="64"/>
      <c r="G50" s="64"/>
      <c r="H50" s="64"/>
      <c r="I50" s="64"/>
      <c r="J50" s="64"/>
    </row>
    <row r="51" spans="1:10" s="65" customFormat="1">
      <c r="A51" s="66" t="s">
        <v>11</v>
      </c>
      <c r="B51" s="79" t="s">
        <v>29</v>
      </c>
      <c r="C51" s="81"/>
      <c r="D51" s="64"/>
      <c r="E51" s="64"/>
      <c r="F51" s="64"/>
      <c r="G51" s="64"/>
      <c r="H51" s="64"/>
      <c r="I51" s="64"/>
      <c r="J51" s="64"/>
    </row>
    <row r="52" spans="1:10" s="65" customFormat="1">
      <c r="A52" s="67"/>
      <c r="B52" s="68" t="s">
        <v>25</v>
      </c>
      <c r="C52" s="67"/>
      <c r="D52" s="67"/>
      <c r="E52" s="67"/>
      <c r="F52" s="67"/>
      <c r="G52" s="67"/>
      <c r="H52" s="67"/>
      <c r="I52" s="67"/>
      <c r="J52" s="67"/>
    </row>
    <row r="53" spans="1:10" s="65" customFormat="1">
      <c r="A53" s="67"/>
      <c r="B53" s="69" t="s">
        <v>26</v>
      </c>
      <c r="C53" s="68"/>
      <c r="D53" s="68"/>
      <c r="E53" s="67"/>
      <c r="F53" s="67"/>
      <c r="G53" s="67"/>
      <c r="H53" s="67"/>
      <c r="I53" s="67"/>
      <c r="J53" s="67"/>
    </row>
    <row r="54" spans="1:10" s="65" customFormat="1">
      <c r="A54" s="67"/>
      <c r="B54" s="68" t="s">
        <v>27</v>
      </c>
      <c r="C54" s="68"/>
      <c r="D54" s="68"/>
      <c r="E54" s="67"/>
      <c r="F54" s="67"/>
      <c r="G54" s="67"/>
      <c r="H54" s="67"/>
      <c r="I54" s="67"/>
      <c r="J54" s="67"/>
    </row>
    <row r="55" spans="1:10" s="65" customFormat="1">
      <c r="A55" s="67"/>
      <c r="B55" s="68" t="s">
        <v>31</v>
      </c>
      <c r="C55" s="68"/>
      <c r="D55" s="68"/>
      <c r="E55" s="67"/>
      <c r="F55" s="67"/>
      <c r="G55" s="67"/>
      <c r="H55" s="67"/>
      <c r="I55" s="67"/>
      <c r="J55" s="67"/>
    </row>
    <row r="56" spans="1:10">
      <c r="A56" s="44"/>
      <c r="B56" s="42"/>
      <c r="C56" s="42"/>
      <c r="D56" s="44"/>
      <c r="E56" s="44"/>
      <c r="F56" s="44"/>
      <c r="G56" s="43"/>
      <c r="H56" s="44"/>
      <c r="I56" s="44"/>
      <c r="J56" s="44"/>
    </row>
    <row r="57" spans="1:10" ht="15" customHeight="1">
      <c r="A57" s="45"/>
      <c r="B57" s="42"/>
      <c r="C57" s="14"/>
      <c r="D57" s="15"/>
      <c r="E57" s="15"/>
      <c r="F57" s="15"/>
      <c r="G57" s="15"/>
      <c r="H57" s="15"/>
      <c r="I57" s="15"/>
      <c r="J57" s="15"/>
    </row>
    <row r="58" spans="1:10" ht="14.25" customHeight="1">
      <c r="A58" s="45"/>
      <c r="B58" s="42"/>
      <c r="C58" s="14"/>
      <c r="D58" s="15"/>
      <c r="E58" s="15"/>
      <c r="F58" s="15"/>
      <c r="G58" s="15"/>
      <c r="H58" s="15"/>
      <c r="I58" s="15"/>
      <c r="J58" s="15"/>
    </row>
    <row r="59" spans="1:10" ht="13.5" customHeight="1">
      <c r="A59" s="45"/>
      <c r="B59" s="42"/>
      <c r="C59" s="14"/>
      <c r="D59" s="15"/>
      <c r="E59" s="15"/>
      <c r="F59" s="15"/>
      <c r="G59" s="16"/>
      <c r="H59" s="15"/>
      <c r="I59" s="15"/>
      <c r="J59" s="15"/>
    </row>
    <row r="60" spans="1:10" ht="17.25" customHeight="1">
      <c r="A60" s="45"/>
      <c r="B60" s="42"/>
      <c r="C60" s="16"/>
      <c r="D60" s="15"/>
      <c r="E60" s="15"/>
      <c r="F60" s="15"/>
      <c r="G60" s="15"/>
      <c r="H60" s="15"/>
      <c r="I60" s="15"/>
      <c r="J60" s="15"/>
    </row>
    <row r="61" spans="1:10">
      <c r="A61" s="45"/>
      <c r="B61" s="46"/>
      <c r="C61" s="44"/>
      <c r="D61" s="44"/>
      <c r="E61" s="44"/>
      <c r="F61" s="44"/>
      <c r="G61" s="44"/>
      <c r="H61" s="44"/>
      <c r="I61" s="44"/>
      <c r="J61" s="44"/>
    </row>
    <row r="62" spans="1:10" ht="12.75" customHeight="1">
      <c r="A62" s="45"/>
      <c r="B62" s="46"/>
      <c r="C62" s="44"/>
      <c r="D62" s="44"/>
      <c r="E62" s="44"/>
      <c r="F62" s="44"/>
      <c r="G62" s="44"/>
      <c r="H62" s="44"/>
      <c r="I62" s="44"/>
      <c r="J62" s="44"/>
    </row>
    <row r="63" spans="1:10">
      <c r="A63" s="44"/>
      <c r="B63" s="44"/>
      <c r="C63" s="44"/>
      <c r="D63" s="44"/>
      <c r="E63" s="44"/>
      <c r="F63" s="44"/>
      <c r="G63" s="44"/>
      <c r="H63" s="44"/>
      <c r="I63" s="44"/>
      <c r="J63" s="44"/>
    </row>
    <row r="64" spans="1:10">
      <c r="A64" s="44"/>
      <c r="B64" s="44"/>
      <c r="C64" s="44"/>
      <c r="D64" s="44"/>
      <c r="E64" s="44"/>
      <c r="F64" s="44"/>
      <c r="G64" s="44"/>
      <c r="H64" s="44"/>
      <c r="I64" s="44"/>
      <c r="J64" s="44"/>
    </row>
    <row r="65" spans="1:10">
      <c r="A65" s="44"/>
      <c r="B65" s="44"/>
      <c r="C65" s="44"/>
      <c r="D65" s="44"/>
      <c r="E65" s="44"/>
      <c r="F65" s="44"/>
      <c r="G65" s="44"/>
      <c r="H65" s="44"/>
      <c r="I65" s="44"/>
      <c r="J65" s="44"/>
    </row>
    <row r="66" spans="1:10">
      <c r="G66" s="44"/>
    </row>
    <row r="310" spans="10:10">
      <c r="J310" s="51"/>
    </row>
  </sheetData>
  <mergeCells count="105">
    <mergeCell ref="E36:E39"/>
    <mergeCell ref="F36:F39"/>
    <mergeCell ref="G36:G39"/>
    <mergeCell ref="H36:H39"/>
    <mergeCell ref="I36:I39"/>
    <mergeCell ref="J36:J39"/>
    <mergeCell ref="B40:C40"/>
    <mergeCell ref="B42:C42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E29:E32"/>
    <mergeCell ref="F29:F32"/>
    <mergeCell ref="G29:G32"/>
    <mergeCell ref="H29:H32"/>
    <mergeCell ref="I20:I22"/>
    <mergeCell ref="I29:I32"/>
    <mergeCell ref="J29:J32"/>
    <mergeCell ref="B33:C33"/>
    <mergeCell ref="B35:C35"/>
    <mergeCell ref="B29:B32"/>
    <mergeCell ref="E20:E22"/>
    <mergeCell ref="F20:F22"/>
    <mergeCell ref="G20:G22"/>
    <mergeCell ref="H20:H22"/>
    <mergeCell ref="J20:J22"/>
    <mergeCell ref="B23:C23"/>
    <mergeCell ref="J24:J27"/>
    <mergeCell ref="J17:J18"/>
    <mergeCell ref="A24:A27"/>
    <mergeCell ref="B24:B27"/>
    <mergeCell ref="C24:C27"/>
    <mergeCell ref="D24:D27"/>
    <mergeCell ref="E24:E27"/>
    <mergeCell ref="F24:F27"/>
    <mergeCell ref="G24:G27"/>
    <mergeCell ref="H24:H27"/>
    <mergeCell ref="I24:I27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H8:H11"/>
    <mergeCell ref="I8:I11"/>
    <mergeCell ref="J8:J11"/>
    <mergeCell ref="D13:D15"/>
    <mergeCell ref="E13:E15"/>
    <mergeCell ref="F13:F15"/>
    <mergeCell ref="G13:G15"/>
    <mergeCell ref="H13:H15"/>
    <mergeCell ref="I13:I15"/>
    <mergeCell ref="J13:J15"/>
    <mergeCell ref="B12:C12"/>
    <mergeCell ref="A13:A15"/>
    <mergeCell ref="B13:B15"/>
    <mergeCell ref="C13:C15"/>
    <mergeCell ref="B16:C16"/>
    <mergeCell ref="A8:A11"/>
    <mergeCell ref="B8:B11"/>
    <mergeCell ref="C8:C11"/>
    <mergeCell ref="A1:J2"/>
    <mergeCell ref="A3:K3"/>
    <mergeCell ref="A4:I4"/>
    <mergeCell ref="A5:A6"/>
    <mergeCell ref="B5:B6"/>
    <mergeCell ref="C5:C6"/>
    <mergeCell ref="D5:D6"/>
    <mergeCell ref="E5:E6"/>
    <mergeCell ref="F5:H5"/>
    <mergeCell ref="I5:I6"/>
    <mergeCell ref="J5:J6"/>
    <mergeCell ref="B7:C7"/>
    <mergeCell ref="D8:D11"/>
    <mergeCell ref="E8:E11"/>
    <mergeCell ref="F8:F11"/>
    <mergeCell ref="G8:G11"/>
    <mergeCell ref="B49:C49"/>
    <mergeCell ref="B50:C50"/>
    <mergeCell ref="B51:C51"/>
    <mergeCell ref="B19:C19"/>
    <mergeCell ref="A20:A22"/>
    <mergeCell ref="B20:B22"/>
    <mergeCell ref="C20:C22"/>
    <mergeCell ref="D20:D22"/>
    <mergeCell ref="B28:C28"/>
    <mergeCell ref="A29:A30"/>
    <mergeCell ref="C29:C32"/>
    <mergeCell ref="D29:D32"/>
    <mergeCell ref="A36:A39"/>
    <mergeCell ref="B36:B39"/>
    <mergeCell ref="C36:C39"/>
    <mergeCell ref="D36:D39"/>
    <mergeCell ref="B45:C45"/>
  </mergeCells>
  <pageMargins left="0.23622047244094491" right="0.23622047244094491" top="0.74803149606299213" bottom="0.74803149606299213" header="0.31496062992125984" footer="0.31496062992125984"/>
  <pageSetup paperSize="9" scale="5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 нмцк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pk-klad</cp:lastModifiedBy>
  <cp:lastPrinted>2018-06-06T17:41:21Z</cp:lastPrinted>
  <dcterms:created xsi:type="dcterms:W3CDTF">2016-01-21T04:36:45Z</dcterms:created>
  <dcterms:modified xsi:type="dcterms:W3CDTF">2018-06-06T17:43:30Z</dcterms:modified>
</cp:coreProperties>
</file>