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<sst xmlns="http://schemas.openxmlformats.org/spreadsheetml/2006/main" count="200" uniqueCount="143">
  <si>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</si>
  <si>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</si>
  <si>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</si>
  <si>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</si>
  <si>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</si>
  <si>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</si>
  <si>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</si>
  <si>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</si>
  <si>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</si>
  <si>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</si>
  <si>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</si>
  <si>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</si>
  <si>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</si>
  <si>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</si>
  <si>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</si>
  <si>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</si>
  <si>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</si>
  <si>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</si>
  <si>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</si>
  <si>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</si>
  <si>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</si>
  <si>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</si>
  <si>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</si>
  <si>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</si>
  <si>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</si>
  <si>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</si>
  <si>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</si>
  <si>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</si>
  <si>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</si>
  <si>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</si>
  <si>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</si>
  <si>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Организация деятельности лагерей с дневным пребыванием детей на базе учреждений социальной сферы города Югорска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</si>
  <si>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</si>
  <si>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</si>
  <si>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</si>
  <si>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</si>
  <si>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</si>
  <si>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</si>
  <si>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</si>
  <si>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</si>
  <si>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</si>
  <si>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</si>
  <si>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</si>
  <si>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</si>
  <si>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</si>
  <si>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</si>
  <si>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</si>
  <si>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</si>
  <si>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</si>
  <si>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</si>
  <si>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</si>
  <si>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</si>
  <si>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</si>
  <si>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</si>
  <si>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</si>
  <si>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</si>
  <si>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</si>
  <si>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</si>
  <si>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Сопровождение к месту отдыха и обратно, проживание и питание сопровождающего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</si>
  <si>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</si>
  <si>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</si>
  <si>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</si>
  <si>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</si>
  <si>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</si>
  <si>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3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</si>
  <si>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</si>
  <si>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</si>
  <si>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</si>
  <si>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</si>
  <si>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</si>
  <si>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</si>
  <si>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</si>
  <si>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</si>
  <si>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</si>
  <si>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</si>
  <si>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</si>
  <si>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</si>
  <si>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</si>
  <si>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Организация отдыха и оздоровления детей в климатически благоприятных зонах России и за ее пределами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</si>
  <si>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</si>
  <si>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</si>
  <si>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</si>
  <si>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</si>
  <si>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</si>
  <si>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</si>
  <si>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</si>
  <si>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</si>
  <si>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</si>
  <si>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</si>
  <si>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</si>
  <si>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</si>
  <si>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</si>
  <si>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</si>
  <si>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</si>
  <si>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</si>
  <si>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</si>
  <si>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</si>
  <si>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</si>
  <si>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</si>
  <si>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</si>
  <si>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</si>
  <si>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</si>
  <si>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</si>
  <si>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</si>
  <si>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</si>
  <si>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</si>
  <si>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</si>
  <si>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</si>
  <si>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</si>
  <si>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</si>
  <si>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Абсолютное значение  
(гр.8-гр.7)</t>
  </si>
  <si>
    <t xml:space="preserve">Н.Н. Румянцева                     </t>
  </si>
  <si>
    <t xml:space="preserve">     5-00-26 (201)</t>
  </si>
  <si>
    <t>Результаты реализации муниципальной программы</t>
  </si>
  <si>
    <t xml:space="preserve">Управление бухгалтерского учета и отчетности </t>
  </si>
  <si>
    <t>Управление культуры</t>
  </si>
  <si>
    <t>46</t>
  </si>
  <si>
    <t>47</t>
  </si>
  <si>
    <t>48</t>
  </si>
  <si>
    <t>Управление бухгалтерского учета и отчетности администрации города Югорска</t>
  </si>
  <si>
    <t xml:space="preserve">В.М. Бурматов  </t>
  </si>
  <si>
    <t>Командировки сотрудников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</si>
  <si>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</si>
  <si>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</si>
  <si>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</si>
  <si>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</si>
  <si>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</si>
  <si>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</si>
  <si>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</si>
  <si>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</si>
  <si>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</si>
  <si>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 по состоянию на 30 сентября 2017</t>
  </si>
  <si>
    <t>Проведена аккарицидная обработка в лагерях с дневным пребыванием и страхование детей</t>
  </si>
  <si>
    <t>Обучение кадрового персонала, издание буклетов, листовок, флайеров, бронирование проездных билетов</t>
  </si>
  <si>
    <t>Под выделеный объем финансирования приобретено 115 путевок в санаторий-профилакторий.</t>
  </si>
  <si>
    <t>Под выделеный объем финансирования планируется 2 215 детей для отдыха в лагерях с дневным прибыванием.</t>
  </si>
  <si>
    <t>Под выделеный объем финансирования приобретено 222 путевки в лагеря за пределами города.</t>
  </si>
  <si>
    <t>Управление бухгалтерского учета и отчетности
администрации города Югорск</t>
  </si>
  <si>
    <t>Л.А. Михайлова</t>
  </si>
  <si>
    <t xml:space="preserve">О.В. Бочарова                     </t>
  </si>
  <si>
    <t xml:space="preserve">     5-00-47 (253)</t>
  </si>
  <si>
    <t>от «_16_» октября 2017</t>
  </si>
  <si>
    <t xml:space="preserve"> к письму УСП №_584_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</si>
</sst>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172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justify" vertical="top" wrapText="1"/>
    </xf>
    <xf numFmtId="0" fontId="52" fillId="0" borderId="0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172" fontId="48" fillId="0" borderId="13" xfId="0" applyNumberFormat="1" applyFont="1" applyBorder="1" applyAlignment="1">
      <alignment horizontal="center" vertical="top" wrapText="1"/>
    </xf>
    <xf numFmtId="172" fontId="48" fillId="0" borderId="14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72" fontId="5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justify"/>
    </xf>
    <xf numFmtId="172" fontId="48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72" fontId="48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48" fillId="33" borderId="14" xfId="0" applyNumberFormat="1" applyFont="1" applyFill="1" applyBorder="1" applyAlignment="1">
      <alignment horizontal="center" vertical="top" wrapText="1"/>
    </xf>
    <xf numFmtId="172" fontId="50" fillId="33" borderId="10" xfId="0" applyNumberFormat="1" applyFont="1" applyFill="1" applyBorder="1" applyAlignment="1">
      <alignment horizontal="center" vertical="top" wrapText="1"/>
    </xf>
    <xf numFmtId="172" fontId="48" fillId="33" borderId="13" xfId="0" applyNumberFormat="1" applyFont="1" applyFill="1" applyBorder="1" applyAlignment="1">
      <alignment horizontal="center" vertical="top" wrapText="1"/>
    </xf>
    <xf numFmtId="172" fontId="50" fillId="33" borderId="13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48" fillId="0" borderId="12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vertical="top"/>
    </xf>
    <xf numFmtId="173" fontId="48" fillId="0" borderId="10" xfId="0" applyNumberFormat="1" applyFont="1" applyBorder="1" applyAlignment="1">
      <alignment horizontal="center" vertical="top" wrapText="1"/>
    </xf>
    <xf numFmtId="172" fontId="50" fillId="0" borderId="10" xfId="0" applyNumberFormat="1" applyFont="1" applyBorder="1" applyAlignment="1">
      <alignment horizontal="center" vertical="top"/>
    </xf>
    <xf numFmtId="173" fontId="50" fillId="0" borderId="10" xfId="0" applyNumberFormat="1" applyFont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48" fillId="0" borderId="14" xfId="0" applyNumberFormat="1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 wrapText="1"/>
    </xf>
    <xf numFmtId="49" fontId="48" fillId="0" borderId="16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172" fontId="48" fillId="33" borderId="17" xfId="0" applyNumberFormat="1" applyFont="1" applyFill="1" applyBorder="1" applyAlignment="1">
      <alignment horizontal="center" vertical="top" wrapText="1"/>
    </xf>
    <xf numFmtId="172" fontId="50" fillId="34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53" fillId="0" borderId="15" xfId="0" applyFont="1" applyBorder="1" applyAlignment="1">
      <alignment horizontal="left" wrapText="1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2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justify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justify" vertical="top" wrapText="1"/>
    </xf>
    <xf numFmtId="0" fontId="53" fillId="0" borderId="15" xfId="0" applyFont="1" applyBorder="1" applyAlignment="1">
      <alignment horizontal="left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50" fillId="0" borderId="14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="75" zoomScaleNormal="75" zoomScalePageLayoutView="0" workbookViewId="0" topLeftCell="A55">
      <selection activeCell="R80" sqref="R80"/>
    </sheetView>
  </sheetViews>
  <sheetFormatPr defaultColWidth="9.140625" defaultRowHeight="15"/>
  <cols>
    <col min="1" max="1" width="9.140625" style="24" customWidth="1"/>
    <col min="2" max="2" width="9.421875" style="15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25</v>
      </c>
    </row>
    <row r="2" spans="10:11" ht="15">
      <c r="J2" s="1"/>
      <c r="K2" s="1" t="s">
        <v>142</v>
      </c>
    </row>
    <row r="3" spans="10:11" ht="15">
      <c r="J3" s="1"/>
      <c r="K3" s="1" t="s">
        <v>141</v>
      </c>
    </row>
    <row r="4" spans="2:10" ht="15.75">
      <c r="B4" s="121" t="s">
        <v>0</v>
      </c>
      <c r="C4" s="121"/>
      <c r="D4" s="121"/>
      <c r="E4" s="121"/>
      <c r="F4" s="121"/>
      <c r="G4" s="121"/>
      <c r="H4" s="121"/>
      <c r="I4" s="121"/>
      <c r="J4" s="121"/>
    </row>
    <row r="5" spans="2:10" ht="15.75">
      <c r="B5" s="121" t="s">
        <v>1</v>
      </c>
      <c r="C5" s="121"/>
      <c r="D5" s="121"/>
      <c r="E5" s="121"/>
      <c r="F5" s="121"/>
      <c r="G5" s="121"/>
      <c r="H5" s="121"/>
      <c r="I5" s="121"/>
      <c r="J5" s="121"/>
    </row>
    <row r="6" spans="2:10" ht="15.75">
      <c r="B6" s="121" t="s">
        <v>131</v>
      </c>
      <c r="C6" s="121"/>
      <c r="D6" s="121"/>
      <c r="E6" s="121"/>
      <c r="F6" s="121"/>
      <c r="G6" s="121"/>
      <c r="H6" s="121"/>
      <c r="I6" s="121"/>
      <c r="J6" s="121"/>
    </row>
    <row r="7" spans="2:4" ht="15.75">
      <c r="B7" s="122" t="s">
        <v>2</v>
      </c>
      <c r="C7" s="122"/>
      <c r="D7" s="122"/>
    </row>
    <row r="8" spans="2:9" ht="15.75">
      <c r="B8" s="16" t="s">
        <v>26</v>
      </c>
      <c r="C8" s="2"/>
      <c r="D8" s="2"/>
      <c r="E8" s="2"/>
      <c r="F8" s="2"/>
      <c r="G8" s="2"/>
      <c r="H8" s="2"/>
      <c r="I8" s="2"/>
    </row>
    <row r="9" spans="2:4" ht="15.75">
      <c r="B9" s="122" t="s">
        <v>3</v>
      </c>
      <c r="C9" s="122"/>
      <c r="D9" s="122"/>
    </row>
    <row r="10" spans="2:9" ht="15.75">
      <c r="B10" s="126" t="s">
        <v>4</v>
      </c>
      <c r="C10" s="126"/>
      <c r="D10" s="126"/>
      <c r="E10" s="126"/>
      <c r="F10" s="126"/>
      <c r="G10" s="126"/>
      <c r="H10" s="126"/>
      <c r="I10" s="126"/>
    </row>
    <row r="11" spans="1:11" ht="29.25" customHeight="1">
      <c r="A11" s="114" t="s">
        <v>48</v>
      </c>
      <c r="B11" s="111" t="s">
        <v>45</v>
      </c>
      <c r="C11" s="80" t="s">
        <v>46</v>
      </c>
      <c r="D11" s="80" t="s">
        <v>47</v>
      </c>
      <c r="E11" s="80" t="s">
        <v>5</v>
      </c>
      <c r="F11" s="80" t="s">
        <v>6</v>
      </c>
      <c r="G11" s="80" t="s">
        <v>7</v>
      </c>
      <c r="H11" s="125" t="s">
        <v>8</v>
      </c>
      <c r="I11" s="125" t="s">
        <v>9</v>
      </c>
      <c r="J11" s="125"/>
      <c r="K11" s="80" t="s">
        <v>113</v>
      </c>
    </row>
    <row r="12" spans="1:11" ht="36.75" customHeight="1">
      <c r="A12" s="115"/>
      <c r="B12" s="111"/>
      <c r="C12" s="80"/>
      <c r="D12" s="80"/>
      <c r="E12" s="80"/>
      <c r="F12" s="80"/>
      <c r="G12" s="80"/>
      <c r="H12" s="125"/>
      <c r="I12" s="127" t="s">
        <v>110</v>
      </c>
      <c r="J12" s="80" t="s">
        <v>59</v>
      </c>
      <c r="K12" s="80"/>
    </row>
    <row r="13" spans="1:11" ht="29.25" customHeight="1">
      <c r="A13" s="116"/>
      <c r="B13" s="111"/>
      <c r="C13" s="80"/>
      <c r="D13" s="80"/>
      <c r="E13" s="80"/>
      <c r="F13" s="80"/>
      <c r="G13" s="80"/>
      <c r="H13" s="125"/>
      <c r="I13" s="127"/>
      <c r="J13" s="80"/>
      <c r="K13" s="80"/>
    </row>
    <row r="14" spans="1:12" s="14" customFormat="1" ht="12.75" customHeight="1">
      <c r="A14" s="37" t="s">
        <v>49</v>
      </c>
      <c r="B14" s="38" t="s">
        <v>50</v>
      </c>
      <c r="C14" s="39">
        <v>3</v>
      </c>
      <c r="D14" s="39">
        <v>4</v>
      </c>
      <c r="E14" s="39">
        <v>5</v>
      </c>
      <c r="F14" s="39">
        <v>6</v>
      </c>
      <c r="G14" s="40">
        <v>7</v>
      </c>
      <c r="H14" s="39">
        <v>8</v>
      </c>
      <c r="I14" s="39">
        <v>9</v>
      </c>
      <c r="J14" s="39">
        <v>10</v>
      </c>
      <c r="K14" s="39">
        <v>11</v>
      </c>
      <c r="L14" s="18"/>
    </row>
    <row r="15" spans="1:11" ht="15.75" customHeight="1">
      <c r="A15" s="117" t="s">
        <v>51</v>
      </c>
      <c r="B15" s="112" t="s">
        <v>10</v>
      </c>
      <c r="C15" s="113"/>
      <c r="D15" s="113"/>
      <c r="E15" s="113"/>
      <c r="F15" s="113"/>
      <c r="G15" s="113"/>
      <c r="H15" s="113"/>
      <c r="I15" s="113"/>
      <c r="J15" s="113"/>
      <c r="K15" s="92"/>
    </row>
    <row r="16" spans="1:11" ht="15.75" customHeight="1">
      <c r="A16" s="118"/>
      <c r="B16" s="123" t="s">
        <v>27</v>
      </c>
      <c r="C16" s="144"/>
      <c r="D16" s="144"/>
      <c r="E16" s="144"/>
      <c r="F16" s="144"/>
      <c r="G16" s="144"/>
      <c r="H16" s="144"/>
      <c r="I16" s="144"/>
      <c r="J16" s="144"/>
      <c r="K16" s="124"/>
    </row>
    <row r="17" spans="1:11" ht="15.75">
      <c r="A17" s="119"/>
      <c r="B17" s="98" t="s">
        <v>28</v>
      </c>
      <c r="C17" s="99"/>
      <c r="D17" s="99"/>
      <c r="E17" s="99"/>
      <c r="F17" s="99"/>
      <c r="G17" s="99"/>
      <c r="H17" s="99"/>
      <c r="I17" s="99"/>
      <c r="J17" s="99"/>
      <c r="K17" s="93"/>
    </row>
    <row r="18" spans="1:11" ht="15.75" customHeight="1">
      <c r="A18" s="120" t="s">
        <v>52</v>
      </c>
      <c r="B18" s="112" t="s">
        <v>11</v>
      </c>
      <c r="C18" s="113"/>
      <c r="D18" s="113"/>
      <c r="E18" s="113"/>
      <c r="F18" s="113"/>
      <c r="G18" s="113"/>
      <c r="H18" s="113"/>
      <c r="I18" s="113"/>
      <c r="J18" s="113"/>
      <c r="K18" s="92"/>
    </row>
    <row r="19" spans="1:11" ht="15.75" customHeight="1">
      <c r="A19" s="120"/>
      <c r="B19" s="98" t="s">
        <v>29</v>
      </c>
      <c r="C19" s="99"/>
      <c r="D19" s="99"/>
      <c r="E19" s="99"/>
      <c r="F19" s="99"/>
      <c r="G19" s="99"/>
      <c r="H19" s="99"/>
      <c r="I19" s="99"/>
      <c r="J19" s="99"/>
      <c r="K19" s="93"/>
    </row>
    <row r="20" spans="1:11" s="24" customFormat="1" ht="15.75" customHeight="1">
      <c r="A20" s="70"/>
      <c r="B20" s="86" t="s">
        <v>49</v>
      </c>
      <c r="C20" s="141" t="s">
        <v>65</v>
      </c>
      <c r="D20" s="81" t="s">
        <v>56</v>
      </c>
      <c r="E20" s="69" t="s">
        <v>19</v>
      </c>
      <c r="F20" s="57">
        <v>387</v>
      </c>
      <c r="G20" s="57">
        <v>387</v>
      </c>
      <c r="H20" s="57">
        <v>387</v>
      </c>
      <c r="I20" s="57">
        <f>H20-G20</f>
        <v>0</v>
      </c>
      <c r="J20" s="57">
        <f>H20/G20*100</f>
        <v>100</v>
      </c>
      <c r="K20" s="102" t="s">
        <v>58</v>
      </c>
    </row>
    <row r="21" spans="1:11" ht="81" customHeight="1">
      <c r="A21" s="37" t="s">
        <v>53</v>
      </c>
      <c r="B21" s="87"/>
      <c r="C21" s="142"/>
      <c r="D21" s="100"/>
      <c r="E21" s="12" t="s">
        <v>13</v>
      </c>
      <c r="F21" s="20">
        <v>1111.5</v>
      </c>
      <c r="G21" s="75">
        <v>1111.5</v>
      </c>
      <c r="H21" s="20">
        <v>823.8</v>
      </c>
      <c r="I21" s="20">
        <f>H21-G21</f>
        <v>-287.70000000000005</v>
      </c>
      <c r="J21" s="20">
        <f aca="true" t="shared" si="0" ref="J21:J32">H21/G21*100</f>
        <v>74.11605937921728</v>
      </c>
      <c r="K21" s="103"/>
    </row>
    <row r="22" spans="1:11" s="24" customFormat="1" ht="18.75" customHeight="1">
      <c r="A22" s="65" t="s">
        <v>54</v>
      </c>
      <c r="B22" s="87"/>
      <c r="C22" s="142"/>
      <c r="D22" s="82"/>
      <c r="E22" s="66" t="s">
        <v>15</v>
      </c>
      <c r="F22" s="20">
        <f>F21+F20</f>
        <v>1498.5</v>
      </c>
      <c r="G22" s="33">
        <f>G21+G20</f>
        <v>1498.5</v>
      </c>
      <c r="H22" s="20">
        <f>H21+H20</f>
        <v>1210.8</v>
      </c>
      <c r="I22" s="20">
        <f>I21+I20</f>
        <v>-287.70000000000005</v>
      </c>
      <c r="J22" s="20">
        <f>H22/G22*100</f>
        <v>80.8008008008008</v>
      </c>
      <c r="K22" s="41"/>
    </row>
    <row r="23" spans="1:11" ht="51" customHeight="1">
      <c r="A23" s="37" t="s">
        <v>55</v>
      </c>
      <c r="B23" s="87"/>
      <c r="C23" s="142"/>
      <c r="D23" s="81" t="s">
        <v>57</v>
      </c>
      <c r="E23" s="3" t="s">
        <v>13</v>
      </c>
      <c r="F23" s="42">
        <v>70</v>
      </c>
      <c r="G23" s="60">
        <v>70</v>
      </c>
      <c r="H23" s="32">
        <v>31.4</v>
      </c>
      <c r="I23" s="44">
        <f>H23-G23</f>
        <v>-38.6</v>
      </c>
      <c r="J23" s="44">
        <f t="shared" si="0"/>
        <v>44.857142857142854</v>
      </c>
      <c r="K23" s="72" t="s">
        <v>121</v>
      </c>
    </row>
    <row r="24" spans="1:11" s="24" customFormat="1" ht="15.75" customHeight="1">
      <c r="A24" s="65" t="s">
        <v>60</v>
      </c>
      <c r="B24" s="67"/>
      <c r="C24" s="143"/>
      <c r="D24" s="82"/>
      <c r="E24" s="71" t="s">
        <v>15</v>
      </c>
      <c r="F24" s="42">
        <f>F23</f>
        <v>70</v>
      </c>
      <c r="G24" s="60">
        <f>G23</f>
        <v>70</v>
      </c>
      <c r="H24" s="61">
        <f>H23</f>
        <v>31.4</v>
      </c>
      <c r="I24" s="44">
        <f>I23</f>
        <v>-38.6</v>
      </c>
      <c r="J24" s="44">
        <f>J23</f>
        <v>44.857142857142854</v>
      </c>
      <c r="K24" s="73"/>
    </row>
    <row r="25" spans="1:11" s="24" customFormat="1" ht="51.75" customHeight="1">
      <c r="A25" s="46" t="s">
        <v>61</v>
      </c>
      <c r="B25" s="86" t="s">
        <v>50</v>
      </c>
      <c r="C25" s="89" t="s">
        <v>66</v>
      </c>
      <c r="D25" s="83" t="s">
        <v>12</v>
      </c>
      <c r="E25" s="47" t="s">
        <v>19</v>
      </c>
      <c r="F25" s="42">
        <v>869.3</v>
      </c>
      <c r="G25" s="50">
        <v>869.3</v>
      </c>
      <c r="H25" s="42">
        <v>855.4</v>
      </c>
      <c r="I25" s="44">
        <f>H25-G25</f>
        <v>-13.899999999999977</v>
      </c>
      <c r="J25" s="44">
        <f t="shared" si="0"/>
        <v>98.40101230875418</v>
      </c>
      <c r="K25" s="6" t="s">
        <v>132</v>
      </c>
    </row>
    <row r="26" spans="1:11" ht="67.5" customHeight="1">
      <c r="A26" s="46" t="s">
        <v>62</v>
      </c>
      <c r="B26" s="87"/>
      <c r="C26" s="90"/>
      <c r="D26" s="84"/>
      <c r="E26" s="3" t="s">
        <v>13</v>
      </c>
      <c r="F26" s="5">
        <v>369</v>
      </c>
      <c r="G26" s="33">
        <v>369</v>
      </c>
      <c r="H26" s="5">
        <v>329.4</v>
      </c>
      <c r="I26" s="20">
        <f>H26-G26</f>
        <v>-39.60000000000002</v>
      </c>
      <c r="J26" s="20">
        <f t="shared" si="0"/>
        <v>89.26829268292681</v>
      </c>
      <c r="K26" s="6" t="s">
        <v>133</v>
      </c>
    </row>
    <row r="27" spans="1:11" s="24" customFormat="1" ht="18.75" customHeight="1">
      <c r="A27" s="68" t="s">
        <v>68</v>
      </c>
      <c r="B27" s="87"/>
      <c r="C27" s="90"/>
      <c r="D27" s="85"/>
      <c r="E27" s="71" t="s">
        <v>15</v>
      </c>
      <c r="F27" s="26">
        <f>F25+F26</f>
        <v>1238.3</v>
      </c>
      <c r="G27" s="33">
        <f>G25+G26</f>
        <v>1238.3</v>
      </c>
      <c r="H27" s="26">
        <f>H25+H26</f>
        <v>1184.8</v>
      </c>
      <c r="I27" s="20">
        <f>I25+I26</f>
        <v>-53.5</v>
      </c>
      <c r="J27" s="20">
        <f>H27/G27*100</f>
        <v>95.67956068804006</v>
      </c>
      <c r="K27" s="6"/>
    </row>
    <row r="28" spans="1:11" s="24" customFormat="1" ht="68.25" customHeight="1">
      <c r="A28" s="49" t="s">
        <v>69</v>
      </c>
      <c r="B28" s="87"/>
      <c r="C28" s="90"/>
      <c r="D28" s="92" t="s">
        <v>114</v>
      </c>
      <c r="E28" s="47" t="s">
        <v>19</v>
      </c>
      <c r="F28" s="26">
        <v>20</v>
      </c>
      <c r="G28" s="31">
        <v>20</v>
      </c>
      <c r="H28" s="26">
        <v>0</v>
      </c>
      <c r="I28" s="26">
        <f>H28-G28</f>
        <v>-20</v>
      </c>
      <c r="J28" s="26">
        <f t="shared" si="0"/>
        <v>0</v>
      </c>
      <c r="K28" s="6"/>
    </row>
    <row r="29" spans="1:11" s="24" customFormat="1" ht="20.25" customHeight="1">
      <c r="A29" s="68" t="s">
        <v>70</v>
      </c>
      <c r="B29" s="88"/>
      <c r="C29" s="91"/>
      <c r="D29" s="93"/>
      <c r="E29" s="66" t="s">
        <v>15</v>
      </c>
      <c r="F29" s="20">
        <f>F28</f>
        <v>20</v>
      </c>
      <c r="G29" s="35">
        <f>G28</f>
        <v>20</v>
      </c>
      <c r="H29" s="20">
        <f>H28</f>
        <v>0</v>
      </c>
      <c r="I29" s="20">
        <f>I28</f>
        <v>-20</v>
      </c>
      <c r="J29" s="20">
        <f>J28</f>
        <v>0</v>
      </c>
      <c r="K29" s="52"/>
    </row>
    <row r="30" spans="1:11" s="24" customFormat="1" ht="34.5" customHeight="1">
      <c r="A30" s="49" t="s">
        <v>71</v>
      </c>
      <c r="B30" s="81"/>
      <c r="C30" s="112" t="s">
        <v>14</v>
      </c>
      <c r="D30" s="92"/>
      <c r="E30" s="48" t="s">
        <v>19</v>
      </c>
      <c r="F30" s="20">
        <f>F25+F28+F20</f>
        <v>1276.3</v>
      </c>
      <c r="G30" s="35">
        <f>G25+G28+G20</f>
        <v>1276.3</v>
      </c>
      <c r="H30" s="20">
        <f>H25+H28+H20</f>
        <v>1242.4</v>
      </c>
      <c r="I30" s="20">
        <f>I25+I28</f>
        <v>-33.89999999999998</v>
      </c>
      <c r="J30" s="20">
        <f t="shared" si="0"/>
        <v>97.34388466661444</v>
      </c>
      <c r="K30" s="52"/>
    </row>
    <row r="31" spans="1:11" ht="31.5" customHeight="1">
      <c r="A31" s="49" t="s">
        <v>72</v>
      </c>
      <c r="B31" s="100"/>
      <c r="C31" s="123"/>
      <c r="D31" s="124"/>
      <c r="E31" s="48" t="s">
        <v>13</v>
      </c>
      <c r="F31" s="20">
        <f>F21+F23+F26</f>
        <v>1550.5</v>
      </c>
      <c r="G31" s="35">
        <f>G21+G23+G26</f>
        <v>1550.5</v>
      </c>
      <c r="H31" s="20">
        <f>H21+H23+H26</f>
        <v>1184.6</v>
      </c>
      <c r="I31" s="20">
        <f>H31-G31</f>
        <v>-365.9000000000001</v>
      </c>
      <c r="J31" s="20">
        <f t="shared" si="0"/>
        <v>76.4011609158336</v>
      </c>
      <c r="K31" s="51"/>
    </row>
    <row r="32" spans="1:11" ht="15.75">
      <c r="A32" s="37" t="s">
        <v>73</v>
      </c>
      <c r="B32" s="82"/>
      <c r="C32" s="98"/>
      <c r="D32" s="93"/>
      <c r="E32" s="10" t="s">
        <v>15</v>
      </c>
      <c r="F32" s="45">
        <f>F30+F31</f>
        <v>2826.8</v>
      </c>
      <c r="G32" s="45">
        <f>G30+G31</f>
        <v>2826.8</v>
      </c>
      <c r="H32" s="45">
        <f>H30+H31</f>
        <v>2427</v>
      </c>
      <c r="I32" s="20">
        <f>H32-G32</f>
        <v>-399.8000000000002</v>
      </c>
      <c r="J32" s="20">
        <f t="shared" si="0"/>
        <v>85.85679920758454</v>
      </c>
      <c r="K32" s="10"/>
    </row>
    <row r="33" spans="1:11" ht="15.75" customHeight="1">
      <c r="A33" s="120" t="s">
        <v>74</v>
      </c>
      <c r="B33" s="112" t="s">
        <v>16</v>
      </c>
      <c r="C33" s="113"/>
      <c r="D33" s="113"/>
      <c r="E33" s="113"/>
      <c r="F33" s="113"/>
      <c r="G33" s="113"/>
      <c r="H33" s="113"/>
      <c r="I33" s="113"/>
      <c r="J33" s="113"/>
      <c r="K33" s="92"/>
    </row>
    <row r="34" spans="1:11" ht="15.75">
      <c r="A34" s="120"/>
      <c r="B34" s="98" t="s">
        <v>63</v>
      </c>
      <c r="C34" s="99"/>
      <c r="D34" s="99"/>
      <c r="E34" s="99"/>
      <c r="F34" s="99"/>
      <c r="G34" s="99"/>
      <c r="H34" s="99"/>
      <c r="I34" s="99"/>
      <c r="J34" s="99"/>
      <c r="K34" s="93"/>
    </row>
    <row r="35" spans="1:11" ht="54.75" customHeight="1">
      <c r="A35" s="37" t="s">
        <v>75</v>
      </c>
      <c r="B35" s="86" t="s">
        <v>64</v>
      </c>
      <c r="C35" s="89" t="s">
        <v>67</v>
      </c>
      <c r="D35" s="105" t="s">
        <v>12</v>
      </c>
      <c r="E35" s="12" t="s">
        <v>19</v>
      </c>
      <c r="F35" s="20">
        <v>2842.7</v>
      </c>
      <c r="G35" s="33">
        <v>2842.7</v>
      </c>
      <c r="H35" s="20">
        <v>2513.9</v>
      </c>
      <c r="I35" s="20">
        <f>H35-G35</f>
        <v>-328.7999999999997</v>
      </c>
      <c r="J35" s="20">
        <f>H35/G35*100</f>
        <v>88.43353150174131</v>
      </c>
      <c r="K35" s="102" t="s">
        <v>134</v>
      </c>
    </row>
    <row r="36" spans="1:11" ht="31.5">
      <c r="A36" s="37" t="s">
        <v>76</v>
      </c>
      <c r="B36" s="87"/>
      <c r="C36" s="90"/>
      <c r="D36" s="106"/>
      <c r="E36" s="3" t="s">
        <v>21</v>
      </c>
      <c r="F36" s="42">
        <v>780</v>
      </c>
      <c r="G36" s="43">
        <v>780</v>
      </c>
      <c r="H36" s="32">
        <v>650</v>
      </c>
      <c r="I36" s="20">
        <f aca="true" t="shared" si="1" ref="I36:I51">H36-G36</f>
        <v>-130</v>
      </c>
      <c r="J36" s="44">
        <f aca="true" t="shared" si="2" ref="J36:J50">H36/G36*100</f>
        <v>83.33333333333334</v>
      </c>
      <c r="K36" s="103"/>
    </row>
    <row r="37" spans="1:11" s="24" customFormat="1" ht="15.75">
      <c r="A37" s="65" t="s">
        <v>79</v>
      </c>
      <c r="B37" s="88"/>
      <c r="C37" s="91"/>
      <c r="D37" s="107"/>
      <c r="E37" s="71" t="s">
        <v>15</v>
      </c>
      <c r="F37" s="42">
        <f>F35+F36</f>
        <v>3622.7</v>
      </c>
      <c r="G37" s="43">
        <f>G35+G36</f>
        <v>3622.7</v>
      </c>
      <c r="H37" s="50">
        <f>H35+H36</f>
        <v>3163.9</v>
      </c>
      <c r="I37" s="20">
        <f>I35+I36</f>
        <v>-458.7999999999997</v>
      </c>
      <c r="J37" s="44">
        <f>H37/G37*100</f>
        <v>87.33541281364728</v>
      </c>
      <c r="K37" s="104"/>
    </row>
    <row r="38" spans="1:11" ht="15.75" customHeight="1">
      <c r="A38" s="37" t="s">
        <v>80</v>
      </c>
      <c r="B38" s="86" t="s">
        <v>77</v>
      </c>
      <c r="C38" s="131" t="s">
        <v>31</v>
      </c>
      <c r="D38" s="81" t="s">
        <v>30</v>
      </c>
      <c r="E38" s="3" t="s">
        <v>19</v>
      </c>
      <c r="F38" s="5">
        <v>3679.7</v>
      </c>
      <c r="G38" s="62">
        <v>3679.7</v>
      </c>
      <c r="H38" s="62">
        <v>3313.4</v>
      </c>
      <c r="I38" s="20">
        <f t="shared" si="1"/>
        <v>-366.2999999999997</v>
      </c>
      <c r="J38" s="20">
        <f t="shared" si="2"/>
        <v>90.0453841345762</v>
      </c>
      <c r="K38" s="108" t="s">
        <v>135</v>
      </c>
    </row>
    <row r="39" spans="1:11" ht="31.5">
      <c r="A39" s="37" t="s">
        <v>81</v>
      </c>
      <c r="B39" s="87"/>
      <c r="C39" s="132"/>
      <c r="D39" s="100"/>
      <c r="E39" s="3" t="s">
        <v>13</v>
      </c>
      <c r="F39" s="5">
        <v>3243.1</v>
      </c>
      <c r="G39" s="62">
        <v>3491.7</v>
      </c>
      <c r="H39" s="31">
        <v>3014.5</v>
      </c>
      <c r="I39" s="20">
        <f t="shared" si="1"/>
        <v>-477.1999999999998</v>
      </c>
      <c r="J39" s="20">
        <f t="shared" si="2"/>
        <v>86.33330469398861</v>
      </c>
      <c r="K39" s="109"/>
    </row>
    <row r="40" spans="1:11" ht="31.5">
      <c r="A40" s="37" t="s">
        <v>82</v>
      </c>
      <c r="B40" s="87"/>
      <c r="C40" s="132"/>
      <c r="D40" s="100"/>
      <c r="E40" s="3" t="s">
        <v>21</v>
      </c>
      <c r="F40" s="5">
        <v>1262.9</v>
      </c>
      <c r="G40" s="62">
        <v>1198.4</v>
      </c>
      <c r="H40" s="63">
        <v>1138.9</v>
      </c>
      <c r="I40" s="20">
        <f t="shared" si="1"/>
        <v>-59.5</v>
      </c>
      <c r="J40" s="20">
        <f t="shared" si="2"/>
        <v>95.03504672897196</v>
      </c>
      <c r="K40" s="109"/>
    </row>
    <row r="41" spans="1:11" s="24" customFormat="1" ht="15.75">
      <c r="A41" s="65" t="s">
        <v>83</v>
      </c>
      <c r="B41" s="87"/>
      <c r="C41" s="132"/>
      <c r="D41" s="82"/>
      <c r="E41" s="71" t="s">
        <v>15</v>
      </c>
      <c r="F41" s="26">
        <f>F38+F39+F40</f>
        <v>8185.699999999999</v>
      </c>
      <c r="G41" s="62">
        <f>G38+G39+G40</f>
        <v>8369.8</v>
      </c>
      <c r="H41" s="63">
        <f>H38+H39+H40</f>
        <v>7466.799999999999</v>
      </c>
      <c r="I41" s="20">
        <f>I38+I39+I40</f>
        <v>-902.9999999999995</v>
      </c>
      <c r="J41" s="20">
        <f>H41/G41*100</f>
        <v>89.21121173743698</v>
      </c>
      <c r="K41" s="109"/>
    </row>
    <row r="42" spans="1:11" ht="31.5">
      <c r="A42" s="37" t="s">
        <v>85</v>
      </c>
      <c r="B42" s="87"/>
      <c r="C42" s="132"/>
      <c r="D42" s="81" t="s">
        <v>12</v>
      </c>
      <c r="E42" s="3" t="s">
        <v>13</v>
      </c>
      <c r="F42" s="5">
        <v>37.5</v>
      </c>
      <c r="G42" s="33">
        <v>37.5</v>
      </c>
      <c r="H42" s="5">
        <v>37.5</v>
      </c>
      <c r="I42" s="20">
        <f t="shared" si="1"/>
        <v>0</v>
      </c>
      <c r="J42" s="20">
        <f t="shared" si="2"/>
        <v>100</v>
      </c>
      <c r="K42" s="109"/>
    </row>
    <row r="43" spans="1:11" ht="31.5">
      <c r="A43" s="37" t="s">
        <v>86</v>
      </c>
      <c r="B43" s="87"/>
      <c r="C43" s="132"/>
      <c r="D43" s="100"/>
      <c r="E43" s="3" t="s">
        <v>21</v>
      </c>
      <c r="F43" s="5">
        <v>151.2</v>
      </c>
      <c r="G43" s="21">
        <v>151.2</v>
      </c>
      <c r="H43" s="31">
        <v>151.2</v>
      </c>
      <c r="I43" s="20">
        <f t="shared" si="1"/>
        <v>0</v>
      </c>
      <c r="J43" s="20">
        <f t="shared" si="2"/>
        <v>100</v>
      </c>
      <c r="K43" s="109"/>
    </row>
    <row r="44" spans="1:11" s="24" customFormat="1" ht="15.75">
      <c r="A44" s="65" t="s">
        <v>87</v>
      </c>
      <c r="B44" s="87"/>
      <c r="C44" s="132"/>
      <c r="D44" s="82"/>
      <c r="E44" s="71" t="s">
        <v>15</v>
      </c>
      <c r="F44" s="26">
        <f>F42+F43</f>
        <v>188.7</v>
      </c>
      <c r="G44" s="21">
        <f>G42+G43</f>
        <v>188.7</v>
      </c>
      <c r="H44" s="31">
        <f>H42+H43</f>
        <v>188.7</v>
      </c>
      <c r="I44" s="20">
        <f>I42+I43</f>
        <v>0</v>
      </c>
      <c r="J44" s="20">
        <f>H44/G44*100</f>
        <v>100</v>
      </c>
      <c r="K44" s="109"/>
    </row>
    <row r="45" spans="1:11" ht="31.5">
      <c r="A45" s="37" t="s">
        <v>88</v>
      </c>
      <c r="B45" s="87"/>
      <c r="C45" s="132"/>
      <c r="D45" s="81" t="s">
        <v>115</v>
      </c>
      <c r="E45" s="3" t="s">
        <v>13</v>
      </c>
      <c r="F45" s="5">
        <v>70.6</v>
      </c>
      <c r="G45" s="33">
        <v>70.6</v>
      </c>
      <c r="H45" s="5">
        <v>70.6</v>
      </c>
      <c r="I45" s="20">
        <f t="shared" si="1"/>
        <v>0</v>
      </c>
      <c r="J45" s="20">
        <f t="shared" si="2"/>
        <v>100</v>
      </c>
      <c r="K45" s="109"/>
    </row>
    <row r="46" spans="1:11" ht="31.5">
      <c r="A46" s="37" t="s">
        <v>89</v>
      </c>
      <c r="B46" s="87"/>
      <c r="C46" s="132"/>
      <c r="D46" s="100"/>
      <c r="E46" s="3" t="s">
        <v>21</v>
      </c>
      <c r="F46" s="5">
        <v>454.1</v>
      </c>
      <c r="G46" s="21">
        <v>454.1</v>
      </c>
      <c r="H46" s="5">
        <v>454.1</v>
      </c>
      <c r="I46" s="20">
        <f t="shared" si="1"/>
        <v>0</v>
      </c>
      <c r="J46" s="20">
        <f t="shared" si="2"/>
        <v>100</v>
      </c>
      <c r="K46" s="110"/>
    </row>
    <row r="47" spans="1:11" s="24" customFormat="1" ht="15.75">
      <c r="A47" s="65" t="s">
        <v>90</v>
      </c>
      <c r="B47" s="88"/>
      <c r="C47" s="133"/>
      <c r="D47" s="82"/>
      <c r="E47" s="71" t="s">
        <v>15</v>
      </c>
      <c r="F47" s="26">
        <f>F45+F46</f>
        <v>524.7</v>
      </c>
      <c r="G47" s="21">
        <f>G45+G46</f>
        <v>524.7</v>
      </c>
      <c r="H47" s="26">
        <f>H45+H46</f>
        <v>524.7</v>
      </c>
      <c r="I47" s="20">
        <f>I45+I46</f>
        <v>0</v>
      </c>
      <c r="J47" s="20">
        <f>H47/G47*100</f>
        <v>100</v>
      </c>
      <c r="K47" s="64"/>
    </row>
    <row r="48" spans="1:11" ht="15.75">
      <c r="A48" s="37" t="s">
        <v>91</v>
      </c>
      <c r="B48" s="129"/>
      <c r="C48" s="128" t="s">
        <v>17</v>
      </c>
      <c r="D48" s="128"/>
      <c r="E48" s="3" t="s">
        <v>19</v>
      </c>
      <c r="F48" s="5">
        <f>F35+F38</f>
        <v>6522.4</v>
      </c>
      <c r="G48" s="5">
        <f>G35+G38</f>
        <v>6522.4</v>
      </c>
      <c r="H48" s="5">
        <f>H35+H38</f>
        <v>5827.3</v>
      </c>
      <c r="I48" s="20">
        <f t="shared" si="1"/>
        <v>-695.0999999999995</v>
      </c>
      <c r="J48" s="20">
        <f t="shared" si="2"/>
        <v>89.3428799215013</v>
      </c>
      <c r="K48" s="13"/>
    </row>
    <row r="49" spans="1:11" ht="31.5">
      <c r="A49" s="37" t="s">
        <v>92</v>
      </c>
      <c r="B49" s="129"/>
      <c r="C49" s="128"/>
      <c r="D49" s="128"/>
      <c r="E49" s="3" t="s">
        <v>13</v>
      </c>
      <c r="F49" s="5">
        <f>F39+F42+F45</f>
        <v>3351.2</v>
      </c>
      <c r="G49" s="31">
        <f>G39+G42+G45</f>
        <v>3599.7999999999997</v>
      </c>
      <c r="H49" s="5">
        <f>H39+H42+H45</f>
        <v>3122.6</v>
      </c>
      <c r="I49" s="20">
        <f t="shared" si="1"/>
        <v>-477.1999999999998</v>
      </c>
      <c r="J49" s="20">
        <f t="shared" si="2"/>
        <v>86.74370798377689</v>
      </c>
      <c r="K49" s="13"/>
    </row>
    <row r="50" spans="1:11" ht="31.5">
      <c r="A50" s="37" t="s">
        <v>93</v>
      </c>
      <c r="B50" s="129"/>
      <c r="C50" s="128"/>
      <c r="D50" s="128"/>
      <c r="E50" s="3" t="s">
        <v>21</v>
      </c>
      <c r="F50" s="5">
        <f>F36+F40+F43+F46</f>
        <v>2648.2</v>
      </c>
      <c r="G50" s="5">
        <f>G36+G40+G43+G46</f>
        <v>2583.7</v>
      </c>
      <c r="H50" s="5">
        <f>H36+H40+H43+H46</f>
        <v>2394.2000000000003</v>
      </c>
      <c r="I50" s="20">
        <f t="shared" si="1"/>
        <v>-189.49999999999955</v>
      </c>
      <c r="J50" s="20">
        <f t="shared" si="2"/>
        <v>92.66555714672758</v>
      </c>
      <c r="K50" s="13"/>
    </row>
    <row r="51" spans="1:11" ht="15.75">
      <c r="A51" s="37" t="s">
        <v>94</v>
      </c>
      <c r="B51" s="130"/>
      <c r="C51" s="81"/>
      <c r="D51" s="81"/>
      <c r="E51" s="11" t="s">
        <v>32</v>
      </c>
      <c r="F51" s="45">
        <f>SUM(F48:F50)</f>
        <v>12521.8</v>
      </c>
      <c r="G51" s="45">
        <f>SUM(G48:G50)</f>
        <v>12705.899999999998</v>
      </c>
      <c r="H51" s="45">
        <f>SUM(H48:H50)</f>
        <v>11344.1</v>
      </c>
      <c r="I51" s="20">
        <f t="shared" si="1"/>
        <v>-1361.7999999999975</v>
      </c>
      <c r="J51" s="45">
        <f>H51/G51*100</f>
        <v>89.28214451554004</v>
      </c>
      <c r="K51" s="19"/>
    </row>
    <row r="52" spans="1:11" ht="15.75" customHeight="1">
      <c r="A52" s="117" t="s">
        <v>95</v>
      </c>
      <c r="B52" s="112" t="s">
        <v>33</v>
      </c>
      <c r="C52" s="113"/>
      <c r="D52" s="113"/>
      <c r="E52" s="113"/>
      <c r="F52" s="113"/>
      <c r="G52" s="113"/>
      <c r="H52" s="113"/>
      <c r="I52" s="113"/>
      <c r="J52" s="113"/>
      <c r="K52" s="92"/>
    </row>
    <row r="53" spans="1:11" ht="15.75" customHeight="1">
      <c r="A53" s="119"/>
      <c r="B53" s="98" t="s">
        <v>34</v>
      </c>
      <c r="C53" s="99"/>
      <c r="D53" s="99"/>
      <c r="E53" s="99"/>
      <c r="F53" s="99"/>
      <c r="G53" s="99"/>
      <c r="H53" s="99"/>
      <c r="I53" s="99"/>
      <c r="J53" s="99"/>
      <c r="K53" s="93"/>
    </row>
    <row r="54" spans="1:11" ht="30" customHeight="1">
      <c r="A54" s="37" t="s">
        <v>96</v>
      </c>
      <c r="B54" s="86" t="s">
        <v>84</v>
      </c>
      <c r="C54" s="131" t="s">
        <v>78</v>
      </c>
      <c r="D54" s="105" t="s">
        <v>12</v>
      </c>
      <c r="E54" s="3" t="s">
        <v>19</v>
      </c>
      <c r="F54" s="20">
        <v>6620.8</v>
      </c>
      <c r="G54" s="33">
        <v>6620.8</v>
      </c>
      <c r="H54" s="21">
        <v>6128.4</v>
      </c>
      <c r="I54" s="20">
        <f aca="true" t="shared" si="3" ref="I54:I77">H54-G54</f>
        <v>-492.40000000000055</v>
      </c>
      <c r="J54" s="20">
        <f>H54/G54*100</f>
        <v>92.56283228612855</v>
      </c>
      <c r="K54" s="102" t="s">
        <v>136</v>
      </c>
    </row>
    <row r="55" spans="1:11" ht="30" customHeight="1">
      <c r="A55" s="37" t="s">
        <v>97</v>
      </c>
      <c r="B55" s="87"/>
      <c r="C55" s="132"/>
      <c r="D55" s="106"/>
      <c r="E55" s="3" t="s">
        <v>13</v>
      </c>
      <c r="F55" s="5">
        <v>49.8</v>
      </c>
      <c r="G55" s="33">
        <v>49.8</v>
      </c>
      <c r="H55" s="32">
        <v>49.8</v>
      </c>
      <c r="I55" s="20">
        <f t="shared" si="3"/>
        <v>0</v>
      </c>
      <c r="J55" s="20">
        <f>H55/G55*100</f>
        <v>100</v>
      </c>
      <c r="K55" s="103"/>
    </row>
    <row r="56" spans="1:11" ht="36" customHeight="1">
      <c r="A56" s="37" t="s">
        <v>98</v>
      </c>
      <c r="B56" s="87"/>
      <c r="C56" s="132"/>
      <c r="D56" s="106"/>
      <c r="E56" s="3" t="s">
        <v>21</v>
      </c>
      <c r="F56" s="42">
        <v>5220</v>
      </c>
      <c r="G56" s="43">
        <v>5220</v>
      </c>
      <c r="H56" s="32">
        <v>5095.8</v>
      </c>
      <c r="I56" s="20">
        <f t="shared" si="3"/>
        <v>-124.19999999999982</v>
      </c>
      <c r="J56" s="44">
        <f>H56/G56*100</f>
        <v>97.62068965517243</v>
      </c>
      <c r="K56" s="104"/>
    </row>
    <row r="57" spans="1:11" s="24" customFormat="1" ht="21" customHeight="1">
      <c r="A57" s="65" t="s">
        <v>99</v>
      </c>
      <c r="B57" s="88"/>
      <c r="C57" s="133"/>
      <c r="D57" s="107"/>
      <c r="E57" s="71" t="s">
        <v>15</v>
      </c>
      <c r="F57" s="42">
        <f>F54+F55+F56</f>
        <v>11890.6</v>
      </c>
      <c r="G57" s="43">
        <f>G54+G55+G56</f>
        <v>11890.6</v>
      </c>
      <c r="H57" s="32">
        <f>H54+H55+H56</f>
        <v>11274</v>
      </c>
      <c r="I57" s="20">
        <f>I54+I55+I56</f>
        <v>-616.6000000000004</v>
      </c>
      <c r="J57" s="44">
        <f>H57/G57*100</f>
        <v>94.81439119977124</v>
      </c>
      <c r="K57" s="74"/>
    </row>
    <row r="58" spans="1:11" ht="20.25" customHeight="1">
      <c r="A58" s="37" t="s">
        <v>100</v>
      </c>
      <c r="B58" s="81"/>
      <c r="C58" s="128" t="s">
        <v>20</v>
      </c>
      <c r="D58" s="128"/>
      <c r="E58" s="3" t="s">
        <v>19</v>
      </c>
      <c r="F58" s="5">
        <f>F54</f>
        <v>6620.8</v>
      </c>
      <c r="G58" s="5">
        <f>G54</f>
        <v>6620.8</v>
      </c>
      <c r="H58" s="5">
        <f>H54</f>
        <v>6128.4</v>
      </c>
      <c r="I58" s="20">
        <f t="shared" si="3"/>
        <v>-492.40000000000055</v>
      </c>
      <c r="J58" s="20">
        <f aca="true" t="shared" si="4" ref="J58:J77">H58/G58*100</f>
        <v>92.56283228612855</v>
      </c>
      <c r="K58" s="9"/>
    </row>
    <row r="59" spans="1:11" ht="38.25" customHeight="1">
      <c r="A59" s="37" t="s">
        <v>101</v>
      </c>
      <c r="B59" s="100"/>
      <c r="C59" s="128"/>
      <c r="D59" s="128"/>
      <c r="E59" s="3" t="s">
        <v>13</v>
      </c>
      <c r="F59" s="5">
        <f aca="true" t="shared" si="5" ref="F59:H60">F55</f>
        <v>49.8</v>
      </c>
      <c r="G59" s="5">
        <f t="shared" si="5"/>
        <v>49.8</v>
      </c>
      <c r="H59" s="5">
        <f t="shared" si="5"/>
        <v>49.8</v>
      </c>
      <c r="I59" s="20">
        <f t="shared" si="3"/>
        <v>0</v>
      </c>
      <c r="J59" s="20">
        <f t="shared" si="4"/>
        <v>100</v>
      </c>
      <c r="K59" s="9"/>
    </row>
    <row r="60" spans="1:11" ht="38.25" customHeight="1">
      <c r="A60" s="37" t="s">
        <v>102</v>
      </c>
      <c r="B60" s="100"/>
      <c r="C60" s="128"/>
      <c r="D60" s="128"/>
      <c r="E60" s="3" t="s">
        <v>21</v>
      </c>
      <c r="F60" s="5">
        <f t="shared" si="5"/>
        <v>5220</v>
      </c>
      <c r="G60" s="5">
        <f t="shared" si="5"/>
        <v>5220</v>
      </c>
      <c r="H60" s="31">
        <f t="shared" si="5"/>
        <v>5095.8</v>
      </c>
      <c r="I60" s="20">
        <f t="shared" si="3"/>
        <v>-124.19999999999982</v>
      </c>
      <c r="J60" s="20">
        <f t="shared" si="4"/>
        <v>97.62068965517243</v>
      </c>
      <c r="K60" s="9"/>
    </row>
    <row r="61" spans="1:11" ht="20.25" customHeight="1">
      <c r="A61" s="37" t="s">
        <v>103</v>
      </c>
      <c r="B61" s="82"/>
      <c r="C61" s="81"/>
      <c r="D61" s="81"/>
      <c r="E61" s="11" t="s">
        <v>32</v>
      </c>
      <c r="F61" s="5">
        <f>SUM(F58:F60)</f>
        <v>11890.6</v>
      </c>
      <c r="G61" s="5">
        <f>SUM(G58:G60)</f>
        <v>11890.6</v>
      </c>
      <c r="H61" s="5">
        <f>SUM(H58:H60)</f>
        <v>11274</v>
      </c>
      <c r="I61" s="20">
        <f t="shared" si="3"/>
        <v>-616.6000000000004</v>
      </c>
      <c r="J61" s="20">
        <f t="shared" si="4"/>
        <v>94.81439119977124</v>
      </c>
      <c r="K61" s="9"/>
    </row>
    <row r="62" spans="1:11" ht="15.75">
      <c r="A62" s="37" t="s">
        <v>104</v>
      </c>
      <c r="B62" s="129"/>
      <c r="C62" s="134" t="s">
        <v>35</v>
      </c>
      <c r="D62" s="134"/>
      <c r="E62" s="7" t="s">
        <v>19</v>
      </c>
      <c r="F62" s="76">
        <f>F30+F48+F58</f>
        <v>14419.5</v>
      </c>
      <c r="G62" s="76">
        <f>G30+G48+G58</f>
        <v>14419.5</v>
      </c>
      <c r="H62" s="76">
        <f>H30+H48+H58</f>
        <v>13198.1</v>
      </c>
      <c r="I62" s="23">
        <f t="shared" si="3"/>
        <v>-1221.3999999999996</v>
      </c>
      <c r="J62" s="23">
        <f t="shared" si="4"/>
        <v>91.52952598911197</v>
      </c>
      <c r="K62" s="4"/>
    </row>
    <row r="63" spans="1:11" ht="31.5">
      <c r="A63" s="37" t="s">
        <v>105</v>
      </c>
      <c r="B63" s="129"/>
      <c r="C63" s="134"/>
      <c r="D63" s="134"/>
      <c r="E63" s="7" t="s">
        <v>18</v>
      </c>
      <c r="F63" s="76">
        <f>F31+F49+F55</f>
        <v>4951.5</v>
      </c>
      <c r="G63" s="76">
        <f>G31+G49+G59</f>
        <v>5200.099999999999</v>
      </c>
      <c r="H63" s="76">
        <f>H31+H49+H55</f>
        <v>4357</v>
      </c>
      <c r="I63" s="23">
        <f t="shared" si="3"/>
        <v>-843.0999999999995</v>
      </c>
      <c r="J63" s="23">
        <f t="shared" si="4"/>
        <v>83.78685025287976</v>
      </c>
      <c r="K63" s="4"/>
    </row>
    <row r="64" spans="1:11" ht="31.5">
      <c r="A64" s="37" t="s">
        <v>106</v>
      </c>
      <c r="B64" s="129"/>
      <c r="C64" s="134"/>
      <c r="D64" s="134"/>
      <c r="E64" s="7" t="s">
        <v>21</v>
      </c>
      <c r="F64" s="76">
        <f>F36+F40+F43+F46+F56</f>
        <v>7868.2</v>
      </c>
      <c r="G64" s="76">
        <f>G50+G56</f>
        <v>7803.7</v>
      </c>
      <c r="H64" s="76">
        <f>H50+H56</f>
        <v>7490</v>
      </c>
      <c r="I64" s="23">
        <f t="shared" si="3"/>
        <v>-313.6999999999998</v>
      </c>
      <c r="J64" s="23">
        <f t="shared" si="4"/>
        <v>95.98011199815473</v>
      </c>
      <c r="K64" s="4"/>
    </row>
    <row r="65" spans="1:11" ht="15" customHeight="1">
      <c r="A65" s="37" t="s">
        <v>107</v>
      </c>
      <c r="B65" s="129"/>
      <c r="C65" s="134"/>
      <c r="D65" s="134"/>
      <c r="E65" s="7" t="s">
        <v>15</v>
      </c>
      <c r="F65" s="76">
        <f>SUM(F62:F64)</f>
        <v>27239.2</v>
      </c>
      <c r="G65" s="76">
        <f>SUM(G62:G64)</f>
        <v>27423.3</v>
      </c>
      <c r="H65" s="76">
        <f>SUM(H62:H64)</f>
        <v>25045.1</v>
      </c>
      <c r="I65" s="23">
        <f t="shared" si="3"/>
        <v>-2378.2000000000007</v>
      </c>
      <c r="J65" s="23">
        <f t="shared" si="4"/>
        <v>91.32781248062778</v>
      </c>
      <c r="K65" s="22"/>
    </row>
    <row r="66" spans="1:11" ht="15.75">
      <c r="A66" s="37" t="s">
        <v>116</v>
      </c>
      <c r="B66" s="17"/>
      <c r="C66" s="138" t="s">
        <v>24</v>
      </c>
      <c r="D66" s="139"/>
      <c r="E66" s="139"/>
      <c r="F66" s="139"/>
      <c r="G66" s="139"/>
      <c r="H66" s="139"/>
      <c r="I66" s="139"/>
      <c r="J66" s="139"/>
      <c r="K66" s="140"/>
    </row>
    <row r="67" spans="1:11" ht="15.75">
      <c r="A67" s="37" t="s">
        <v>117</v>
      </c>
      <c r="B67" s="129"/>
      <c r="C67" s="101" t="s">
        <v>4</v>
      </c>
      <c r="D67" s="101"/>
      <c r="E67" s="4" t="s">
        <v>19</v>
      </c>
      <c r="F67" s="31">
        <f>F62-F71-F78</f>
        <v>10719.8</v>
      </c>
      <c r="G67" s="31">
        <f>G62-G71-G78</f>
        <v>10719.8</v>
      </c>
      <c r="H67" s="31">
        <f>H62-H71-H78</f>
        <v>9884.7</v>
      </c>
      <c r="I67" s="20">
        <f t="shared" si="3"/>
        <v>-835.0999999999985</v>
      </c>
      <c r="J67" s="20">
        <f t="shared" si="4"/>
        <v>92.2097427190806</v>
      </c>
      <c r="K67" s="4"/>
    </row>
    <row r="68" spans="1:11" ht="31.5">
      <c r="A68" s="37" t="s">
        <v>118</v>
      </c>
      <c r="B68" s="129"/>
      <c r="C68" s="101"/>
      <c r="D68" s="101"/>
      <c r="E68" s="4" t="s">
        <v>18</v>
      </c>
      <c r="F68" s="31">
        <f>F63-F72-F75</f>
        <v>1567.8000000000002</v>
      </c>
      <c r="G68" s="31">
        <f>G63-G72-G75</f>
        <v>1567.7999999999997</v>
      </c>
      <c r="H68" s="31">
        <f>H63-H72-H75</f>
        <v>1240.5</v>
      </c>
      <c r="I68" s="20">
        <f t="shared" si="3"/>
        <v>-327.2999999999997</v>
      </c>
      <c r="J68" s="20">
        <f t="shared" si="4"/>
        <v>79.12361270570227</v>
      </c>
      <c r="K68" s="4"/>
    </row>
    <row r="69" spans="1:11" ht="31.5">
      <c r="A69" s="37" t="s">
        <v>122</v>
      </c>
      <c r="B69" s="129"/>
      <c r="C69" s="101"/>
      <c r="D69" s="101"/>
      <c r="E69" s="4" t="s">
        <v>21</v>
      </c>
      <c r="F69" s="31">
        <f>F36+F43+F56</f>
        <v>6151.2</v>
      </c>
      <c r="G69" s="31">
        <f>G36+G43+G56</f>
        <v>6151.2</v>
      </c>
      <c r="H69" s="31">
        <f>H36+H43+H56</f>
        <v>5897</v>
      </c>
      <c r="I69" s="20">
        <f t="shared" si="3"/>
        <v>-254.19999999999982</v>
      </c>
      <c r="J69" s="20">
        <f t="shared" si="4"/>
        <v>95.86747301339577</v>
      </c>
      <c r="K69" s="4"/>
    </row>
    <row r="70" spans="1:11" ht="15.75" customHeight="1">
      <c r="A70" s="37" t="s">
        <v>123</v>
      </c>
      <c r="B70" s="129"/>
      <c r="C70" s="101"/>
      <c r="D70" s="101"/>
      <c r="E70" s="7" t="s">
        <v>32</v>
      </c>
      <c r="F70" s="34">
        <f>SUM(F67:F69)</f>
        <v>18438.8</v>
      </c>
      <c r="G70" s="8">
        <f>SUM(G67:G69)</f>
        <v>18438.8</v>
      </c>
      <c r="H70" s="8">
        <f>SUM(H67:H69)</f>
        <v>17022.2</v>
      </c>
      <c r="I70" s="23">
        <f t="shared" si="3"/>
        <v>-1416.5999999999985</v>
      </c>
      <c r="J70" s="23">
        <f t="shared" si="4"/>
        <v>92.31728745905374</v>
      </c>
      <c r="K70" s="4"/>
    </row>
    <row r="71" spans="1:11" ht="15.75">
      <c r="A71" s="37" t="s">
        <v>124</v>
      </c>
      <c r="B71" s="129"/>
      <c r="C71" s="101" t="s">
        <v>36</v>
      </c>
      <c r="D71" s="101"/>
      <c r="E71" s="4" t="s">
        <v>19</v>
      </c>
      <c r="F71" s="31">
        <f>F38</f>
        <v>3679.7</v>
      </c>
      <c r="G71" s="31">
        <f>G38</f>
        <v>3679.7</v>
      </c>
      <c r="H71" s="31">
        <f>H38</f>
        <v>3313.4</v>
      </c>
      <c r="I71" s="20">
        <f t="shared" si="3"/>
        <v>-366.2999999999997</v>
      </c>
      <c r="J71" s="20">
        <f t="shared" si="4"/>
        <v>90.0453841345762</v>
      </c>
      <c r="K71" s="4"/>
    </row>
    <row r="72" spans="1:11" ht="31.5">
      <c r="A72" s="37" t="s">
        <v>125</v>
      </c>
      <c r="B72" s="129"/>
      <c r="C72" s="101"/>
      <c r="D72" s="101"/>
      <c r="E72" s="4" t="s">
        <v>13</v>
      </c>
      <c r="F72" s="31">
        <f>F23+F39</f>
        <v>3313.1</v>
      </c>
      <c r="G72" s="31">
        <f>G23+G39</f>
        <v>3561.7</v>
      </c>
      <c r="H72" s="31">
        <f>H23+H39</f>
        <v>3045.9</v>
      </c>
      <c r="I72" s="20">
        <f t="shared" si="3"/>
        <v>-515.7999999999997</v>
      </c>
      <c r="J72" s="35">
        <f t="shared" si="4"/>
        <v>85.51815144453492</v>
      </c>
      <c r="K72" s="4"/>
    </row>
    <row r="73" spans="1:11" ht="31.5">
      <c r="A73" s="37" t="s">
        <v>126</v>
      </c>
      <c r="B73" s="129"/>
      <c r="C73" s="101"/>
      <c r="D73" s="101"/>
      <c r="E73" s="4" t="s">
        <v>21</v>
      </c>
      <c r="F73" s="31">
        <f>F40</f>
        <v>1262.9</v>
      </c>
      <c r="G73" s="31">
        <f>G40</f>
        <v>1198.4</v>
      </c>
      <c r="H73" s="31">
        <f>H40</f>
        <v>1138.9</v>
      </c>
      <c r="I73" s="20">
        <f t="shared" si="3"/>
        <v>-59.5</v>
      </c>
      <c r="J73" s="35">
        <f t="shared" si="4"/>
        <v>95.03504672897196</v>
      </c>
      <c r="K73" s="4"/>
    </row>
    <row r="74" spans="1:11" ht="15.75">
      <c r="A74" s="37" t="s">
        <v>127</v>
      </c>
      <c r="B74" s="129"/>
      <c r="C74" s="101"/>
      <c r="D74" s="101"/>
      <c r="E74" s="7" t="s">
        <v>15</v>
      </c>
      <c r="F74" s="34">
        <f>SUM(F71:F73)</f>
        <v>8255.699999999999</v>
      </c>
      <c r="G74" s="34">
        <f>SUM(G71:G73)</f>
        <v>8439.8</v>
      </c>
      <c r="H74" s="34">
        <f>SUM(H71:H73)</f>
        <v>7498.200000000001</v>
      </c>
      <c r="I74" s="23">
        <f t="shared" si="3"/>
        <v>-941.5999999999985</v>
      </c>
      <c r="J74" s="36">
        <f t="shared" si="4"/>
        <v>88.84333751984646</v>
      </c>
      <c r="K74" s="4"/>
    </row>
    <row r="75" spans="1:11" ht="31.5">
      <c r="A75" s="37" t="s">
        <v>128</v>
      </c>
      <c r="B75" s="129"/>
      <c r="C75" s="101" t="s">
        <v>37</v>
      </c>
      <c r="D75" s="101"/>
      <c r="E75" s="4" t="s">
        <v>13</v>
      </c>
      <c r="F75" s="31">
        <f aca="true" t="shared" si="6" ref="F75:H76">F45</f>
        <v>70.6</v>
      </c>
      <c r="G75" s="31">
        <f t="shared" si="6"/>
        <v>70.6</v>
      </c>
      <c r="H75" s="31">
        <f t="shared" si="6"/>
        <v>70.6</v>
      </c>
      <c r="I75" s="20">
        <f t="shared" si="3"/>
        <v>0</v>
      </c>
      <c r="J75" s="35">
        <f t="shared" si="4"/>
        <v>100</v>
      </c>
      <c r="K75" s="4"/>
    </row>
    <row r="76" spans="1:11" ht="31.5">
      <c r="A76" s="37" t="s">
        <v>129</v>
      </c>
      <c r="B76" s="129"/>
      <c r="C76" s="101"/>
      <c r="D76" s="101"/>
      <c r="E76" s="4" t="s">
        <v>21</v>
      </c>
      <c r="F76" s="31">
        <f t="shared" si="6"/>
        <v>454.1</v>
      </c>
      <c r="G76" s="31">
        <f t="shared" si="6"/>
        <v>454.1</v>
      </c>
      <c r="H76" s="31">
        <f t="shared" si="6"/>
        <v>454.1</v>
      </c>
      <c r="I76" s="20">
        <f t="shared" si="3"/>
        <v>0</v>
      </c>
      <c r="J76" s="35">
        <f t="shared" si="4"/>
        <v>100</v>
      </c>
      <c r="K76" s="4"/>
    </row>
    <row r="77" spans="1:11" ht="15.75">
      <c r="A77" s="37" t="s">
        <v>130</v>
      </c>
      <c r="B77" s="129"/>
      <c r="C77" s="101"/>
      <c r="D77" s="101"/>
      <c r="E77" s="7" t="s">
        <v>15</v>
      </c>
      <c r="F77" s="34">
        <f>SUM(F75:F76)</f>
        <v>524.7</v>
      </c>
      <c r="G77" s="34">
        <f>SUM(G75:G76)</f>
        <v>524.7</v>
      </c>
      <c r="H77" s="34">
        <f>SUM(H75:H76)</f>
        <v>524.7</v>
      </c>
      <c r="I77" s="23">
        <f t="shared" si="3"/>
        <v>0</v>
      </c>
      <c r="J77" s="36">
        <f t="shared" si="4"/>
        <v>100</v>
      </c>
      <c r="K77" s="4"/>
    </row>
    <row r="78" spans="1:11" ht="24.75" customHeight="1">
      <c r="A78" s="55">
        <v>58</v>
      </c>
      <c r="B78" s="136"/>
      <c r="C78" s="94" t="s">
        <v>119</v>
      </c>
      <c r="D78" s="95"/>
      <c r="E78" s="22" t="s">
        <v>19</v>
      </c>
      <c r="F78" s="26">
        <f>F28</f>
        <v>20</v>
      </c>
      <c r="G78" s="26">
        <f>G28</f>
        <v>20</v>
      </c>
      <c r="H78" s="26">
        <f>H28</f>
        <v>0</v>
      </c>
      <c r="I78" s="26">
        <f>H78-G78</f>
        <v>-20</v>
      </c>
      <c r="J78" s="57">
        <f>H78/G78*100</f>
        <v>0</v>
      </c>
      <c r="K78" s="54"/>
    </row>
    <row r="79" spans="1:11" ht="30" customHeight="1">
      <c r="A79" s="55">
        <v>59</v>
      </c>
      <c r="B79" s="137"/>
      <c r="C79" s="96"/>
      <c r="D79" s="97"/>
      <c r="E79" s="56" t="s">
        <v>15</v>
      </c>
      <c r="F79" s="58">
        <f>F78</f>
        <v>20</v>
      </c>
      <c r="G79" s="58">
        <f>G78</f>
        <v>20</v>
      </c>
      <c r="H79" s="58">
        <f>H78</f>
        <v>0</v>
      </c>
      <c r="I79" s="58">
        <f>H79-G79</f>
        <v>-20</v>
      </c>
      <c r="J79" s="59">
        <f>H79/G79*100</f>
        <v>0</v>
      </c>
      <c r="K79" s="53"/>
    </row>
    <row r="80" spans="2:15" ht="59.25" customHeight="1">
      <c r="B80" s="78" t="s">
        <v>39</v>
      </c>
      <c r="C80" s="135"/>
      <c r="D80" s="135"/>
      <c r="E80" s="28"/>
      <c r="F80" s="30" t="s">
        <v>120</v>
      </c>
      <c r="G80" s="28"/>
      <c r="H80" s="28"/>
      <c r="I80" s="28"/>
      <c r="J80" s="29" t="s">
        <v>43</v>
      </c>
      <c r="K80" s="29" t="s">
        <v>44</v>
      </c>
      <c r="L80" s="27"/>
      <c r="M80" s="77"/>
      <c r="N80" s="77"/>
      <c r="O80" s="77"/>
    </row>
    <row r="81" spans="2:12" ht="18.75">
      <c r="B81" s="79" t="s">
        <v>22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 ht="15.75"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ht="29.25" customHeight="1">
      <c r="B83" s="78" t="s">
        <v>38</v>
      </c>
      <c r="C83" s="78"/>
      <c r="D83" s="28"/>
      <c r="E83" s="28"/>
      <c r="F83" s="30" t="s">
        <v>40</v>
      </c>
      <c r="G83" s="28"/>
      <c r="H83" s="28"/>
      <c r="I83" s="28"/>
      <c r="J83" s="29" t="s">
        <v>109</v>
      </c>
      <c r="K83" s="29" t="s">
        <v>108</v>
      </c>
      <c r="L83" s="27"/>
    </row>
    <row r="84" spans="2:12" ht="18.75">
      <c r="B84" s="79" t="s">
        <v>23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6" spans="2:12" s="24" customFormat="1" ht="29.25" customHeight="1">
      <c r="B86" s="78" t="s">
        <v>42</v>
      </c>
      <c r="C86" s="78"/>
      <c r="D86" s="28"/>
      <c r="E86" s="28"/>
      <c r="F86" s="30" t="s">
        <v>41</v>
      </c>
      <c r="G86" s="28"/>
      <c r="H86" s="28"/>
      <c r="I86" s="28"/>
      <c r="J86" s="29" t="s">
        <v>111</v>
      </c>
      <c r="K86" s="29" t="s">
        <v>112</v>
      </c>
      <c r="L86" s="27"/>
    </row>
    <row r="87" spans="2:12" s="24" customFormat="1" ht="18.75">
      <c r="B87" s="79" t="s">
        <v>23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ht="9.75" customHeight="1"/>
    <row r="89" spans="2:12" ht="27.75" customHeight="1">
      <c r="B89" s="78" t="s">
        <v>137</v>
      </c>
      <c r="C89" s="78"/>
      <c r="D89" s="28"/>
      <c r="E89" s="28"/>
      <c r="F89" s="30" t="s">
        <v>138</v>
      </c>
      <c r="G89" s="28"/>
      <c r="H89" s="28"/>
      <c r="I89" s="28"/>
      <c r="J89" s="29" t="s">
        <v>139</v>
      </c>
      <c r="K89" s="29" t="s">
        <v>140</v>
      </c>
      <c r="L89" s="27"/>
    </row>
    <row r="90" spans="2:12" ht="18.75">
      <c r="B90" s="79" t="s">
        <v>23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</row>
  </sheetData>
  <sheetProtection/>
  <mergeCells count="79">
    <mergeCell ref="C66:K66"/>
    <mergeCell ref="K11:K13"/>
    <mergeCell ref="B18:K18"/>
    <mergeCell ref="B19:K19"/>
    <mergeCell ref="B52:K52"/>
    <mergeCell ref="B53:K53"/>
    <mergeCell ref="G11:G13"/>
    <mergeCell ref="B20:B23"/>
    <mergeCell ref="C20:C24"/>
    <mergeCell ref="B16:K16"/>
    <mergeCell ref="B87:L87"/>
    <mergeCell ref="B86:C86"/>
    <mergeCell ref="B62:B65"/>
    <mergeCell ref="C62:D65"/>
    <mergeCell ref="B71:B74"/>
    <mergeCell ref="B81:L81"/>
    <mergeCell ref="B84:L84"/>
    <mergeCell ref="B83:C83"/>
    <mergeCell ref="B80:D80"/>
    <mergeCell ref="B78:B79"/>
    <mergeCell ref="B75:B77"/>
    <mergeCell ref="B38:B47"/>
    <mergeCell ref="C38:C47"/>
    <mergeCell ref="D45:D47"/>
    <mergeCell ref="B54:B57"/>
    <mergeCell ref="C54:C57"/>
    <mergeCell ref="D54:D57"/>
    <mergeCell ref="B67:B70"/>
    <mergeCell ref="C67:D70"/>
    <mergeCell ref="C58:D61"/>
    <mergeCell ref="B10:I10"/>
    <mergeCell ref="D11:D13"/>
    <mergeCell ref="I12:I13"/>
    <mergeCell ref="C48:D51"/>
    <mergeCell ref="J12:J13"/>
    <mergeCell ref="H11:H13"/>
    <mergeCell ref="B48:B51"/>
    <mergeCell ref="D38:D41"/>
    <mergeCell ref="B33:K33"/>
    <mergeCell ref="B4:J4"/>
    <mergeCell ref="B5:J5"/>
    <mergeCell ref="B6:J6"/>
    <mergeCell ref="B7:D7"/>
    <mergeCell ref="B9:D9"/>
    <mergeCell ref="A52:A53"/>
    <mergeCell ref="B17:K17"/>
    <mergeCell ref="C30:D32"/>
    <mergeCell ref="B30:B32"/>
    <mergeCell ref="A33:A34"/>
    <mergeCell ref="B11:B13"/>
    <mergeCell ref="C11:C13"/>
    <mergeCell ref="B15:K15"/>
    <mergeCell ref="A11:A13"/>
    <mergeCell ref="A15:A17"/>
    <mergeCell ref="D42:D44"/>
    <mergeCell ref="D20:D22"/>
    <mergeCell ref="K20:K21"/>
    <mergeCell ref="A18:A19"/>
    <mergeCell ref="I11:J11"/>
    <mergeCell ref="B34:K34"/>
    <mergeCell ref="B58:B61"/>
    <mergeCell ref="C71:D74"/>
    <mergeCell ref="C75:D77"/>
    <mergeCell ref="K35:K37"/>
    <mergeCell ref="B35:B37"/>
    <mergeCell ref="C35:C37"/>
    <mergeCell ref="D35:D37"/>
    <mergeCell ref="K54:K56"/>
    <mergeCell ref="K38:K46"/>
    <mergeCell ref="B89:C89"/>
    <mergeCell ref="B90:L90"/>
    <mergeCell ref="E11:E13"/>
    <mergeCell ref="F11:F13"/>
    <mergeCell ref="D23:D24"/>
    <mergeCell ref="D25:D27"/>
    <mergeCell ref="B25:B29"/>
    <mergeCell ref="C25:C29"/>
    <mergeCell ref="D28:D29"/>
    <mergeCell ref="C78:D79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2017-10-30T05:45:40Z</dcterms:modified>
  <cp:category/>
  <cp:version/>
  <cp:contentType/>
  <cp:contentStatus/>
</cp:coreProperties>
</file>