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расчет от 24.04.2018" sheetId="3" r:id="rId1"/>
  </sheets>
  <definedNames>
    <definedName name="_xlnm._FilterDatabase" localSheetId="0" hidden="1">'расчет от 24.04.2018'!$N$1:$N$50</definedName>
  </definedNames>
  <calcPr calcId="145621"/>
</workbook>
</file>

<file path=xl/calcChain.xml><?xml version="1.0" encoding="utf-8"?>
<calcChain xmlns="http://schemas.openxmlformats.org/spreadsheetml/2006/main">
  <c r="N37" i="3" l="1"/>
  <c r="F36" i="3"/>
  <c r="N35" i="3"/>
  <c r="M35" i="3"/>
  <c r="M34" i="3"/>
  <c r="N34" i="3" s="1"/>
  <c r="F33" i="3"/>
  <c r="M32" i="3"/>
  <c r="N32" i="3" s="1"/>
  <c r="N33" i="3" s="1"/>
  <c r="F31" i="3"/>
  <c r="M30" i="3"/>
  <c r="N30" i="3" s="1"/>
  <c r="M29" i="3"/>
  <c r="N29" i="3" s="1"/>
  <c r="M28" i="3"/>
  <c r="N28" i="3" s="1"/>
  <c r="F27" i="3"/>
  <c r="M26" i="3"/>
  <c r="N26" i="3" s="1"/>
  <c r="N27" i="3" s="1"/>
  <c r="M25" i="3"/>
  <c r="N25" i="3" s="1"/>
  <c r="F24" i="3"/>
  <c r="M23" i="3"/>
  <c r="N23" i="3" s="1"/>
  <c r="N22" i="3"/>
  <c r="M22" i="3"/>
  <c r="M21" i="3"/>
  <c r="N21" i="3" s="1"/>
  <c r="F20" i="3"/>
  <c r="M19" i="3"/>
  <c r="N19" i="3" s="1"/>
  <c r="M18" i="3"/>
  <c r="N18" i="3" s="1"/>
  <c r="M17" i="3"/>
  <c r="N17" i="3" s="1"/>
  <c r="F16" i="3"/>
  <c r="M15" i="3"/>
  <c r="N15" i="3" s="1"/>
  <c r="F14" i="3"/>
  <c r="M13" i="3"/>
  <c r="N13" i="3" s="1"/>
  <c r="N14" i="3" s="1"/>
  <c r="F12" i="3"/>
  <c r="M11" i="3"/>
  <c r="N11" i="3" s="1"/>
  <c r="N12" i="3" s="1"/>
  <c r="F10" i="3"/>
  <c r="M9" i="3"/>
  <c r="N9" i="3" s="1"/>
  <c r="M8" i="3"/>
  <c r="N8" i="3" s="1"/>
  <c r="N36" i="3" l="1"/>
  <c r="N31" i="3"/>
  <c r="N24" i="3"/>
  <c r="N20" i="3"/>
  <c r="N10" i="3"/>
  <c r="N16" i="3"/>
</calcChain>
</file>

<file path=xl/sharedStrings.xml><?xml version="1.0" encoding="utf-8"?>
<sst xmlns="http://schemas.openxmlformats.org/spreadsheetml/2006/main" count="113" uniqueCount="58">
  <si>
    <t>№ п\п</t>
  </si>
  <si>
    <t>Наименование объекта закупки</t>
  </si>
  <si>
    <t>Наименование и описание объекта закупки</t>
  </si>
  <si>
    <t>Ед. изм.</t>
  </si>
  <si>
    <t>Средняя цена, руб.</t>
  </si>
  <si>
    <t>Начальная цена, руб.</t>
  </si>
  <si>
    <t>1*</t>
  </si>
  <si>
    <t>2*</t>
  </si>
  <si>
    <t>3*</t>
  </si>
  <si>
    <t>4*</t>
  </si>
  <si>
    <t>5*</t>
  </si>
  <si>
    <t>6*</t>
  </si>
  <si>
    <t>Администрация</t>
  </si>
  <si>
    <t>Шт</t>
  </si>
  <si>
    <t>КДН</t>
  </si>
  <si>
    <t>Итого по виду товара</t>
  </si>
  <si>
    <t>Уп</t>
  </si>
  <si>
    <t>ООиП</t>
  </si>
  <si>
    <t>шт</t>
  </si>
  <si>
    <t>Архив</t>
  </si>
  <si>
    <t>Итого по виду</t>
  </si>
  <si>
    <t>упак</t>
  </si>
  <si>
    <t>Материал: пластик. Снабжена магнитом. Способ подачи скрепок: верхняя.</t>
  </si>
  <si>
    <t>Зажим для бумаг 15 мм, металлический. Скрепляет не менее 40 листов стандартной офисной бумаги. Цвет - черный. Количество штук в упаковке: не менее 12.</t>
  </si>
  <si>
    <t>Зажим для бумаг 19 мм, металлический. Скрепляет не менее 60 листов стандартной офисной бумаги. Цвет - черный. Количество штук в упаковке: не менее 12.</t>
  </si>
  <si>
    <t>Дырокол          (25.99.22.130)</t>
  </si>
  <si>
    <t xml:space="preserve">Скрепки  (25.99.23.000) </t>
  </si>
  <si>
    <t xml:space="preserve">Зажим для бумаг    (25.99.23.000) </t>
  </si>
  <si>
    <t>Анти-степлер  (25.99.29.190)</t>
  </si>
  <si>
    <t>Бокс архивный   (17.21.13.000)</t>
  </si>
  <si>
    <t>Скрепочница магнитная   (22.29.29.000)</t>
  </si>
  <si>
    <t xml:space="preserve">Скобы для степлера 24/6   (25.93.14.140) </t>
  </si>
  <si>
    <t>Термоэтикетки в рулоне         (17.29.11.110)</t>
  </si>
  <si>
    <t>Метод обоснования начальной (максимальной) цены: метод сопоставления розничных цен.</t>
  </si>
  <si>
    <t xml:space="preserve">Способ размещения заказа: электронный аукцион. </t>
  </si>
  <si>
    <t>Наименование органа местного самоуправления или стркутурного подразделения</t>
  </si>
  <si>
    <t>Кол-во</t>
  </si>
  <si>
    <t>Материал: металл, пластик.Предназначен для удаления скоб № 10, 24/6 и 26/6.</t>
  </si>
  <si>
    <t xml:space="preserve"> Количество пробиваемых листов не менее 70. Материал корпуса: металл, пластик. Количество пробиваемых отверстий не менее 2. Диаметр отверстий не менее 6 мм. </t>
  </si>
  <si>
    <t>Единичные цены (тарифы), руб.</t>
  </si>
  <si>
    <t>Самоклеящиеся термоэтикетки размером не менее  58×40 мм без печати. Рулон с втулкой диаметром 40 мм содержит не менее 700 этикеток. Втулка изготовлена из картона. Рулоны упакованы в удобные компактные гофрокороба по 24 штуки, внутри коробки  — в термоусадочную пленку блоками по 6 штук.</t>
  </si>
  <si>
    <t xml:space="preserve">Короб архивный. Материал - бумвинил. Формат - А4.     </t>
  </si>
  <si>
    <t>Материал: сталь.  Количество пробиваемых листов: не менее 25. Количество в упаковке не менее 1000 шт. Тип и размер скоб для степлера 24/6</t>
  </si>
  <si>
    <t>Материал: нержавеющая сталь. Длина: не менее 25 мм. Форма: овальная. Не менее 100 штук в упаковке.</t>
  </si>
  <si>
    <t xml:space="preserve">Скобы для степлера      (25.93.14.140) </t>
  </si>
  <si>
    <t>Материал: сталь. Количество пробиваемых листов: не менее 15 шт. Количество в упаковке не менее 1000 шт. Тип и размер скоб для степлера №10.</t>
  </si>
  <si>
    <t>Гл. специалист</t>
  </si>
  <si>
    <t>Начальная (максимальная) цена контракта</t>
  </si>
  <si>
    <t xml:space="preserve">                                               Н.Б. Королева</t>
  </si>
  <si>
    <t>Исх. От 16.11.2017 г № 21</t>
  </si>
  <si>
    <t>Исх. От 16.11.2017 г № 1102</t>
  </si>
  <si>
    <t>Исх. От 15.11.2017 г № УТ-13246</t>
  </si>
  <si>
    <t>Исх. От 07.03.2018 г № 217/д</t>
  </si>
  <si>
    <t>Исх. От 07.03.2018 г № 762</t>
  </si>
  <si>
    <t>Исх. От 07.03.2018 г. № УТ-003672</t>
  </si>
  <si>
    <r>
      <t xml:space="preserve">Итого: Начальная (максимальная) цена контракта: </t>
    </r>
    <r>
      <rPr>
        <b/>
        <sz val="11"/>
        <color theme="1"/>
        <rFont val="Times New Roman"/>
        <family val="1"/>
        <charset val="204"/>
      </rPr>
      <t>27 056</t>
    </r>
    <r>
      <rPr>
        <sz val="11"/>
        <color theme="1"/>
        <rFont val="Times New Roman"/>
        <family val="1"/>
        <charset val="204"/>
      </rPr>
      <t xml:space="preserve"> (двадцать семь тысяч пятьдесят шесть) рублей </t>
    </r>
    <r>
      <rPr>
        <b/>
        <sz val="11"/>
        <color theme="1"/>
        <rFont val="Times New Roman"/>
        <family val="1"/>
        <charset val="204"/>
      </rPr>
      <t>47</t>
    </r>
    <r>
      <rPr>
        <sz val="11"/>
        <color theme="1"/>
        <rFont val="Times New Roman"/>
        <family val="1"/>
        <charset val="204"/>
      </rPr>
      <t xml:space="preserve"> копеек.</t>
    </r>
  </si>
  <si>
    <t>Дата составления расчета 24.04.2018 г</t>
  </si>
  <si>
    <t xml:space="preserve">IV. Обоснование начальной (максимальной) цены  контракта на поставку канцелярских товаров ИКЗ 183862200236886220100101480010000244.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</si>
</sst>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18">
    <xf numFmtId="0" fontId="0" fillId="0" borderId="0" xfId="0"/>
    <xf numFmtId="0" fontId="4" fillId="0" borderId="0" xfId="0" applyFont="1"/>
    <xf numFmtId="0" fontId="3" fillId="0" borderId="7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/>
    </xf>
    <xf numFmtId="2" fontId="3" fillId="0" borderId="9" xfId="1" applyNumberFormat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4" fontId="3" fillId="0" borderId="7" xfId="1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0" fontId="4" fillId="5" borderId="0" xfId="0" applyFont="1" applyFill="1"/>
    <xf numFmtId="0" fontId="5" fillId="0" borderId="0" xfId="0" applyFont="1" applyFill="1"/>
    <xf numFmtId="0" fontId="4" fillId="0" borderId="0" xfId="0" applyFont="1" applyFill="1"/>
    <xf numFmtId="0" fontId="0" fillId="0" borderId="0" xfId="0" applyFill="1"/>
    <xf numFmtId="0" fontId="7" fillId="0" borderId="0" xfId="0" applyFont="1"/>
    <xf numFmtId="0" fontId="3" fillId="0" borderId="9" xfId="1" applyFont="1" applyFill="1" applyBorder="1" applyAlignment="1">
      <alignment horizontal="center" vertical="center" wrapText="1"/>
    </xf>
    <xf numFmtId="0" fontId="6" fillId="0" borderId="0" xfId="0" applyFont="1" applyFill="1"/>
    <xf numFmtId="0" fontId="7" fillId="0" borderId="0" xfId="0" applyFont="1" applyFill="1"/>
    <xf numFmtId="0" fontId="11" fillId="0" borderId="0" xfId="0" applyFont="1" applyFill="1" applyBorder="1"/>
    <xf numFmtId="0" fontId="12" fillId="0" borderId="0" xfId="0" applyFont="1" applyFill="1" applyBorder="1" applyAlignment="1"/>
    <xf numFmtId="0" fontId="12" fillId="0" borderId="0" xfId="0" applyFont="1" applyFill="1" applyAlignment="1"/>
    <xf numFmtId="0" fontId="13" fillId="0" borderId="7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/>
    </xf>
    <xf numFmtId="2" fontId="9" fillId="5" borderId="7" xfId="0" applyNumberFormat="1" applyFont="1" applyFill="1" applyBorder="1" applyAlignment="1">
      <alignment horizontal="center" vertical="center"/>
    </xf>
    <xf numFmtId="4" fontId="9" fillId="5" borderId="7" xfId="0" applyNumberFormat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left" vertical="center" wrapText="1"/>
    </xf>
    <xf numFmtId="0" fontId="9" fillId="5" borderId="7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2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2" fontId="8" fillId="5" borderId="7" xfId="0" applyNumberFormat="1" applyFont="1" applyFill="1" applyBorder="1" applyAlignment="1">
      <alignment horizontal="center" vertical="center" wrapText="1"/>
    </xf>
    <xf numFmtId="2" fontId="8" fillId="5" borderId="7" xfId="0" applyNumberFormat="1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14" fillId="4" borderId="9" xfId="1" applyFont="1" applyFill="1" applyBorder="1" applyAlignment="1">
      <alignment horizontal="center" vertical="center" wrapText="1"/>
    </xf>
    <xf numFmtId="0" fontId="14" fillId="4" borderId="7" xfId="1" applyFont="1" applyFill="1" applyBorder="1" applyAlignment="1">
      <alignment horizontal="center" vertical="center" wrapText="1"/>
    </xf>
    <xf numFmtId="0" fontId="14" fillId="4" borderId="7" xfId="1" applyFont="1" applyFill="1" applyBorder="1" applyAlignment="1">
      <alignment horizontal="center" vertical="center"/>
    </xf>
    <xf numFmtId="2" fontId="14" fillId="4" borderId="9" xfId="1" applyNumberFormat="1" applyFont="1" applyFill="1" applyBorder="1" applyAlignment="1">
      <alignment horizontal="center" vertical="center"/>
    </xf>
    <xf numFmtId="0" fontId="14" fillId="4" borderId="11" xfId="1" applyFont="1" applyFill="1" applyBorder="1" applyAlignment="1">
      <alignment horizontal="center" vertical="center"/>
    </xf>
    <xf numFmtId="0" fontId="14" fillId="4" borderId="10" xfId="1" applyFont="1" applyFill="1" applyBorder="1" applyAlignment="1">
      <alignment horizontal="center" vertical="center"/>
    </xf>
    <xf numFmtId="4" fontId="14" fillId="4" borderId="7" xfId="1" applyNumberFormat="1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/>
    </xf>
    <xf numFmtId="2" fontId="14" fillId="4" borderId="7" xfId="0" applyNumberFormat="1" applyFont="1" applyFill="1" applyBorder="1" applyAlignment="1">
      <alignment horizontal="center" vertical="center"/>
    </xf>
    <xf numFmtId="4" fontId="14" fillId="4" borderId="7" xfId="0" applyNumberFormat="1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left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2" fontId="15" fillId="4" borderId="7" xfId="0" applyNumberFormat="1" applyFont="1" applyFill="1" applyBorder="1" applyAlignment="1">
      <alignment horizontal="center" vertical="center" wrapText="1"/>
    </xf>
    <xf numFmtId="2" fontId="15" fillId="4" borderId="7" xfId="0" applyNumberFormat="1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left" vertical="center" wrapText="1"/>
    </xf>
    <xf numFmtId="4" fontId="14" fillId="4" borderId="9" xfId="1" applyNumberFormat="1" applyFont="1" applyFill="1" applyBorder="1" applyAlignment="1">
      <alignment horizontal="center" vertical="center"/>
    </xf>
    <xf numFmtId="4" fontId="14" fillId="4" borderId="11" xfId="1" applyNumberFormat="1" applyFont="1" applyFill="1" applyBorder="1" applyAlignment="1">
      <alignment horizontal="center" vertical="center"/>
    </xf>
    <xf numFmtId="4" fontId="15" fillId="4" borderId="7" xfId="0" applyNumberFormat="1" applyFont="1" applyFill="1" applyBorder="1" applyAlignment="1">
      <alignment horizontal="center" vertical="center"/>
    </xf>
    <xf numFmtId="4" fontId="8" fillId="5" borderId="7" xfId="0" applyNumberFormat="1" applyFont="1" applyFill="1" applyBorder="1" applyAlignment="1">
      <alignment horizontal="center" vertical="center"/>
    </xf>
    <xf numFmtId="0" fontId="11" fillId="0" borderId="0" xfId="0" applyFont="1"/>
    <xf numFmtId="2" fontId="16" fillId="0" borderId="0" xfId="0" applyNumberFormat="1" applyFont="1"/>
    <xf numFmtId="4" fontId="16" fillId="0" borderId="7" xfId="0" applyNumberFormat="1" applyFont="1" applyBorder="1" applyAlignment="1">
      <alignment horizontal="center" vertical="center"/>
    </xf>
    <xf numFmtId="0" fontId="15" fillId="4" borderId="9" xfId="0" applyFont="1" applyFill="1" applyBorder="1" applyAlignment="1">
      <alignment vertical="center" wrapText="1"/>
    </xf>
    <xf numFmtId="0" fontId="15" fillId="4" borderId="10" xfId="0" applyFont="1" applyFill="1" applyBorder="1" applyAlignment="1">
      <alignment vertical="center" wrapText="1"/>
    </xf>
    <xf numFmtId="0" fontId="16" fillId="0" borderId="7" xfId="0" applyFont="1" applyBorder="1"/>
    <xf numFmtId="0" fontId="16" fillId="0" borderId="9" xfId="0" applyFont="1" applyBorder="1" applyAlignment="1"/>
    <xf numFmtId="0" fontId="16" fillId="0" borderId="11" xfId="0" applyFont="1" applyBorder="1" applyAlignment="1"/>
    <xf numFmtId="0" fontId="16" fillId="0" borderId="10" xfId="0" applyFont="1" applyBorder="1" applyAlignment="1"/>
    <xf numFmtId="0" fontId="10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8" xfId="0" applyFont="1" applyFill="1" applyBorder="1" applyAlignment="1"/>
    <xf numFmtId="0" fontId="11" fillId="0" borderId="8" xfId="0" applyFont="1" applyFill="1" applyBorder="1" applyAlignment="1"/>
    <xf numFmtId="0" fontId="12" fillId="0" borderId="1" xfId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4" fillId="5" borderId="5" xfId="0" applyFont="1" applyFill="1" applyBorder="1" applyAlignment="1">
      <alignment horizontal="left" vertical="center" wrapText="1"/>
    </xf>
    <xf numFmtId="0" fontId="14" fillId="4" borderId="9" xfId="1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4" fillId="4" borderId="9" xfId="2" applyFont="1" applyFill="1" applyBorder="1" applyAlignment="1">
      <alignment horizontal="center" vertical="center" wrapText="1"/>
    </xf>
    <xf numFmtId="0" fontId="14" fillId="4" borderId="10" xfId="2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15" fillId="5" borderId="5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8" fillId="5" borderId="12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8" fillId="5" borderId="6" xfId="0" applyFont="1" applyFill="1" applyBorder="1" applyAlignment="1">
      <alignment horizontal="left" vertical="center" wrapText="1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48"/>
  <sheetViews>
    <sheetView tabSelected="1" zoomScale="80" zoomScaleNormal="80" workbookViewId="0">
      <selection sqref="A1:O2"/>
    </sheetView>
  </sheetViews>
  <sheetFormatPr defaultRowHeight="15" x14ac:dyDescent="0.25"/>
  <cols>
    <col min="1" max="1" width="4.28515625" customWidth="1"/>
    <col min="2" max="2" width="15.140625" customWidth="1"/>
    <col min="3" max="3" width="32.28515625" customWidth="1"/>
    <col min="4" max="4" width="15.85546875" customWidth="1"/>
    <col min="13" max="13" width="9.85546875" customWidth="1"/>
    <col min="14" max="14" width="12.7109375" customWidth="1"/>
  </cols>
  <sheetData>
    <row r="1" spans="1:134" s="1" customFormat="1" x14ac:dyDescent="0.25">
      <c r="A1" s="76" t="s">
        <v>57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17"/>
    </row>
    <row r="2" spans="1:134" s="1" customFormat="1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17"/>
    </row>
    <row r="3" spans="1:134" s="1" customFormat="1" x14ac:dyDescent="0.25">
      <c r="A3" s="78" t="s">
        <v>33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</row>
    <row r="4" spans="1:134" s="1" customFormat="1" ht="19.5" customHeight="1" x14ac:dyDescent="0.25">
      <c r="A4" s="80" t="s">
        <v>34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18"/>
      <c r="P4" s="18"/>
    </row>
    <row r="5" spans="1:134" s="1" customFormat="1" ht="15.75" customHeight="1" x14ac:dyDescent="0.25">
      <c r="A5" s="82" t="s">
        <v>0</v>
      </c>
      <c r="B5" s="84" t="s">
        <v>1</v>
      </c>
      <c r="C5" s="84" t="s">
        <v>2</v>
      </c>
      <c r="D5" s="82" t="s">
        <v>35</v>
      </c>
      <c r="E5" s="82" t="s">
        <v>3</v>
      </c>
      <c r="F5" s="86" t="s">
        <v>36</v>
      </c>
      <c r="G5" s="88" t="s">
        <v>39</v>
      </c>
      <c r="H5" s="89"/>
      <c r="I5" s="89"/>
      <c r="J5" s="89"/>
      <c r="K5" s="89"/>
      <c r="L5" s="89"/>
      <c r="M5" s="90" t="s">
        <v>4</v>
      </c>
      <c r="N5" s="92" t="s">
        <v>5</v>
      </c>
      <c r="O5" s="19"/>
      <c r="P5" s="19"/>
    </row>
    <row r="6" spans="1:134" s="1" customFormat="1" ht="91.5" customHeight="1" x14ac:dyDescent="0.25">
      <c r="A6" s="83"/>
      <c r="B6" s="85"/>
      <c r="C6" s="85"/>
      <c r="D6" s="83"/>
      <c r="E6" s="83"/>
      <c r="F6" s="87"/>
      <c r="G6" s="20" t="s">
        <v>6</v>
      </c>
      <c r="H6" s="20" t="s">
        <v>7</v>
      </c>
      <c r="I6" s="20" t="s">
        <v>8</v>
      </c>
      <c r="J6" s="20" t="s">
        <v>9</v>
      </c>
      <c r="K6" s="20" t="s">
        <v>10</v>
      </c>
      <c r="L6" s="20" t="s">
        <v>11</v>
      </c>
      <c r="M6" s="91"/>
      <c r="N6" s="93"/>
      <c r="O6" s="21"/>
      <c r="P6" s="21"/>
    </row>
    <row r="7" spans="1:134" s="1" customFormat="1" ht="11.25" x14ac:dyDescent="0.2">
      <c r="A7" s="14"/>
      <c r="B7" s="94"/>
      <c r="C7" s="95"/>
      <c r="D7" s="2"/>
      <c r="E7" s="2"/>
      <c r="F7" s="3"/>
      <c r="G7" s="4"/>
      <c r="H7" s="5"/>
      <c r="I7" s="5"/>
      <c r="J7" s="5"/>
      <c r="K7" s="5"/>
      <c r="L7" s="5"/>
      <c r="M7" s="6"/>
      <c r="N7" s="7"/>
      <c r="O7" s="8"/>
      <c r="P7" s="8"/>
    </row>
    <row r="8" spans="1:134" s="9" customFormat="1" ht="33.75" customHeight="1" x14ac:dyDescent="0.2">
      <c r="A8" s="96">
        <v>1</v>
      </c>
      <c r="B8" s="98" t="s">
        <v>28</v>
      </c>
      <c r="C8" s="96" t="s">
        <v>37</v>
      </c>
      <c r="D8" s="22" t="s">
        <v>12</v>
      </c>
      <c r="E8" s="22" t="s">
        <v>13</v>
      </c>
      <c r="F8" s="23">
        <v>5</v>
      </c>
      <c r="G8" s="24">
        <v>18.25</v>
      </c>
      <c r="H8" s="24">
        <v>18.45</v>
      </c>
      <c r="I8" s="24">
        <v>18.66</v>
      </c>
      <c r="J8" s="24"/>
      <c r="K8" s="24"/>
      <c r="L8" s="24"/>
      <c r="M8" s="24">
        <f>ROUND((G8+H8+I8)/3,2)</f>
        <v>18.45</v>
      </c>
      <c r="N8" s="25">
        <f>F8*M8</f>
        <v>92.25</v>
      </c>
      <c r="O8" s="10"/>
      <c r="P8" s="10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</row>
    <row r="9" spans="1:134" s="9" customFormat="1" ht="18.75" customHeight="1" x14ac:dyDescent="0.2">
      <c r="A9" s="97"/>
      <c r="B9" s="99"/>
      <c r="C9" s="97"/>
      <c r="D9" s="22" t="s">
        <v>14</v>
      </c>
      <c r="E9" s="22" t="s">
        <v>13</v>
      </c>
      <c r="F9" s="23">
        <v>3</v>
      </c>
      <c r="G9" s="24">
        <v>18.25</v>
      </c>
      <c r="H9" s="24">
        <v>18.45</v>
      </c>
      <c r="I9" s="24">
        <v>18.66</v>
      </c>
      <c r="J9" s="24"/>
      <c r="K9" s="24"/>
      <c r="L9" s="24"/>
      <c r="M9" s="24">
        <f>ROUND((G9+H9+I9)/3,2)</f>
        <v>18.45</v>
      </c>
      <c r="N9" s="25">
        <f>F9*M9</f>
        <v>55.349999999999994</v>
      </c>
      <c r="O9" s="10"/>
      <c r="P9" s="10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</row>
    <row r="10" spans="1:134" s="13" customFormat="1" ht="15.75" customHeight="1" x14ac:dyDescent="0.2">
      <c r="A10" s="43"/>
      <c r="B10" s="100" t="s">
        <v>15</v>
      </c>
      <c r="C10" s="101"/>
      <c r="D10" s="44"/>
      <c r="E10" s="44" t="s">
        <v>13</v>
      </c>
      <c r="F10" s="45">
        <f>SUM(F8:F9)</f>
        <v>8</v>
      </c>
      <c r="G10" s="46"/>
      <c r="H10" s="47"/>
      <c r="I10" s="47"/>
      <c r="J10" s="47"/>
      <c r="K10" s="47"/>
      <c r="L10" s="47"/>
      <c r="M10" s="48"/>
      <c r="N10" s="49">
        <f>N9+N8</f>
        <v>147.6</v>
      </c>
      <c r="O10" s="15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</row>
    <row r="11" spans="1:134" s="9" customFormat="1" ht="80.25" customHeight="1" x14ac:dyDescent="0.2">
      <c r="A11" s="26">
        <v>2</v>
      </c>
      <c r="B11" s="27" t="s">
        <v>25</v>
      </c>
      <c r="C11" s="28" t="s">
        <v>38</v>
      </c>
      <c r="D11" s="22" t="s">
        <v>12</v>
      </c>
      <c r="E11" s="22" t="s">
        <v>13</v>
      </c>
      <c r="F11" s="23">
        <v>2</v>
      </c>
      <c r="G11" s="25">
        <v>1913.26</v>
      </c>
      <c r="H11" s="25">
        <v>1934.51</v>
      </c>
      <c r="I11" s="24">
        <v>1955.77</v>
      </c>
      <c r="J11" s="24"/>
      <c r="K11" s="24"/>
      <c r="L11" s="24"/>
      <c r="M11" s="24">
        <f>ROUND((G11+H11+I11)/3,2)</f>
        <v>1934.51</v>
      </c>
      <c r="N11" s="25">
        <f>F11*M11</f>
        <v>3869.02</v>
      </c>
      <c r="O11" s="10"/>
      <c r="P11" s="10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</row>
    <row r="12" spans="1:134" s="13" customFormat="1" ht="15.75" customHeight="1" x14ac:dyDescent="0.2">
      <c r="A12" s="43"/>
      <c r="B12" s="100" t="s">
        <v>15</v>
      </c>
      <c r="C12" s="101"/>
      <c r="D12" s="44"/>
      <c r="E12" s="44" t="s">
        <v>13</v>
      </c>
      <c r="F12" s="45">
        <f>SUM(F11)</f>
        <v>2</v>
      </c>
      <c r="G12" s="63"/>
      <c r="H12" s="64"/>
      <c r="I12" s="47"/>
      <c r="J12" s="47"/>
      <c r="K12" s="47"/>
      <c r="L12" s="47"/>
      <c r="M12" s="48"/>
      <c r="N12" s="49">
        <f>SUM(N11)</f>
        <v>3869.02</v>
      </c>
      <c r="O12" s="15"/>
      <c r="P12" s="15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</row>
    <row r="13" spans="1:134" s="9" customFormat="1" ht="141.75" customHeight="1" x14ac:dyDescent="0.2">
      <c r="A13" s="29">
        <v>3</v>
      </c>
      <c r="B13" s="30" t="s">
        <v>32</v>
      </c>
      <c r="C13" s="31" t="s">
        <v>40</v>
      </c>
      <c r="D13" s="22" t="s">
        <v>12</v>
      </c>
      <c r="E13" s="22" t="s">
        <v>16</v>
      </c>
      <c r="F13" s="23">
        <v>2</v>
      </c>
      <c r="G13" s="25">
        <v>3390.99</v>
      </c>
      <c r="H13" s="25">
        <v>6171.6</v>
      </c>
      <c r="I13" s="24">
        <v>3390.99</v>
      </c>
      <c r="J13" s="24"/>
      <c r="K13" s="24"/>
      <c r="L13" s="24"/>
      <c r="M13" s="24">
        <f>ROUND((G13+H13+I13)/3,2)</f>
        <v>4317.8599999999997</v>
      </c>
      <c r="N13" s="25">
        <f>F13*M13</f>
        <v>8635.7199999999993</v>
      </c>
      <c r="O13" s="10"/>
      <c r="P13" s="10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</row>
    <row r="14" spans="1:134" s="13" customFormat="1" ht="15.75" customHeight="1" x14ac:dyDescent="0.2">
      <c r="A14" s="43"/>
      <c r="B14" s="100" t="s">
        <v>15</v>
      </c>
      <c r="C14" s="101"/>
      <c r="D14" s="44"/>
      <c r="E14" s="44" t="s">
        <v>16</v>
      </c>
      <c r="F14" s="45">
        <f>SUM(F13)</f>
        <v>2</v>
      </c>
      <c r="G14" s="46"/>
      <c r="H14" s="47"/>
      <c r="I14" s="47"/>
      <c r="J14" s="47"/>
      <c r="K14" s="47"/>
      <c r="L14" s="47"/>
      <c r="M14" s="48"/>
      <c r="N14" s="49">
        <f>SUM(N13)</f>
        <v>8635.7199999999993</v>
      </c>
      <c r="O14" s="15"/>
      <c r="P14" s="15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</row>
    <row r="15" spans="1:134" s="9" customFormat="1" ht="35.25" customHeight="1" x14ac:dyDescent="0.2">
      <c r="A15" s="32">
        <v>4</v>
      </c>
      <c r="B15" s="27" t="s">
        <v>29</v>
      </c>
      <c r="C15" s="33" t="s">
        <v>41</v>
      </c>
      <c r="D15" s="22" t="s">
        <v>19</v>
      </c>
      <c r="E15" s="34" t="s">
        <v>18</v>
      </c>
      <c r="F15" s="23">
        <v>70</v>
      </c>
      <c r="G15" s="24">
        <v>128.28</v>
      </c>
      <c r="H15" s="24">
        <v>133.55000000000001</v>
      </c>
      <c r="I15" s="24">
        <v>133.55000000000001</v>
      </c>
      <c r="J15" s="24"/>
      <c r="K15" s="24"/>
      <c r="L15" s="24"/>
      <c r="M15" s="24">
        <f>ROUND((G15+H15+I15)/3,2)</f>
        <v>131.79</v>
      </c>
      <c r="N15" s="25">
        <f>F15*M15</f>
        <v>9225.2999999999993</v>
      </c>
      <c r="O15" s="10"/>
      <c r="P15" s="10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</row>
    <row r="16" spans="1:134" s="13" customFormat="1" ht="15.75" customHeight="1" x14ac:dyDescent="0.2">
      <c r="A16" s="50"/>
      <c r="B16" s="102" t="s">
        <v>20</v>
      </c>
      <c r="C16" s="103"/>
      <c r="D16" s="50"/>
      <c r="E16" s="51" t="s">
        <v>18</v>
      </c>
      <c r="F16" s="51">
        <f>F15</f>
        <v>70</v>
      </c>
      <c r="G16" s="52"/>
      <c r="H16" s="52"/>
      <c r="I16" s="52"/>
      <c r="J16" s="52"/>
      <c r="K16" s="52"/>
      <c r="L16" s="52"/>
      <c r="M16" s="52"/>
      <c r="N16" s="53">
        <f>N15</f>
        <v>9225.2999999999993</v>
      </c>
      <c r="O16" s="15"/>
      <c r="P16" s="15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</row>
    <row r="17" spans="1:134" s="9" customFormat="1" ht="15.75" customHeight="1" x14ac:dyDescent="0.2">
      <c r="A17" s="104">
        <v>5</v>
      </c>
      <c r="B17" s="105" t="s">
        <v>31</v>
      </c>
      <c r="C17" s="106" t="s">
        <v>42</v>
      </c>
      <c r="D17" s="35" t="s">
        <v>17</v>
      </c>
      <c r="E17" s="36" t="s">
        <v>21</v>
      </c>
      <c r="F17" s="22">
        <v>21</v>
      </c>
      <c r="G17" s="36"/>
      <c r="H17" s="37"/>
      <c r="I17" s="38"/>
      <c r="J17" s="39">
        <v>21.74</v>
      </c>
      <c r="K17" s="39">
        <v>22.83</v>
      </c>
      <c r="L17" s="39">
        <v>23.79</v>
      </c>
      <c r="M17" s="24">
        <f>ROUND((J17+K17+L17)/3,2)</f>
        <v>22.79</v>
      </c>
      <c r="N17" s="39">
        <f>F17*M17</f>
        <v>478.59</v>
      </c>
      <c r="O17" s="10"/>
      <c r="P17" s="10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</row>
    <row r="18" spans="1:134" s="9" customFormat="1" ht="32.25" customHeight="1" x14ac:dyDescent="0.2">
      <c r="A18" s="104"/>
      <c r="B18" s="105"/>
      <c r="C18" s="106"/>
      <c r="D18" s="40" t="s">
        <v>12</v>
      </c>
      <c r="E18" s="36" t="s">
        <v>21</v>
      </c>
      <c r="F18" s="22">
        <v>50</v>
      </c>
      <c r="G18" s="36"/>
      <c r="H18" s="37"/>
      <c r="I18" s="38"/>
      <c r="J18" s="39">
        <v>21.74</v>
      </c>
      <c r="K18" s="39">
        <v>22.83</v>
      </c>
      <c r="L18" s="39">
        <v>23.79</v>
      </c>
      <c r="M18" s="24">
        <f>ROUND((J18+K18+L18)/3,2)</f>
        <v>22.79</v>
      </c>
      <c r="N18" s="39">
        <f>F18*M18</f>
        <v>1139.5</v>
      </c>
      <c r="O18" s="10"/>
      <c r="P18" s="10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</row>
    <row r="19" spans="1:134" s="9" customFormat="1" ht="31.5" customHeight="1" x14ac:dyDescent="0.2">
      <c r="A19" s="104"/>
      <c r="B19" s="105"/>
      <c r="C19" s="106"/>
      <c r="D19" s="40" t="s">
        <v>14</v>
      </c>
      <c r="E19" s="36" t="s">
        <v>21</v>
      </c>
      <c r="F19" s="22">
        <v>8</v>
      </c>
      <c r="G19" s="36"/>
      <c r="H19" s="37"/>
      <c r="I19" s="38"/>
      <c r="J19" s="39">
        <v>21.74</v>
      </c>
      <c r="K19" s="39">
        <v>22.83</v>
      </c>
      <c r="L19" s="39">
        <v>23.79</v>
      </c>
      <c r="M19" s="24">
        <f>ROUND((J19+K19+L19)/3,2)</f>
        <v>22.79</v>
      </c>
      <c r="N19" s="39">
        <f>F19*M19</f>
        <v>182.32</v>
      </c>
      <c r="O19" s="10"/>
      <c r="P19" s="10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</row>
    <row r="20" spans="1:134" s="13" customFormat="1" ht="12.75" x14ac:dyDescent="0.2">
      <c r="A20" s="54"/>
      <c r="B20" s="55"/>
      <c r="C20" s="55" t="s">
        <v>20</v>
      </c>
      <c r="D20" s="56"/>
      <c r="E20" s="57" t="s">
        <v>21</v>
      </c>
      <c r="F20" s="50">
        <f>F17+F18+F19</f>
        <v>79</v>
      </c>
      <c r="G20" s="58"/>
      <c r="H20" s="59"/>
      <c r="I20" s="60"/>
      <c r="J20" s="61"/>
      <c r="K20" s="61"/>
      <c r="L20" s="61"/>
      <c r="M20" s="52"/>
      <c r="N20" s="65">
        <f>N19+N18+N17</f>
        <v>1800.4099999999999</v>
      </c>
      <c r="O20" s="15"/>
      <c r="P20" s="15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</row>
    <row r="21" spans="1:134" s="9" customFormat="1" ht="15.75" customHeight="1" x14ac:dyDescent="0.2">
      <c r="A21" s="104">
        <v>6</v>
      </c>
      <c r="B21" s="105" t="s">
        <v>26</v>
      </c>
      <c r="C21" s="106" t="s">
        <v>43</v>
      </c>
      <c r="D21" s="35" t="s">
        <v>17</v>
      </c>
      <c r="E21" s="36" t="s">
        <v>21</v>
      </c>
      <c r="F21" s="22">
        <v>8</v>
      </c>
      <c r="G21" s="36"/>
      <c r="H21" s="37"/>
      <c r="I21" s="38"/>
      <c r="J21" s="39">
        <v>16.86</v>
      </c>
      <c r="K21" s="39">
        <v>17.7</v>
      </c>
      <c r="L21" s="39">
        <v>18.45</v>
      </c>
      <c r="M21" s="24">
        <f>ROUND((J21+K21+L21)/3,2)</f>
        <v>17.670000000000002</v>
      </c>
      <c r="N21" s="66">
        <f>F21*M21</f>
        <v>141.36000000000001</v>
      </c>
      <c r="O21" s="10"/>
      <c r="P21" s="10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</row>
    <row r="22" spans="1:134" s="9" customFormat="1" ht="12.75" x14ac:dyDescent="0.2">
      <c r="A22" s="104"/>
      <c r="B22" s="105"/>
      <c r="C22" s="106"/>
      <c r="D22" s="35" t="s">
        <v>12</v>
      </c>
      <c r="E22" s="36" t="s">
        <v>21</v>
      </c>
      <c r="F22" s="22">
        <v>100</v>
      </c>
      <c r="G22" s="36"/>
      <c r="H22" s="37"/>
      <c r="I22" s="38"/>
      <c r="J22" s="39">
        <v>16.86</v>
      </c>
      <c r="K22" s="39">
        <v>17.7</v>
      </c>
      <c r="L22" s="39">
        <v>18.45</v>
      </c>
      <c r="M22" s="24">
        <f>ROUND((J22+K22+L22)/3,2)</f>
        <v>17.670000000000002</v>
      </c>
      <c r="N22" s="66">
        <f>F22*M22</f>
        <v>1767.0000000000002</v>
      </c>
      <c r="O22" s="10"/>
      <c r="P22" s="10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</row>
    <row r="23" spans="1:134" s="9" customFormat="1" ht="30" customHeight="1" x14ac:dyDescent="0.2">
      <c r="A23" s="104"/>
      <c r="B23" s="105"/>
      <c r="C23" s="106"/>
      <c r="D23" s="35" t="s">
        <v>14</v>
      </c>
      <c r="E23" s="36" t="s">
        <v>21</v>
      </c>
      <c r="F23" s="22">
        <v>3</v>
      </c>
      <c r="G23" s="36"/>
      <c r="H23" s="37"/>
      <c r="I23" s="38"/>
      <c r="J23" s="39">
        <v>16.86</v>
      </c>
      <c r="K23" s="39">
        <v>17.7</v>
      </c>
      <c r="L23" s="39">
        <v>18.45</v>
      </c>
      <c r="M23" s="24">
        <f>ROUND((J23+K23+L23)/3,2)</f>
        <v>17.670000000000002</v>
      </c>
      <c r="N23" s="66">
        <f>F23*M23</f>
        <v>53.010000000000005</v>
      </c>
      <c r="O23" s="10"/>
      <c r="P23" s="10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</row>
    <row r="24" spans="1:134" s="13" customFormat="1" ht="15.75" customHeight="1" x14ac:dyDescent="0.2">
      <c r="A24" s="58"/>
      <c r="B24" s="62"/>
      <c r="C24" s="107" t="s">
        <v>20</v>
      </c>
      <c r="D24" s="101"/>
      <c r="E24" s="58" t="s">
        <v>21</v>
      </c>
      <c r="F24" s="50">
        <f>F21+F22+F23</f>
        <v>111</v>
      </c>
      <c r="G24" s="58"/>
      <c r="H24" s="59"/>
      <c r="I24" s="60"/>
      <c r="J24" s="61"/>
      <c r="K24" s="61"/>
      <c r="L24" s="61"/>
      <c r="M24" s="52"/>
      <c r="N24" s="65">
        <f>N23+N22+N21</f>
        <v>1961.3700000000003</v>
      </c>
      <c r="O24" s="15"/>
      <c r="P24" s="15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</row>
    <row r="25" spans="1:134" s="9" customFormat="1" ht="15.75" customHeight="1" x14ac:dyDescent="0.2">
      <c r="A25" s="108">
        <v>7</v>
      </c>
      <c r="B25" s="110" t="s">
        <v>30</v>
      </c>
      <c r="C25" s="106" t="s">
        <v>22</v>
      </c>
      <c r="D25" s="35" t="s">
        <v>17</v>
      </c>
      <c r="E25" s="36" t="s">
        <v>18</v>
      </c>
      <c r="F25" s="22">
        <v>1</v>
      </c>
      <c r="G25" s="36"/>
      <c r="H25" s="37"/>
      <c r="I25" s="38"/>
      <c r="J25" s="36">
        <v>44.84</v>
      </c>
      <c r="K25" s="22">
        <v>47.08</v>
      </c>
      <c r="L25" s="36">
        <v>49.06</v>
      </c>
      <c r="M25" s="24">
        <f>ROUND((J25+K25+L25)/3,2)</f>
        <v>46.99</v>
      </c>
      <c r="N25" s="66">
        <f>F25*M25</f>
        <v>46.99</v>
      </c>
      <c r="O25" s="10"/>
      <c r="P25" s="10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</row>
    <row r="26" spans="1:134" s="9" customFormat="1" ht="34.5" customHeight="1" x14ac:dyDescent="0.2">
      <c r="A26" s="109"/>
      <c r="B26" s="111"/>
      <c r="C26" s="106"/>
      <c r="D26" s="35" t="s">
        <v>14</v>
      </c>
      <c r="E26" s="36" t="s">
        <v>18</v>
      </c>
      <c r="F26" s="22">
        <v>3</v>
      </c>
      <c r="G26" s="36"/>
      <c r="H26" s="37"/>
      <c r="I26" s="38"/>
      <c r="J26" s="36">
        <v>44.84</v>
      </c>
      <c r="K26" s="22">
        <v>47.08</v>
      </c>
      <c r="L26" s="36">
        <v>49.06</v>
      </c>
      <c r="M26" s="24">
        <f>ROUND((J26+K26+L26)/3,2)</f>
        <v>46.99</v>
      </c>
      <c r="N26" s="66">
        <f>F26*M26</f>
        <v>140.97</v>
      </c>
      <c r="O26" s="10"/>
      <c r="P26" s="10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</row>
    <row r="27" spans="1:134" s="13" customFormat="1" ht="15.75" customHeight="1" x14ac:dyDescent="0.2">
      <c r="A27" s="58"/>
      <c r="B27" s="62"/>
      <c r="C27" s="107" t="s">
        <v>20</v>
      </c>
      <c r="D27" s="101"/>
      <c r="E27" s="58" t="s">
        <v>21</v>
      </c>
      <c r="F27" s="50">
        <f>F25+F26</f>
        <v>4</v>
      </c>
      <c r="G27" s="58"/>
      <c r="H27" s="59"/>
      <c r="I27" s="60"/>
      <c r="J27" s="61"/>
      <c r="K27" s="61"/>
      <c r="L27" s="61"/>
      <c r="M27" s="52"/>
      <c r="N27" s="65">
        <f>N26+N25</f>
        <v>187.96</v>
      </c>
      <c r="O27" s="15"/>
      <c r="P27" s="15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</row>
    <row r="28" spans="1:134" s="9" customFormat="1" ht="15.75" customHeight="1" x14ac:dyDescent="0.2">
      <c r="A28" s="108">
        <v>8</v>
      </c>
      <c r="B28" s="110" t="s">
        <v>44</v>
      </c>
      <c r="C28" s="115" t="s">
        <v>45</v>
      </c>
      <c r="D28" s="36" t="s">
        <v>17</v>
      </c>
      <c r="E28" s="36" t="s">
        <v>21</v>
      </c>
      <c r="F28" s="39">
        <v>24</v>
      </c>
      <c r="G28" s="39"/>
      <c r="H28" s="37"/>
      <c r="I28" s="38"/>
      <c r="J28" s="36">
        <v>12.8</v>
      </c>
      <c r="K28" s="22">
        <v>13.44</v>
      </c>
      <c r="L28" s="36">
        <v>14</v>
      </c>
      <c r="M28" s="24">
        <f>ROUND((J28+K28+L28)/3,2)</f>
        <v>13.41</v>
      </c>
      <c r="N28" s="66">
        <f>F28*M28</f>
        <v>321.84000000000003</v>
      </c>
      <c r="O28" s="10"/>
      <c r="P28" s="10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</row>
    <row r="29" spans="1:134" s="9" customFormat="1" ht="21.75" customHeight="1" x14ac:dyDescent="0.2">
      <c r="A29" s="113"/>
      <c r="B29" s="114"/>
      <c r="C29" s="116"/>
      <c r="D29" s="36" t="s">
        <v>12</v>
      </c>
      <c r="E29" s="36" t="s">
        <v>21</v>
      </c>
      <c r="F29" s="39">
        <v>25</v>
      </c>
      <c r="G29" s="39"/>
      <c r="H29" s="37"/>
      <c r="I29" s="38"/>
      <c r="J29" s="36">
        <v>12.8</v>
      </c>
      <c r="K29" s="22">
        <v>13.44</v>
      </c>
      <c r="L29" s="36">
        <v>14</v>
      </c>
      <c r="M29" s="24">
        <f>ROUND((J29+K29+L29)/3,2)</f>
        <v>13.41</v>
      </c>
      <c r="N29" s="66">
        <f>F29*M29</f>
        <v>335.25</v>
      </c>
      <c r="O29" s="10"/>
      <c r="P29" s="10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</row>
    <row r="30" spans="1:134" s="9" customFormat="1" ht="41.25" customHeight="1" x14ac:dyDescent="0.2">
      <c r="A30" s="109"/>
      <c r="B30" s="111"/>
      <c r="C30" s="117"/>
      <c r="D30" s="36" t="s">
        <v>14</v>
      </c>
      <c r="E30" s="36" t="s">
        <v>21</v>
      </c>
      <c r="F30" s="39">
        <v>8</v>
      </c>
      <c r="G30" s="39"/>
      <c r="H30" s="37"/>
      <c r="I30" s="38"/>
      <c r="J30" s="36">
        <v>12.8</v>
      </c>
      <c r="K30" s="22">
        <v>13.44</v>
      </c>
      <c r="L30" s="36">
        <v>14</v>
      </c>
      <c r="M30" s="24">
        <f>ROUND((J30+K30+L30)/3,2)</f>
        <v>13.41</v>
      </c>
      <c r="N30" s="66">
        <f>F30*M30</f>
        <v>107.28</v>
      </c>
      <c r="O30" s="10"/>
      <c r="P30" s="10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</row>
    <row r="31" spans="1:134" s="13" customFormat="1" ht="15.75" customHeight="1" x14ac:dyDescent="0.2">
      <c r="A31" s="58"/>
      <c r="B31" s="62"/>
      <c r="C31" s="107" t="s">
        <v>20</v>
      </c>
      <c r="D31" s="101"/>
      <c r="E31" s="58" t="s">
        <v>21</v>
      </c>
      <c r="F31" s="50">
        <f>F28+F30</f>
        <v>32</v>
      </c>
      <c r="G31" s="58"/>
      <c r="H31" s="59"/>
      <c r="I31" s="60"/>
      <c r="J31" s="61"/>
      <c r="K31" s="61"/>
      <c r="L31" s="61"/>
      <c r="M31" s="52"/>
      <c r="N31" s="65">
        <f>N30+N29+N28</f>
        <v>764.37</v>
      </c>
      <c r="O31" s="15"/>
      <c r="P31" s="15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</row>
    <row r="32" spans="1:134" s="9" customFormat="1" ht="63.75" x14ac:dyDescent="0.2">
      <c r="A32" s="36">
        <v>9</v>
      </c>
      <c r="B32" s="41" t="s">
        <v>27</v>
      </c>
      <c r="C32" s="42" t="s">
        <v>23</v>
      </c>
      <c r="D32" s="36" t="s">
        <v>17</v>
      </c>
      <c r="E32" s="36" t="s">
        <v>21</v>
      </c>
      <c r="F32" s="39">
        <v>8</v>
      </c>
      <c r="G32" s="39"/>
      <c r="H32" s="37"/>
      <c r="I32" s="38"/>
      <c r="J32" s="36">
        <v>16.079999999999998</v>
      </c>
      <c r="K32" s="22">
        <v>16.88</v>
      </c>
      <c r="L32" s="36">
        <v>17.59</v>
      </c>
      <c r="M32" s="24">
        <f>ROUND((J32+K32+L32)/3,2)</f>
        <v>16.850000000000001</v>
      </c>
      <c r="N32" s="66">
        <f>F32*M32</f>
        <v>134.80000000000001</v>
      </c>
      <c r="O32" s="10"/>
      <c r="P32" s="10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</row>
    <row r="33" spans="1:134" s="13" customFormat="1" ht="15.75" customHeight="1" x14ac:dyDescent="0.2">
      <c r="A33" s="58"/>
      <c r="B33" s="62"/>
      <c r="C33" s="107" t="s">
        <v>20</v>
      </c>
      <c r="D33" s="101"/>
      <c r="E33" s="58" t="s">
        <v>21</v>
      </c>
      <c r="F33" s="50">
        <f>F32</f>
        <v>8</v>
      </c>
      <c r="G33" s="58"/>
      <c r="H33" s="59"/>
      <c r="I33" s="60"/>
      <c r="J33" s="61"/>
      <c r="K33" s="61"/>
      <c r="L33" s="61"/>
      <c r="M33" s="52"/>
      <c r="N33" s="65">
        <f>N32</f>
        <v>134.80000000000001</v>
      </c>
      <c r="O33" s="15"/>
      <c r="P33" s="15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</row>
    <row r="34" spans="1:134" s="9" customFormat="1" ht="15.75" customHeight="1" x14ac:dyDescent="0.2">
      <c r="A34" s="108">
        <v>10</v>
      </c>
      <c r="B34" s="110" t="s">
        <v>27</v>
      </c>
      <c r="C34" s="106" t="s">
        <v>24</v>
      </c>
      <c r="D34" s="36" t="s">
        <v>17</v>
      </c>
      <c r="E34" s="36" t="s">
        <v>21</v>
      </c>
      <c r="F34" s="39">
        <v>8</v>
      </c>
      <c r="G34" s="39"/>
      <c r="H34" s="37"/>
      <c r="I34" s="38"/>
      <c r="J34" s="36">
        <v>19.68</v>
      </c>
      <c r="K34" s="22">
        <v>20.66</v>
      </c>
      <c r="L34" s="36">
        <v>21.53</v>
      </c>
      <c r="M34" s="24">
        <f>ROUND((J34+K34+L34)/3,2)</f>
        <v>20.62</v>
      </c>
      <c r="N34" s="66">
        <f>F34*M34</f>
        <v>164.96</v>
      </c>
      <c r="O34" s="10"/>
      <c r="P34" s="10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</row>
    <row r="35" spans="1:134" s="9" customFormat="1" ht="57.75" customHeight="1" x14ac:dyDescent="0.2">
      <c r="A35" s="109"/>
      <c r="B35" s="111"/>
      <c r="C35" s="106"/>
      <c r="D35" s="36" t="s">
        <v>14</v>
      </c>
      <c r="E35" s="36" t="s">
        <v>21</v>
      </c>
      <c r="F35" s="39">
        <v>8</v>
      </c>
      <c r="G35" s="39"/>
      <c r="H35" s="37"/>
      <c r="I35" s="38"/>
      <c r="J35" s="36">
        <v>19.68</v>
      </c>
      <c r="K35" s="22">
        <v>20.66</v>
      </c>
      <c r="L35" s="36">
        <v>21.53</v>
      </c>
      <c r="M35" s="24">
        <f>ROUND((J35+K35+L35)/3,2)</f>
        <v>20.62</v>
      </c>
      <c r="N35" s="66">
        <f>F35*M35</f>
        <v>164.96</v>
      </c>
      <c r="O35" s="10"/>
      <c r="P35" s="10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</row>
    <row r="36" spans="1:134" s="13" customFormat="1" ht="15.75" customHeight="1" x14ac:dyDescent="0.2">
      <c r="A36" s="58"/>
      <c r="B36" s="62"/>
      <c r="C36" s="70" t="s">
        <v>20</v>
      </c>
      <c r="D36" s="71"/>
      <c r="E36" s="58" t="s">
        <v>21</v>
      </c>
      <c r="F36" s="50">
        <f>F34+F35</f>
        <v>16</v>
      </c>
      <c r="G36" s="58"/>
      <c r="H36" s="59"/>
      <c r="I36" s="60"/>
      <c r="J36" s="61"/>
      <c r="K36" s="61"/>
      <c r="L36" s="61"/>
      <c r="M36" s="52"/>
      <c r="N36" s="65">
        <f>N35+N34</f>
        <v>329.92</v>
      </c>
      <c r="O36" s="15"/>
      <c r="P36" s="15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</row>
    <row r="37" spans="1:134" ht="18" customHeight="1" x14ac:dyDescent="0.25">
      <c r="A37" s="72" t="s">
        <v>47</v>
      </c>
      <c r="B37" s="72"/>
      <c r="C37" s="73"/>
      <c r="D37" s="74"/>
      <c r="E37" s="74"/>
      <c r="F37" s="74"/>
      <c r="G37" s="74"/>
      <c r="H37" s="74"/>
      <c r="I37" s="74"/>
      <c r="J37" s="74"/>
      <c r="K37" s="74"/>
      <c r="L37" s="74"/>
      <c r="M37" s="75"/>
      <c r="N37" s="69">
        <f>N36+N33+N31+N27+N24+N20+N16+N14+N12+N10</f>
        <v>27056.469999999998</v>
      </c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</row>
    <row r="38" spans="1:134" ht="23.25" customHeight="1" x14ac:dyDescent="0.25">
      <c r="A38" s="67" t="s">
        <v>55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8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</row>
    <row r="39" spans="1:134" x14ac:dyDescent="0.25">
      <c r="A39" s="67" t="s">
        <v>46</v>
      </c>
      <c r="B39" s="67"/>
      <c r="C39" s="67"/>
      <c r="D39" s="67"/>
      <c r="E39" s="67"/>
      <c r="F39" s="67"/>
      <c r="G39" s="67"/>
      <c r="H39" s="67"/>
      <c r="I39" s="67"/>
      <c r="J39" s="67"/>
      <c r="K39" s="112" t="s">
        <v>48</v>
      </c>
      <c r="L39" s="112"/>
      <c r="M39" s="112"/>
      <c r="N39" s="1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</row>
    <row r="40" spans="1:134" x14ac:dyDescent="0.25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</row>
    <row r="41" spans="1:134" x14ac:dyDescent="0.25">
      <c r="A41" s="67" t="s">
        <v>6</v>
      </c>
      <c r="B41" s="67" t="s">
        <v>51</v>
      </c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</row>
    <row r="42" spans="1:134" x14ac:dyDescent="0.25">
      <c r="A42" s="67" t="s">
        <v>7</v>
      </c>
      <c r="B42" s="67" t="s">
        <v>50</v>
      </c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</row>
    <row r="43" spans="1:134" x14ac:dyDescent="0.25">
      <c r="A43" s="67" t="s">
        <v>8</v>
      </c>
      <c r="B43" s="67" t="s">
        <v>49</v>
      </c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</row>
    <row r="44" spans="1:134" x14ac:dyDescent="0.25">
      <c r="A44" s="67" t="s">
        <v>9</v>
      </c>
      <c r="B44" s="67" t="s">
        <v>54</v>
      </c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</row>
    <row r="45" spans="1:134" x14ac:dyDescent="0.25">
      <c r="A45" s="67" t="s">
        <v>10</v>
      </c>
      <c r="B45" s="67" t="s">
        <v>53</v>
      </c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</row>
    <row r="46" spans="1:134" x14ac:dyDescent="0.25">
      <c r="A46" s="67" t="s">
        <v>11</v>
      </c>
      <c r="B46" s="67" t="s">
        <v>52</v>
      </c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</row>
    <row r="47" spans="1:134" x14ac:dyDescent="0.25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</row>
    <row r="48" spans="1:134" x14ac:dyDescent="0.25">
      <c r="A48" s="67" t="s">
        <v>56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</row>
  </sheetData>
  <mergeCells count="40">
    <mergeCell ref="A34:A35"/>
    <mergeCell ref="B34:B35"/>
    <mergeCell ref="C34:C35"/>
    <mergeCell ref="K39:N39"/>
    <mergeCell ref="C27:D27"/>
    <mergeCell ref="A28:A30"/>
    <mergeCell ref="B28:B30"/>
    <mergeCell ref="C28:C30"/>
    <mergeCell ref="C31:D31"/>
    <mergeCell ref="C33:D33"/>
    <mergeCell ref="A21:A23"/>
    <mergeCell ref="B21:B23"/>
    <mergeCell ref="C21:C23"/>
    <mergeCell ref="C24:D24"/>
    <mergeCell ref="A25:A26"/>
    <mergeCell ref="B25:B26"/>
    <mergeCell ref="C25:C26"/>
    <mergeCell ref="B12:C12"/>
    <mergeCell ref="B14:C14"/>
    <mergeCell ref="B16:C16"/>
    <mergeCell ref="A17:A19"/>
    <mergeCell ref="B17:B19"/>
    <mergeCell ref="C17:C19"/>
    <mergeCell ref="B7:C7"/>
    <mergeCell ref="A8:A9"/>
    <mergeCell ref="B8:B9"/>
    <mergeCell ref="C8:C9"/>
    <mergeCell ref="B10:C10"/>
    <mergeCell ref="A1:O2"/>
    <mergeCell ref="A3:P3"/>
    <mergeCell ref="A4:N4"/>
    <mergeCell ref="A5:A6"/>
    <mergeCell ref="B5:B6"/>
    <mergeCell ref="C5:C6"/>
    <mergeCell ref="D5:D6"/>
    <mergeCell ref="E5:E6"/>
    <mergeCell ref="F5:F6"/>
    <mergeCell ref="G5:L5"/>
    <mergeCell ref="M5:M6"/>
    <mergeCell ref="N5:N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от 24.04.2018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2018-05-03T10:30:27Z</dcterms:modified>
</cp:coreProperties>
</file>