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<sst xmlns="http://schemas.openxmlformats.org/spreadsheetml/2006/main" count="192" uniqueCount="137">
  <si>
    <t xml:space="preserve">Отчет </t>
  </si>
  <si>
    <t>об исполнении муниципальной программы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</si>
  <si>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</si>
  <si>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</si>
  <si>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</si>
  <si>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</si>
  <si>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</si>
  <si>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</si>
  <si>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</si>
  <si>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</si>
  <si>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</si>
  <si>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</si>
  <si>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</si>
  <si>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</si>
  <si>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</si>
  <si>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</si>
  <si>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</si>
  <si>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</si>
  <si>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</si>
  <si>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</si>
  <si>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</si>
  <si>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</si>
  <si>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</si>
  <si>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</si>
  <si>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</si>
  <si>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</si>
  <si>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</si>
  <si>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</si>
  <si>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</si>
  <si>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</si>
  <si>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УО</t>
  </si>
  <si>
    <t>Организация деятельности лагерей с дневным пребыванием детей на базе учреждений социальной сферы города Югорска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</si>
  <si>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</si>
  <si>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</si>
  <si>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</si>
  <si>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 xml:space="preserve">ВСЕГО по муниципальной программе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</si>
  <si>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</si>
  <si>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</si>
  <si>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образования 
администрации города Югорск</t>
  </si>
  <si>
    <t>Управление социальной политики 
администрации города Югорска</t>
  </si>
  <si>
    <t>Н.И. Бобровская</t>
  </si>
  <si>
    <t>Н.Н. Нестерова</t>
  </si>
  <si>
    <t>Управление культуры
администрации города Югорск</t>
  </si>
  <si>
    <t xml:space="preserve">А.С. Зайцев                </t>
  </si>
  <si>
    <t>5-00-24 (198)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</si>
  <si>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</si>
  <si>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</si>
  <si>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</si>
  <si>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
строки</t>
  </si>
  <si>
    <t>1</t>
  </si>
  <si>
    <t>2</t>
  </si>
  <si>
    <t>01</t>
  </si>
  <si>
    <t>02</t>
  </si>
  <si>
    <t>03</t>
  </si>
  <si>
    <t>04</t>
  </si>
  <si>
    <t>05</t>
  </si>
  <si>
    <t>Управление социальной политики (далее - УСП)</t>
  </si>
  <si>
    <t>Управление образования (далее - УО)</t>
  </si>
  <si>
    <t>Сопровождение к месту отдыха и обратно, проживание и питание сопровождающего</t>
  </si>
  <si>
    <t>Относительное значение, % (гр.8/гр.7*100,0%)</t>
  </si>
  <si>
    <t>06</t>
  </si>
  <si>
    <t>07</t>
  </si>
  <si>
    <t>08</t>
  </si>
  <si>
    <t>«Эффективное использование базы учреждений города Югорска для организации оздоровления, лечения и отдыха детей»</t>
  </si>
  <si>
    <t>3</t>
  </si>
  <si>
    <t>Организация деятельности по кадровому сопровождению отдыха и оздоровления детей (1)</t>
  </si>
  <si>
    <r>
      <t xml:space="preserve">Организация деятельности по обеспечению безопасных условий при организации отдыха и оздоровления детей (2,7) </t>
    </r>
    <r>
      <rPr>
        <sz val="12"/>
        <rFont val="Times New Roman"/>
        <family val="1"/>
      </rPr>
      <t xml:space="preserve"> </t>
    </r>
  </si>
  <si>
    <t>Организация оздоровления и лечения детей на базе санатория – профилактория общества с ограниченной ответственностью «Газпром трансгаз Югорск» (5)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</si>
  <si>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</si>
  <si>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</si>
  <si>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</si>
  <si>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</si>
  <si>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</si>
  <si>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</si>
  <si>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</si>
  <si>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</si>
  <si>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</si>
  <si>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4</t>
  </si>
  <si>
    <t>Организация отдыха и оздоровления детей в климатически благоприятных зонах России и за ее пределами</t>
  </si>
  <si>
    <t>18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</si>
  <si>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</si>
  <si>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</si>
  <si>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</si>
  <si>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</si>
  <si>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</si>
  <si>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</si>
  <si>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</si>
  <si>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</si>
  <si>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</si>
  <si>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</si>
  <si>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</si>
  <si>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</si>
  <si>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</si>
  <si>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</si>
  <si>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</si>
  <si>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</si>
  <si>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</si>
  <si>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</si>
  <si>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</si>
  <si>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</si>
  <si>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</si>
  <si>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</si>
  <si>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</si>
  <si>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</si>
  <si>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</si>
  <si>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</si>
  <si>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</si>
  <si>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</si>
  <si>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7-26-12</t>
  </si>
  <si>
    <t xml:space="preserve">Н.А. Шаповал                       </t>
  </si>
  <si>
    <t>Абсолютное значение  
(гр.8-гр.7)</t>
  </si>
  <si>
    <t xml:space="preserve">Н.Н. Румянцева                     </t>
  </si>
  <si>
    <t xml:space="preserve">     5-00-26 (201)</t>
  </si>
  <si>
    <t>Результаты реализации муниципальной программы</t>
  </si>
  <si>
    <t>Под выделеный объем финансирования планируется 1 706 детей для отдыха в лагерях с дневным прибыванием.</t>
  </si>
  <si>
    <t xml:space="preserve">Управление бухгалтерского учета и отчетности </t>
  </si>
  <si>
    <t>Управление культуры</t>
  </si>
  <si>
    <t>46</t>
  </si>
  <si>
    <t>47</t>
  </si>
  <si>
    <t>48</t>
  </si>
  <si>
    <t>Управление бухгалтерского учета и отчетности администрации города Югорска</t>
  </si>
  <si>
    <t xml:space="preserve">В.М. Бурматов  </t>
  </si>
  <si>
    <t>от «__» июля 2017</t>
  </si>
  <si>
    <t xml:space="preserve"> к письму УСП №__</t>
  </si>
  <si>
    <t xml:space="preserve"> по состоянию на 30 июня 2017</t>
  </si>
  <si>
    <t>Под выделеный объем финансирования приобретено 80 путевок в санаторий-профилакторий.</t>
  </si>
  <si>
    <t>Под выделеный объем финансирования приобретено 214 путевок в лагеря за пределами города.</t>
  </si>
  <si>
    <t>Командировки сотрудников</t>
  </si>
  <si>
    <t>49</t>
  </si>
  <si>
    <t>50</t>
  </si>
  <si>
    <t>51</t>
  </si>
  <si>
    <t>52</t>
  </si>
  <si>
    <t>53</t>
  </si>
  <si>
    <t>54</t>
  </si>
  <si>
    <t>55</t>
  </si>
  <si>
    <t>56</t>
  </si>
  <si>
    <t>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</si>
</sst>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172" fontId="48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172" fontId="50" fillId="0" borderId="1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49" fontId="48" fillId="0" borderId="10" xfId="0" applyNumberFormat="1" applyFont="1" applyBorder="1" applyAlignment="1">
      <alignment horizontal="justify" vertical="top" wrapText="1"/>
    </xf>
    <xf numFmtId="0" fontId="52" fillId="0" borderId="0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172" fontId="48" fillId="0" borderId="13" xfId="0" applyNumberFormat="1" applyFont="1" applyBorder="1" applyAlignment="1">
      <alignment horizontal="center" vertical="top" wrapText="1"/>
    </xf>
    <xf numFmtId="172" fontId="48" fillId="0" borderId="14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172" fontId="50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justify"/>
    </xf>
    <xf numFmtId="172" fontId="48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48" fillId="0" borderId="15" xfId="0" applyFont="1" applyBorder="1" applyAlignment="1">
      <alignment/>
    </xf>
    <xf numFmtId="172" fontId="48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172" fontId="48" fillId="33" borderId="14" xfId="0" applyNumberFormat="1" applyFont="1" applyFill="1" applyBorder="1" applyAlignment="1">
      <alignment horizontal="center" vertical="top" wrapText="1"/>
    </xf>
    <xf numFmtId="172" fontId="50" fillId="33" borderId="10" xfId="0" applyNumberFormat="1" applyFont="1" applyFill="1" applyBorder="1" applyAlignment="1">
      <alignment horizontal="center" vertical="top" wrapText="1"/>
    </xf>
    <xf numFmtId="172" fontId="48" fillId="33" borderId="13" xfId="0" applyNumberFormat="1" applyFont="1" applyFill="1" applyBorder="1" applyAlignment="1">
      <alignment horizontal="center" vertical="top" wrapText="1"/>
    </xf>
    <xf numFmtId="172" fontId="50" fillId="33" borderId="13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172" fontId="48" fillId="0" borderId="12" xfId="0" applyNumberFormat="1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49" fontId="49" fillId="0" borderId="13" xfId="0" applyNumberFormat="1" applyFont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justify" vertical="top" wrapText="1"/>
    </xf>
    <xf numFmtId="0" fontId="49" fillId="0" borderId="13" xfId="0" applyFont="1" applyBorder="1" applyAlignment="1">
      <alignment horizontal="justify" vertical="top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vertical="top"/>
    </xf>
    <xf numFmtId="173" fontId="48" fillId="0" borderId="10" xfId="0" applyNumberFormat="1" applyFont="1" applyBorder="1" applyAlignment="1">
      <alignment horizontal="center" vertical="top" wrapText="1"/>
    </xf>
    <xf numFmtId="172" fontId="50" fillId="0" borderId="10" xfId="0" applyNumberFormat="1" applyFont="1" applyBorder="1" applyAlignment="1">
      <alignment horizontal="center" vertical="top"/>
    </xf>
    <xf numFmtId="173" fontId="50" fillId="0" borderId="10" xfId="0" applyNumberFormat="1" applyFont="1" applyBorder="1" applyAlignment="1">
      <alignment horizontal="center" vertical="top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48" fillId="0" borderId="14" xfId="0" applyNumberFormat="1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 wrapText="1"/>
    </xf>
    <xf numFmtId="49" fontId="48" fillId="0" borderId="16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55" fillId="0" borderId="0" xfId="0" applyFont="1" applyAlignment="1">
      <alignment horizontal="center"/>
    </xf>
    <xf numFmtId="0" fontId="53" fillId="0" borderId="15" xfId="0" applyFont="1" applyBorder="1" applyAlignment="1">
      <alignment horizontal="left" wrapText="1"/>
    </xf>
    <xf numFmtId="0" fontId="50" fillId="0" borderId="10" xfId="0" applyFont="1" applyBorder="1" applyAlignment="1">
      <alignment horizontal="justify" vertical="top" wrapText="1"/>
    </xf>
    <xf numFmtId="0" fontId="53" fillId="0" borderId="15" xfId="0" applyFont="1" applyBorder="1" applyAlignment="1">
      <alignment horizontal="left"/>
    </xf>
    <xf numFmtId="0" fontId="48" fillId="0" borderId="13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8" fillId="0" borderId="23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49" fontId="49" fillId="0" borderId="12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49" fontId="49" fillId="0" borderId="16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justify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wrapText="1"/>
    </xf>
    <xf numFmtId="0" fontId="48" fillId="0" borderId="19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9" fillId="0" borderId="12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="75" zoomScaleNormal="75" zoomScalePageLayoutView="0" workbookViewId="0" topLeftCell="A49">
      <selection activeCell="C70" sqref="C70:D73"/>
    </sheetView>
  </sheetViews>
  <sheetFormatPr defaultColWidth="9.140625" defaultRowHeight="15"/>
  <cols>
    <col min="1" max="1" width="9.140625" style="24" customWidth="1"/>
    <col min="2" max="2" width="9.421875" style="15" customWidth="1"/>
    <col min="3" max="3" width="35.28125" style="0" customWidth="1"/>
    <col min="4" max="4" width="14.28125" style="0" customWidth="1"/>
    <col min="5" max="5" width="15.421875" style="0" customWidth="1"/>
    <col min="6" max="6" width="12.7109375" style="0" customWidth="1"/>
    <col min="7" max="7" width="14.7109375" style="0" customWidth="1"/>
    <col min="8" max="8" width="14.8515625" style="0" customWidth="1"/>
    <col min="9" max="10" width="13.8515625" style="0" customWidth="1"/>
    <col min="11" max="11" width="22.8515625" style="0" customWidth="1"/>
  </cols>
  <sheetData>
    <row r="1" spans="10:11" ht="15">
      <c r="J1" s="1"/>
      <c r="K1" s="1" t="s">
        <v>25</v>
      </c>
    </row>
    <row r="2" spans="10:11" ht="15">
      <c r="J2" s="1"/>
      <c r="K2" s="1" t="s">
        <v>123</v>
      </c>
    </row>
    <row r="3" spans="10:11" ht="15">
      <c r="J3" s="1"/>
      <c r="K3" s="1" t="s">
        <v>122</v>
      </c>
    </row>
    <row r="4" spans="2:10" ht="15.75">
      <c r="B4" s="94" t="s">
        <v>0</v>
      </c>
      <c r="C4" s="94"/>
      <c r="D4" s="94"/>
      <c r="E4" s="94"/>
      <c r="F4" s="94"/>
      <c r="G4" s="94"/>
      <c r="H4" s="94"/>
      <c r="I4" s="94"/>
      <c r="J4" s="94"/>
    </row>
    <row r="5" spans="2:10" ht="15.75">
      <c r="B5" s="94" t="s">
        <v>1</v>
      </c>
      <c r="C5" s="94"/>
      <c r="D5" s="94"/>
      <c r="E5" s="94"/>
      <c r="F5" s="94"/>
      <c r="G5" s="94"/>
      <c r="H5" s="94"/>
      <c r="I5" s="94"/>
      <c r="J5" s="94"/>
    </row>
    <row r="6" spans="2:10" ht="15.75">
      <c r="B6" s="94" t="s">
        <v>124</v>
      </c>
      <c r="C6" s="94"/>
      <c r="D6" s="94"/>
      <c r="E6" s="94"/>
      <c r="F6" s="94"/>
      <c r="G6" s="94"/>
      <c r="H6" s="94"/>
      <c r="I6" s="94"/>
      <c r="J6" s="94"/>
    </row>
    <row r="7" spans="2:4" ht="15.75">
      <c r="B7" s="95" t="s">
        <v>2</v>
      </c>
      <c r="C7" s="95"/>
      <c r="D7" s="95"/>
    </row>
    <row r="8" spans="2:9" ht="15.75">
      <c r="B8" s="16" t="s">
        <v>26</v>
      </c>
      <c r="C8" s="2"/>
      <c r="D8" s="2"/>
      <c r="E8" s="2"/>
      <c r="F8" s="2"/>
      <c r="G8" s="2"/>
      <c r="H8" s="2"/>
      <c r="I8" s="2"/>
    </row>
    <row r="9" spans="2:4" ht="15.75">
      <c r="B9" s="95" t="s">
        <v>3</v>
      </c>
      <c r="C9" s="95"/>
      <c r="D9" s="95"/>
    </row>
    <row r="10" spans="2:9" ht="15.75">
      <c r="B10" s="100" t="s">
        <v>4</v>
      </c>
      <c r="C10" s="100"/>
      <c r="D10" s="100"/>
      <c r="E10" s="100"/>
      <c r="F10" s="100"/>
      <c r="G10" s="100"/>
      <c r="H10" s="100"/>
      <c r="I10" s="100"/>
    </row>
    <row r="11" spans="1:11" ht="29.25" customHeight="1">
      <c r="A11" s="105" t="s">
        <v>48</v>
      </c>
      <c r="B11" s="104" t="s">
        <v>45</v>
      </c>
      <c r="C11" s="74" t="s">
        <v>46</v>
      </c>
      <c r="D11" s="74" t="s">
        <v>47</v>
      </c>
      <c r="E11" s="74" t="s">
        <v>5</v>
      </c>
      <c r="F11" s="74" t="s">
        <v>6</v>
      </c>
      <c r="G11" s="74" t="s">
        <v>7</v>
      </c>
      <c r="H11" s="99" t="s">
        <v>8</v>
      </c>
      <c r="I11" s="99" t="s">
        <v>9</v>
      </c>
      <c r="J11" s="99"/>
      <c r="K11" s="74" t="s">
        <v>113</v>
      </c>
    </row>
    <row r="12" spans="1:11" ht="36.75" customHeight="1">
      <c r="A12" s="106"/>
      <c r="B12" s="104"/>
      <c r="C12" s="74"/>
      <c r="D12" s="74"/>
      <c r="E12" s="74"/>
      <c r="F12" s="74"/>
      <c r="G12" s="74"/>
      <c r="H12" s="99"/>
      <c r="I12" s="101" t="s">
        <v>110</v>
      </c>
      <c r="J12" s="74" t="s">
        <v>59</v>
      </c>
      <c r="K12" s="74"/>
    </row>
    <row r="13" spans="1:11" ht="29.25" customHeight="1">
      <c r="A13" s="107"/>
      <c r="B13" s="104"/>
      <c r="C13" s="74"/>
      <c r="D13" s="74"/>
      <c r="E13" s="74"/>
      <c r="F13" s="74"/>
      <c r="G13" s="74"/>
      <c r="H13" s="99"/>
      <c r="I13" s="101"/>
      <c r="J13" s="74"/>
      <c r="K13" s="74"/>
    </row>
    <row r="14" spans="1:12" s="14" customFormat="1" ht="10.5" customHeight="1">
      <c r="A14" s="37" t="s">
        <v>49</v>
      </c>
      <c r="B14" s="38" t="s">
        <v>50</v>
      </c>
      <c r="C14" s="39">
        <v>3</v>
      </c>
      <c r="D14" s="39">
        <v>4</v>
      </c>
      <c r="E14" s="39">
        <v>5</v>
      </c>
      <c r="F14" s="39">
        <v>6</v>
      </c>
      <c r="G14" s="40">
        <v>7</v>
      </c>
      <c r="H14" s="39">
        <v>8</v>
      </c>
      <c r="I14" s="39">
        <v>9</v>
      </c>
      <c r="J14" s="39">
        <v>10</v>
      </c>
      <c r="K14" s="39">
        <v>11</v>
      </c>
      <c r="L14" s="18"/>
    </row>
    <row r="15" spans="1:11" ht="15.75" customHeight="1">
      <c r="A15" s="102" t="s">
        <v>51</v>
      </c>
      <c r="B15" s="75" t="s">
        <v>10</v>
      </c>
      <c r="C15" s="76"/>
      <c r="D15" s="76"/>
      <c r="E15" s="76"/>
      <c r="F15" s="76"/>
      <c r="G15" s="76"/>
      <c r="H15" s="76"/>
      <c r="I15" s="76"/>
      <c r="J15" s="76"/>
      <c r="K15" s="77"/>
    </row>
    <row r="16" spans="1:11" ht="15.75" customHeight="1">
      <c r="A16" s="108"/>
      <c r="B16" s="96" t="s">
        <v>27</v>
      </c>
      <c r="C16" s="97"/>
      <c r="D16" s="97"/>
      <c r="E16" s="97"/>
      <c r="F16" s="97"/>
      <c r="G16" s="97"/>
      <c r="H16" s="97"/>
      <c r="I16" s="97"/>
      <c r="J16" s="97"/>
      <c r="K16" s="98"/>
    </row>
    <row r="17" spans="1:11" ht="15.75">
      <c r="A17" s="103"/>
      <c r="B17" s="78" t="s">
        <v>28</v>
      </c>
      <c r="C17" s="79"/>
      <c r="D17" s="79"/>
      <c r="E17" s="79"/>
      <c r="F17" s="79"/>
      <c r="G17" s="79"/>
      <c r="H17" s="79"/>
      <c r="I17" s="79"/>
      <c r="J17" s="79"/>
      <c r="K17" s="80"/>
    </row>
    <row r="18" spans="1:11" ht="15.75" customHeight="1">
      <c r="A18" s="109" t="s">
        <v>52</v>
      </c>
      <c r="B18" s="75" t="s">
        <v>11</v>
      </c>
      <c r="C18" s="76"/>
      <c r="D18" s="76"/>
      <c r="E18" s="76"/>
      <c r="F18" s="76"/>
      <c r="G18" s="76"/>
      <c r="H18" s="76"/>
      <c r="I18" s="76"/>
      <c r="J18" s="76"/>
      <c r="K18" s="77"/>
    </row>
    <row r="19" spans="1:11" ht="15.75" customHeight="1">
      <c r="A19" s="109"/>
      <c r="B19" s="78" t="s">
        <v>29</v>
      </c>
      <c r="C19" s="79"/>
      <c r="D19" s="79"/>
      <c r="E19" s="79"/>
      <c r="F19" s="79"/>
      <c r="G19" s="79"/>
      <c r="H19" s="79"/>
      <c r="I19" s="79"/>
      <c r="J19" s="79"/>
      <c r="K19" s="80"/>
    </row>
    <row r="20" spans="1:11" ht="81" customHeight="1">
      <c r="A20" s="37" t="s">
        <v>53</v>
      </c>
      <c r="B20" s="81" t="s">
        <v>49</v>
      </c>
      <c r="C20" s="91" t="s">
        <v>65</v>
      </c>
      <c r="D20" s="70" t="s">
        <v>56</v>
      </c>
      <c r="E20" s="12" t="s">
        <v>13</v>
      </c>
      <c r="F20" s="20">
        <v>1126</v>
      </c>
      <c r="G20" s="33">
        <v>1126</v>
      </c>
      <c r="H20" s="20">
        <v>731.3</v>
      </c>
      <c r="I20" s="20">
        <f>H20-G20</f>
        <v>-394.70000000000005</v>
      </c>
      <c r="J20" s="20">
        <f aca="true" t="shared" si="0" ref="J20:J31">H20/G20*100</f>
        <v>64.94671403197158</v>
      </c>
      <c r="K20" s="41" t="s">
        <v>58</v>
      </c>
    </row>
    <row r="21" spans="1:11" s="24" customFormat="1" ht="18.75" customHeight="1">
      <c r="A21" s="65" t="s">
        <v>54</v>
      </c>
      <c r="B21" s="82"/>
      <c r="C21" s="92"/>
      <c r="D21" s="90"/>
      <c r="E21" s="66" t="s">
        <v>15</v>
      </c>
      <c r="F21" s="20">
        <f>F20</f>
        <v>1126</v>
      </c>
      <c r="G21" s="33">
        <f>G20</f>
        <v>1126</v>
      </c>
      <c r="H21" s="20">
        <f>H20</f>
        <v>731.3</v>
      </c>
      <c r="I21" s="20">
        <f>I20</f>
        <v>-394.70000000000005</v>
      </c>
      <c r="J21" s="20">
        <f>J20</f>
        <v>64.94671403197158</v>
      </c>
      <c r="K21" s="41"/>
    </row>
    <row r="22" spans="1:11" ht="51" customHeight="1">
      <c r="A22" s="37" t="s">
        <v>55</v>
      </c>
      <c r="B22" s="82"/>
      <c r="C22" s="92"/>
      <c r="D22" s="70" t="s">
        <v>57</v>
      </c>
      <c r="E22" s="3" t="s">
        <v>13</v>
      </c>
      <c r="F22" s="42">
        <v>70</v>
      </c>
      <c r="G22" s="60">
        <v>70</v>
      </c>
      <c r="H22" s="61">
        <v>0</v>
      </c>
      <c r="I22" s="44">
        <f>H22-G22</f>
        <v>-70</v>
      </c>
      <c r="J22" s="44">
        <f t="shared" si="0"/>
        <v>0</v>
      </c>
      <c r="K22" s="128" t="s">
        <v>127</v>
      </c>
    </row>
    <row r="23" spans="1:11" s="24" customFormat="1" ht="15.75" customHeight="1">
      <c r="A23" s="65" t="s">
        <v>60</v>
      </c>
      <c r="B23" s="67"/>
      <c r="C23" s="93"/>
      <c r="D23" s="90"/>
      <c r="E23" s="127" t="s">
        <v>15</v>
      </c>
      <c r="F23" s="42">
        <f>F22</f>
        <v>70</v>
      </c>
      <c r="G23" s="60">
        <f>G22</f>
        <v>70</v>
      </c>
      <c r="H23" s="61">
        <f>H22</f>
        <v>0</v>
      </c>
      <c r="I23" s="44">
        <f>I22</f>
        <v>-70</v>
      </c>
      <c r="J23" s="44">
        <f>J22</f>
        <v>0</v>
      </c>
      <c r="K23" s="129"/>
    </row>
    <row r="24" spans="1:11" s="24" customFormat="1" ht="33" customHeight="1">
      <c r="A24" s="46" t="s">
        <v>61</v>
      </c>
      <c r="B24" s="81" t="s">
        <v>50</v>
      </c>
      <c r="C24" s="91" t="s">
        <v>66</v>
      </c>
      <c r="D24" s="133" t="s">
        <v>12</v>
      </c>
      <c r="E24" s="47" t="s">
        <v>19</v>
      </c>
      <c r="F24" s="42">
        <v>775.3</v>
      </c>
      <c r="G24" s="50">
        <v>775.3</v>
      </c>
      <c r="H24" s="42">
        <v>775.3</v>
      </c>
      <c r="I24" s="44">
        <f>H24-G24</f>
        <v>0</v>
      </c>
      <c r="J24" s="44">
        <f t="shared" si="0"/>
        <v>100</v>
      </c>
      <c r="K24" s="6"/>
    </row>
    <row r="25" spans="1:11" ht="43.5" customHeight="1">
      <c r="A25" s="46" t="s">
        <v>62</v>
      </c>
      <c r="B25" s="82"/>
      <c r="C25" s="92"/>
      <c r="D25" s="134"/>
      <c r="E25" s="3" t="s">
        <v>13</v>
      </c>
      <c r="F25" s="5">
        <v>369</v>
      </c>
      <c r="G25" s="33">
        <v>369</v>
      </c>
      <c r="H25" s="5">
        <v>196.3</v>
      </c>
      <c r="I25" s="20">
        <f>H25-G25</f>
        <v>-172.7</v>
      </c>
      <c r="J25" s="20">
        <f t="shared" si="0"/>
        <v>53.19783197831979</v>
      </c>
      <c r="K25" s="6"/>
    </row>
    <row r="26" spans="1:11" s="24" customFormat="1" ht="18.75" customHeight="1">
      <c r="A26" s="68" t="s">
        <v>68</v>
      </c>
      <c r="B26" s="82"/>
      <c r="C26" s="92"/>
      <c r="D26" s="135"/>
      <c r="E26" s="127" t="s">
        <v>15</v>
      </c>
      <c r="F26" s="26">
        <f>F24+F25</f>
        <v>1144.3</v>
      </c>
      <c r="G26" s="33">
        <f>G24+G25</f>
        <v>1144.3</v>
      </c>
      <c r="H26" s="26">
        <f>H24+H25</f>
        <v>971.5999999999999</v>
      </c>
      <c r="I26" s="20">
        <f>I24+I25</f>
        <v>-172.7</v>
      </c>
      <c r="J26" s="20">
        <f>H26/G26*100</f>
        <v>84.9078038975793</v>
      </c>
      <c r="K26" s="6"/>
    </row>
    <row r="27" spans="1:11" s="24" customFormat="1" ht="68.25" customHeight="1">
      <c r="A27" s="49" t="s">
        <v>69</v>
      </c>
      <c r="B27" s="82"/>
      <c r="C27" s="92"/>
      <c r="D27" s="77" t="s">
        <v>115</v>
      </c>
      <c r="E27" s="47" t="s">
        <v>19</v>
      </c>
      <c r="F27" s="26">
        <v>20</v>
      </c>
      <c r="G27" s="31">
        <v>20</v>
      </c>
      <c r="H27" s="26">
        <v>0</v>
      </c>
      <c r="I27" s="26">
        <f>H27-G27</f>
        <v>-20</v>
      </c>
      <c r="J27" s="26">
        <f t="shared" si="0"/>
        <v>0</v>
      </c>
      <c r="K27" s="6"/>
    </row>
    <row r="28" spans="1:11" s="24" customFormat="1" ht="20.25" customHeight="1">
      <c r="A28" s="68" t="s">
        <v>70</v>
      </c>
      <c r="B28" s="83"/>
      <c r="C28" s="93"/>
      <c r="D28" s="80"/>
      <c r="E28" s="66" t="s">
        <v>15</v>
      </c>
      <c r="F28" s="20">
        <f>F27</f>
        <v>20</v>
      </c>
      <c r="G28" s="35">
        <f>G27</f>
        <v>20</v>
      </c>
      <c r="H28" s="20">
        <f>H27</f>
        <v>0</v>
      </c>
      <c r="I28" s="20">
        <f>I27</f>
        <v>-20</v>
      </c>
      <c r="J28" s="20">
        <f>J27</f>
        <v>0</v>
      </c>
      <c r="K28" s="52"/>
    </row>
    <row r="29" spans="1:11" s="24" customFormat="1" ht="34.5" customHeight="1">
      <c r="A29" s="49" t="s">
        <v>71</v>
      </c>
      <c r="B29" s="70"/>
      <c r="C29" s="75" t="s">
        <v>14</v>
      </c>
      <c r="D29" s="77"/>
      <c r="E29" s="48" t="s">
        <v>19</v>
      </c>
      <c r="F29" s="20">
        <f>F24+F27</f>
        <v>795.3</v>
      </c>
      <c r="G29" s="35">
        <f>G24+G27</f>
        <v>795.3</v>
      </c>
      <c r="H29" s="20">
        <f>H24+H27</f>
        <v>775.3</v>
      </c>
      <c r="I29" s="20">
        <f>I24+I27</f>
        <v>-20</v>
      </c>
      <c r="J29" s="20">
        <f t="shared" si="0"/>
        <v>97.48522570099334</v>
      </c>
      <c r="K29" s="52"/>
    </row>
    <row r="30" spans="1:11" ht="31.5" customHeight="1">
      <c r="A30" s="49" t="s">
        <v>72</v>
      </c>
      <c r="B30" s="113"/>
      <c r="C30" s="96"/>
      <c r="D30" s="98"/>
      <c r="E30" s="48" t="s">
        <v>13</v>
      </c>
      <c r="F30" s="20">
        <f>F20+F22+F25</f>
        <v>1565</v>
      </c>
      <c r="G30" s="35">
        <f>G20+G22+G25</f>
        <v>1565</v>
      </c>
      <c r="H30" s="20">
        <f>H20+H22+H25</f>
        <v>927.5999999999999</v>
      </c>
      <c r="I30" s="20">
        <f>H30-G30</f>
        <v>-637.4000000000001</v>
      </c>
      <c r="J30" s="20">
        <f t="shared" si="0"/>
        <v>59.27156549520765</v>
      </c>
      <c r="K30" s="51"/>
    </row>
    <row r="31" spans="1:11" ht="15.75">
      <c r="A31" s="37" t="s">
        <v>73</v>
      </c>
      <c r="B31" s="90"/>
      <c r="C31" s="78"/>
      <c r="D31" s="80"/>
      <c r="E31" s="10" t="s">
        <v>15</v>
      </c>
      <c r="F31" s="45">
        <f>F29+F30</f>
        <v>2360.3</v>
      </c>
      <c r="G31" s="45">
        <f>G29+G30</f>
        <v>2360.3</v>
      </c>
      <c r="H31" s="45">
        <f>H29+H30</f>
        <v>1702.8999999999999</v>
      </c>
      <c r="I31" s="20">
        <f>H31-G31</f>
        <v>-657.4000000000003</v>
      </c>
      <c r="J31" s="20">
        <f t="shared" si="0"/>
        <v>72.14760835487013</v>
      </c>
      <c r="K31" s="10"/>
    </row>
    <row r="32" spans="1:11" ht="15.75" customHeight="1">
      <c r="A32" s="109" t="s">
        <v>74</v>
      </c>
      <c r="B32" s="75" t="s">
        <v>16</v>
      </c>
      <c r="C32" s="76"/>
      <c r="D32" s="76"/>
      <c r="E32" s="76"/>
      <c r="F32" s="76"/>
      <c r="G32" s="76"/>
      <c r="H32" s="76"/>
      <c r="I32" s="76"/>
      <c r="J32" s="76"/>
      <c r="K32" s="77"/>
    </row>
    <row r="33" spans="1:11" ht="15.75">
      <c r="A33" s="109"/>
      <c r="B33" s="78" t="s">
        <v>63</v>
      </c>
      <c r="C33" s="79"/>
      <c r="D33" s="79"/>
      <c r="E33" s="79"/>
      <c r="F33" s="79"/>
      <c r="G33" s="79"/>
      <c r="H33" s="79"/>
      <c r="I33" s="79"/>
      <c r="J33" s="79"/>
      <c r="K33" s="80"/>
    </row>
    <row r="34" spans="1:11" ht="54.75" customHeight="1">
      <c r="A34" s="37" t="s">
        <v>75</v>
      </c>
      <c r="B34" s="81" t="s">
        <v>64</v>
      </c>
      <c r="C34" s="91" t="s">
        <v>67</v>
      </c>
      <c r="D34" s="130" t="s">
        <v>12</v>
      </c>
      <c r="E34" s="12" t="s">
        <v>19</v>
      </c>
      <c r="F34" s="20">
        <v>1749.4</v>
      </c>
      <c r="G34" s="33">
        <v>1749.4</v>
      </c>
      <c r="H34" s="20">
        <v>1749.4</v>
      </c>
      <c r="I34" s="20">
        <f>H34-G34</f>
        <v>0</v>
      </c>
      <c r="J34" s="20">
        <f>H34/G34*100</f>
        <v>100</v>
      </c>
      <c r="K34" s="114" t="s">
        <v>125</v>
      </c>
    </row>
    <row r="35" spans="1:11" ht="31.5">
      <c r="A35" s="37" t="s">
        <v>76</v>
      </c>
      <c r="B35" s="82"/>
      <c r="C35" s="92"/>
      <c r="D35" s="131"/>
      <c r="E35" s="3" t="s">
        <v>21</v>
      </c>
      <c r="F35" s="42">
        <v>780</v>
      </c>
      <c r="G35" s="43">
        <v>780</v>
      </c>
      <c r="H35" s="32">
        <v>520</v>
      </c>
      <c r="I35" s="20">
        <f aca="true" t="shared" si="1" ref="I35:I50">H35-G35</f>
        <v>-260</v>
      </c>
      <c r="J35" s="44">
        <f aca="true" t="shared" si="2" ref="J35:J49">H35/G35*100</f>
        <v>66.66666666666666</v>
      </c>
      <c r="K35" s="126"/>
    </row>
    <row r="36" spans="1:11" s="24" customFormat="1" ht="15.75">
      <c r="A36" s="65" t="s">
        <v>79</v>
      </c>
      <c r="B36" s="83"/>
      <c r="C36" s="93"/>
      <c r="D36" s="132"/>
      <c r="E36" s="127" t="s">
        <v>15</v>
      </c>
      <c r="F36" s="42">
        <f>F34+F35</f>
        <v>2529.4</v>
      </c>
      <c r="G36" s="43">
        <f>G34+G35</f>
        <v>2529.4</v>
      </c>
      <c r="H36" s="50">
        <f>H34+H35</f>
        <v>2269.4</v>
      </c>
      <c r="I36" s="20">
        <f>I34+I35</f>
        <v>-260</v>
      </c>
      <c r="J36" s="44">
        <f>H36/G36*100</f>
        <v>89.72088242270895</v>
      </c>
      <c r="K36" s="115"/>
    </row>
    <row r="37" spans="1:11" ht="15.75" customHeight="1">
      <c r="A37" s="37" t="s">
        <v>80</v>
      </c>
      <c r="B37" s="81" t="s">
        <v>77</v>
      </c>
      <c r="C37" s="110" t="s">
        <v>31</v>
      </c>
      <c r="D37" s="70" t="s">
        <v>30</v>
      </c>
      <c r="E37" s="3" t="s">
        <v>19</v>
      </c>
      <c r="F37" s="5">
        <v>3512.2</v>
      </c>
      <c r="G37" s="62">
        <v>3512.2</v>
      </c>
      <c r="H37" s="62">
        <v>1010.6</v>
      </c>
      <c r="I37" s="20">
        <f t="shared" si="1"/>
        <v>-2501.6</v>
      </c>
      <c r="J37" s="20">
        <f t="shared" si="2"/>
        <v>28.773987813905816</v>
      </c>
      <c r="K37" s="117" t="s">
        <v>114</v>
      </c>
    </row>
    <row r="38" spans="1:11" ht="31.5">
      <c r="A38" s="37" t="s">
        <v>81</v>
      </c>
      <c r="B38" s="82"/>
      <c r="C38" s="111"/>
      <c r="D38" s="113"/>
      <c r="E38" s="3" t="s">
        <v>13</v>
      </c>
      <c r="F38" s="5">
        <v>2933.4</v>
      </c>
      <c r="G38" s="62">
        <v>3131.4</v>
      </c>
      <c r="H38" s="63">
        <v>1867.5</v>
      </c>
      <c r="I38" s="20">
        <f t="shared" si="1"/>
        <v>-1263.9</v>
      </c>
      <c r="J38" s="20">
        <f t="shared" si="2"/>
        <v>59.637861659321715</v>
      </c>
      <c r="K38" s="118"/>
    </row>
    <row r="39" spans="1:11" ht="31.5">
      <c r="A39" s="37" t="s">
        <v>82</v>
      </c>
      <c r="B39" s="82"/>
      <c r="C39" s="111"/>
      <c r="D39" s="113"/>
      <c r="E39" s="3" t="s">
        <v>21</v>
      </c>
      <c r="F39" s="5">
        <v>1259</v>
      </c>
      <c r="G39" s="62">
        <v>1262.9</v>
      </c>
      <c r="H39" s="63">
        <v>460.1</v>
      </c>
      <c r="I39" s="20">
        <f t="shared" si="1"/>
        <v>-802.8000000000001</v>
      </c>
      <c r="J39" s="20">
        <f t="shared" si="2"/>
        <v>36.43202153773062</v>
      </c>
      <c r="K39" s="118"/>
    </row>
    <row r="40" spans="1:11" s="24" customFormat="1" ht="15.75">
      <c r="A40" s="65" t="s">
        <v>83</v>
      </c>
      <c r="B40" s="82"/>
      <c r="C40" s="111"/>
      <c r="D40" s="90"/>
      <c r="E40" s="127" t="s">
        <v>15</v>
      </c>
      <c r="F40" s="26">
        <f>F37+F38+F39</f>
        <v>7704.6</v>
      </c>
      <c r="G40" s="62">
        <f>G37+G38+G39</f>
        <v>7906.5</v>
      </c>
      <c r="H40" s="63">
        <f>H37+H38+H39</f>
        <v>3338.2</v>
      </c>
      <c r="I40" s="20">
        <f>I37+I38+I39</f>
        <v>-4568.3</v>
      </c>
      <c r="J40" s="20">
        <f>H40/G40*100</f>
        <v>42.220957440080944</v>
      </c>
      <c r="K40" s="118"/>
    </row>
    <row r="41" spans="1:11" ht="31.5">
      <c r="A41" s="37" t="s">
        <v>85</v>
      </c>
      <c r="B41" s="82"/>
      <c r="C41" s="111"/>
      <c r="D41" s="70" t="s">
        <v>12</v>
      </c>
      <c r="E41" s="3" t="s">
        <v>13</v>
      </c>
      <c r="F41" s="5">
        <v>37.5</v>
      </c>
      <c r="G41" s="33">
        <v>37.5</v>
      </c>
      <c r="H41" s="5">
        <v>24.5</v>
      </c>
      <c r="I41" s="20">
        <f t="shared" si="1"/>
        <v>-13</v>
      </c>
      <c r="J41" s="20">
        <f t="shared" si="2"/>
        <v>65.33333333333333</v>
      </c>
      <c r="K41" s="118"/>
    </row>
    <row r="42" spans="1:11" ht="31.5">
      <c r="A42" s="37" t="s">
        <v>86</v>
      </c>
      <c r="B42" s="82"/>
      <c r="C42" s="111"/>
      <c r="D42" s="113"/>
      <c r="E42" s="3" t="s">
        <v>21</v>
      </c>
      <c r="F42" s="5">
        <v>144</v>
      </c>
      <c r="G42" s="21">
        <v>151.2</v>
      </c>
      <c r="H42" s="31">
        <v>100.8</v>
      </c>
      <c r="I42" s="20">
        <f t="shared" si="1"/>
        <v>-50.39999999999999</v>
      </c>
      <c r="J42" s="20">
        <f t="shared" si="2"/>
        <v>66.66666666666667</v>
      </c>
      <c r="K42" s="118"/>
    </row>
    <row r="43" spans="1:11" s="24" customFormat="1" ht="15.75">
      <c r="A43" s="65" t="s">
        <v>87</v>
      </c>
      <c r="B43" s="82"/>
      <c r="C43" s="111"/>
      <c r="D43" s="90"/>
      <c r="E43" s="127" t="s">
        <v>15</v>
      </c>
      <c r="F43" s="26">
        <f>F41+F42</f>
        <v>181.5</v>
      </c>
      <c r="G43" s="21">
        <f>G41+G42</f>
        <v>188.7</v>
      </c>
      <c r="H43" s="31">
        <f>H41+H42</f>
        <v>125.3</v>
      </c>
      <c r="I43" s="20">
        <f>I41+I42</f>
        <v>-63.39999999999999</v>
      </c>
      <c r="J43" s="20">
        <f>H43/G43*100</f>
        <v>66.40169581346052</v>
      </c>
      <c r="K43" s="118"/>
    </row>
    <row r="44" spans="1:11" ht="31.5">
      <c r="A44" s="37" t="s">
        <v>88</v>
      </c>
      <c r="B44" s="82"/>
      <c r="C44" s="111"/>
      <c r="D44" s="70" t="s">
        <v>116</v>
      </c>
      <c r="E44" s="3" t="s">
        <v>13</v>
      </c>
      <c r="F44" s="5">
        <v>70.6</v>
      </c>
      <c r="G44" s="33">
        <v>70.6</v>
      </c>
      <c r="H44" s="5">
        <v>28.4</v>
      </c>
      <c r="I44" s="20">
        <f t="shared" si="1"/>
        <v>-42.199999999999996</v>
      </c>
      <c r="J44" s="20">
        <f t="shared" si="2"/>
        <v>40.226628895184135</v>
      </c>
      <c r="K44" s="118"/>
    </row>
    <row r="45" spans="1:11" ht="31.5">
      <c r="A45" s="37" t="s">
        <v>89</v>
      </c>
      <c r="B45" s="82"/>
      <c r="C45" s="111"/>
      <c r="D45" s="113"/>
      <c r="E45" s="3" t="s">
        <v>21</v>
      </c>
      <c r="F45" s="5">
        <v>463.2</v>
      </c>
      <c r="G45" s="21">
        <v>454.1</v>
      </c>
      <c r="H45" s="5">
        <v>315.6</v>
      </c>
      <c r="I45" s="20">
        <f t="shared" si="1"/>
        <v>-138.5</v>
      </c>
      <c r="J45" s="20">
        <f t="shared" si="2"/>
        <v>69.50011010790574</v>
      </c>
      <c r="K45" s="119"/>
    </row>
    <row r="46" spans="1:11" s="24" customFormat="1" ht="15.75">
      <c r="A46" s="65" t="s">
        <v>90</v>
      </c>
      <c r="B46" s="83"/>
      <c r="C46" s="112"/>
      <c r="D46" s="90"/>
      <c r="E46" s="127" t="s">
        <v>15</v>
      </c>
      <c r="F46" s="26">
        <f>F44+F45</f>
        <v>533.8</v>
      </c>
      <c r="G46" s="21">
        <f>G44+G45</f>
        <v>524.7</v>
      </c>
      <c r="H46" s="26">
        <f>H44+H45</f>
        <v>344</v>
      </c>
      <c r="I46" s="20">
        <f>I44+I45</f>
        <v>-180.7</v>
      </c>
      <c r="J46" s="20">
        <f>H46/G46*100</f>
        <v>65.56127310844292</v>
      </c>
      <c r="K46" s="64"/>
    </row>
    <row r="47" spans="1:11" ht="15.75">
      <c r="A47" s="37" t="s">
        <v>91</v>
      </c>
      <c r="B47" s="84"/>
      <c r="C47" s="69" t="s">
        <v>17</v>
      </c>
      <c r="D47" s="69"/>
      <c r="E47" s="3" t="s">
        <v>19</v>
      </c>
      <c r="F47" s="5">
        <f>F34+F37</f>
        <v>5261.6</v>
      </c>
      <c r="G47" s="5">
        <f>G34+G37</f>
        <v>5261.6</v>
      </c>
      <c r="H47" s="5">
        <f>H34+H37</f>
        <v>2760</v>
      </c>
      <c r="I47" s="20">
        <f t="shared" si="1"/>
        <v>-2501.6000000000004</v>
      </c>
      <c r="J47" s="20">
        <f t="shared" si="2"/>
        <v>52.45552683594343</v>
      </c>
      <c r="K47" s="13"/>
    </row>
    <row r="48" spans="1:11" ht="31.5">
      <c r="A48" s="37" t="s">
        <v>92</v>
      </c>
      <c r="B48" s="84"/>
      <c r="C48" s="69"/>
      <c r="D48" s="69"/>
      <c r="E48" s="3" t="s">
        <v>13</v>
      </c>
      <c r="F48" s="5">
        <f>F38+F41+F44</f>
        <v>3041.5</v>
      </c>
      <c r="G48" s="31">
        <f>G38+G41+G44</f>
        <v>3239.5</v>
      </c>
      <c r="H48" s="5">
        <f>H38+H41+H44</f>
        <v>1920.4</v>
      </c>
      <c r="I48" s="20">
        <f t="shared" si="1"/>
        <v>-1319.1</v>
      </c>
      <c r="J48" s="20">
        <f t="shared" si="2"/>
        <v>59.280753202654736</v>
      </c>
      <c r="K48" s="13"/>
    </row>
    <row r="49" spans="1:11" ht="31.5">
      <c r="A49" s="37" t="s">
        <v>93</v>
      </c>
      <c r="B49" s="84"/>
      <c r="C49" s="69"/>
      <c r="D49" s="69"/>
      <c r="E49" s="3" t="s">
        <v>21</v>
      </c>
      <c r="F49" s="5">
        <f>F35+F39+F42+F45</f>
        <v>2646.2</v>
      </c>
      <c r="G49" s="5">
        <f>G35+G39+G42+G45</f>
        <v>2648.2</v>
      </c>
      <c r="H49" s="5">
        <f>H35+H39+H42+H45</f>
        <v>1396.5</v>
      </c>
      <c r="I49" s="20">
        <f t="shared" si="1"/>
        <v>-1251.6999999999998</v>
      </c>
      <c r="J49" s="20">
        <f t="shared" si="2"/>
        <v>52.733932482440906</v>
      </c>
      <c r="K49" s="13"/>
    </row>
    <row r="50" spans="1:11" ht="15.75">
      <c r="A50" s="37" t="s">
        <v>94</v>
      </c>
      <c r="B50" s="116"/>
      <c r="C50" s="70"/>
      <c r="D50" s="70"/>
      <c r="E50" s="11" t="s">
        <v>32</v>
      </c>
      <c r="F50" s="45">
        <f>SUM(F47:F49)</f>
        <v>10949.3</v>
      </c>
      <c r="G50" s="45">
        <f>SUM(G47:G49)</f>
        <v>11149.3</v>
      </c>
      <c r="H50" s="45">
        <f>SUM(H47:H49)</f>
        <v>6076.9</v>
      </c>
      <c r="I50" s="20">
        <f t="shared" si="1"/>
        <v>-5072.4</v>
      </c>
      <c r="J50" s="45">
        <f>H50/G50*100</f>
        <v>54.50476711542429</v>
      </c>
      <c r="K50" s="19"/>
    </row>
    <row r="51" spans="1:11" ht="15.75" customHeight="1">
      <c r="A51" s="102" t="s">
        <v>95</v>
      </c>
      <c r="B51" s="75" t="s">
        <v>33</v>
      </c>
      <c r="C51" s="76"/>
      <c r="D51" s="76"/>
      <c r="E51" s="76"/>
      <c r="F51" s="76"/>
      <c r="G51" s="76"/>
      <c r="H51" s="76"/>
      <c r="I51" s="76"/>
      <c r="J51" s="76"/>
      <c r="K51" s="77"/>
    </row>
    <row r="52" spans="1:11" ht="15.75" customHeight="1">
      <c r="A52" s="103"/>
      <c r="B52" s="78" t="s">
        <v>34</v>
      </c>
      <c r="C52" s="79"/>
      <c r="D52" s="79"/>
      <c r="E52" s="79"/>
      <c r="F52" s="79"/>
      <c r="G52" s="79"/>
      <c r="H52" s="79"/>
      <c r="I52" s="79"/>
      <c r="J52" s="79"/>
      <c r="K52" s="80"/>
    </row>
    <row r="53" spans="1:11" ht="30" customHeight="1">
      <c r="A53" s="37" t="s">
        <v>96</v>
      </c>
      <c r="B53" s="81" t="s">
        <v>84</v>
      </c>
      <c r="C53" s="110" t="s">
        <v>78</v>
      </c>
      <c r="D53" s="130" t="s">
        <v>12</v>
      </c>
      <c r="E53" s="3" t="s">
        <v>19</v>
      </c>
      <c r="F53" s="20">
        <v>5195.1</v>
      </c>
      <c r="G53" s="33">
        <v>5195.1</v>
      </c>
      <c r="H53" s="21">
        <v>5195.1</v>
      </c>
      <c r="I53" s="20">
        <f aca="true" t="shared" si="3" ref="I53:I76">H53-G53</f>
        <v>0</v>
      </c>
      <c r="J53" s="20">
        <f>H53/G53*100</f>
        <v>100</v>
      </c>
      <c r="K53" s="114" t="s">
        <v>126</v>
      </c>
    </row>
    <row r="54" spans="1:11" ht="30" customHeight="1">
      <c r="A54" s="37" t="s">
        <v>97</v>
      </c>
      <c r="B54" s="82"/>
      <c r="C54" s="111"/>
      <c r="D54" s="131"/>
      <c r="E54" s="3" t="s">
        <v>13</v>
      </c>
      <c r="F54" s="5">
        <v>345</v>
      </c>
      <c r="G54" s="33">
        <v>147</v>
      </c>
      <c r="H54" s="32">
        <v>0</v>
      </c>
      <c r="I54" s="20">
        <f t="shared" si="3"/>
        <v>-147</v>
      </c>
      <c r="J54" s="20">
        <f>H54/G54*100</f>
        <v>0</v>
      </c>
      <c r="K54" s="126"/>
    </row>
    <row r="55" spans="1:11" ht="36" customHeight="1">
      <c r="A55" s="37" t="s">
        <v>98</v>
      </c>
      <c r="B55" s="82"/>
      <c r="C55" s="111"/>
      <c r="D55" s="131"/>
      <c r="E55" s="3" t="s">
        <v>21</v>
      </c>
      <c r="F55" s="42">
        <v>5220</v>
      </c>
      <c r="G55" s="43">
        <v>5220</v>
      </c>
      <c r="H55" s="32">
        <v>3218.2</v>
      </c>
      <c r="I55" s="20">
        <f t="shared" si="3"/>
        <v>-2001.8000000000002</v>
      </c>
      <c r="J55" s="44">
        <f>H55/G55*100</f>
        <v>61.65134099616858</v>
      </c>
      <c r="K55" s="115"/>
    </row>
    <row r="56" spans="1:11" s="24" customFormat="1" ht="21" customHeight="1">
      <c r="A56" s="65" t="s">
        <v>99</v>
      </c>
      <c r="B56" s="83"/>
      <c r="C56" s="112"/>
      <c r="D56" s="132"/>
      <c r="E56" s="127" t="s">
        <v>15</v>
      </c>
      <c r="F56" s="42">
        <f>F53+F54+F55</f>
        <v>10760.1</v>
      </c>
      <c r="G56" s="43">
        <f>G53+G54+G55</f>
        <v>10562.1</v>
      </c>
      <c r="H56" s="32">
        <f>H53+H54+H55</f>
        <v>8413.3</v>
      </c>
      <c r="I56" s="20">
        <f>I53+I54+I55</f>
        <v>-2148.8</v>
      </c>
      <c r="J56" s="44">
        <f>H56/G56*100</f>
        <v>79.65556092065023</v>
      </c>
      <c r="K56" s="136"/>
    </row>
    <row r="57" spans="1:11" ht="20.25" customHeight="1">
      <c r="A57" s="37" t="s">
        <v>100</v>
      </c>
      <c r="B57" s="70"/>
      <c r="C57" s="69" t="s">
        <v>20</v>
      </c>
      <c r="D57" s="69"/>
      <c r="E57" s="3" t="s">
        <v>19</v>
      </c>
      <c r="F57" s="5">
        <f>F53</f>
        <v>5195.1</v>
      </c>
      <c r="G57" s="5">
        <f>G53</f>
        <v>5195.1</v>
      </c>
      <c r="H57" s="5">
        <f>H53</f>
        <v>5195.1</v>
      </c>
      <c r="I57" s="20">
        <f t="shared" si="3"/>
        <v>0</v>
      </c>
      <c r="J57" s="20">
        <f aca="true" t="shared" si="4" ref="J57:J76">H57/G57*100</f>
        <v>100</v>
      </c>
      <c r="K57" s="9"/>
    </row>
    <row r="58" spans="1:11" ht="38.25" customHeight="1">
      <c r="A58" s="37" t="s">
        <v>101</v>
      </c>
      <c r="B58" s="113"/>
      <c r="C58" s="69"/>
      <c r="D58" s="69"/>
      <c r="E58" s="3" t="s">
        <v>13</v>
      </c>
      <c r="F58" s="5">
        <f aca="true" t="shared" si="5" ref="F58:H59">F54</f>
        <v>345</v>
      </c>
      <c r="G58" s="5">
        <f t="shared" si="5"/>
        <v>147</v>
      </c>
      <c r="H58" s="5">
        <f t="shared" si="5"/>
        <v>0</v>
      </c>
      <c r="I58" s="20">
        <f t="shared" si="3"/>
        <v>-147</v>
      </c>
      <c r="J58" s="20">
        <f t="shared" si="4"/>
        <v>0</v>
      </c>
      <c r="K58" s="9"/>
    </row>
    <row r="59" spans="1:11" ht="38.25" customHeight="1">
      <c r="A59" s="37" t="s">
        <v>102</v>
      </c>
      <c r="B59" s="113"/>
      <c r="C59" s="69"/>
      <c r="D59" s="69"/>
      <c r="E59" s="3" t="s">
        <v>21</v>
      </c>
      <c r="F59" s="5">
        <f t="shared" si="5"/>
        <v>5220</v>
      </c>
      <c r="G59" s="5">
        <f t="shared" si="5"/>
        <v>5220</v>
      </c>
      <c r="H59" s="31">
        <f t="shared" si="5"/>
        <v>3218.2</v>
      </c>
      <c r="I59" s="20">
        <f t="shared" si="3"/>
        <v>-2001.8000000000002</v>
      </c>
      <c r="J59" s="20">
        <f t="shared" si="4"/>
        <v>61.65134099616858</v>
      </c>
      <c r="K59" s="9"/>
    </row>
    <row r="60" spans="1:11" ht="20.25" customHeight="1">
      <c r="A60" s="37" t="s">
        <v>103</v>
      </c>
      <c r="B60" s="90"/>
      <c r="C60" s="70"/>
      <c r="D60" s="70"/>
      <c r="E60" s="11" t="s">
        <v>32</v>
      </c>
      <c r="F60" s="5">
        <f>SUM(F57:F59)</f>
        <v>10760.1</v>
      </c>
      <c r="G60" s="5">
        <f>SUM(G57:G59)</f>
        <v>10562.1</v>
      </c>
      <c r="H60" s="5">
        <f>SUM(H57:H59)</f>
        <v>8413.3</v>
      </c>
      <c r="I60" s="20">
        <f t="shared" si="3"/>
        <v>-2148.800000000001</v>
      </c>
      <c r="J60" s="20">
        <f t="shared" si="4"/>
        <v>79.65556092065023</v>
      </c>
      <c r="K60" s="9"/>
    </row>
    <row r="61" spans="1:11" ht="15.75">
      <c r="A61" s="37" t="s">
        <v>104</v>
      </c>
      <c r="B61" s="84"/>
      <c r="C61" s="88" t="s">
        <v>35</v>
      </c>
      <c r="D61" s="88"/>
      <c r="E61" s="7" t="s">
        <v>19</v>
      </c>
      <c r="F61" s="34">
        <f>F29+F47+F57</f>
        <v>11252</v>
      </c>
      <c r="G61" s="34">
        <f>G29+G47+G57</f>
        <v>11252</v>
      </c>
      <c r="H61" s="34">
        <f>H29+H47+H57</f>
        <v>8730.400000000001</v>
      </c>
      <c r="I61" s="23">
        <f t="shared" si="3"/>
        <v>-2521.5999999999985</v>
      </c>
      <c r="J61" s="23">
        <f t="shared" si="4"/>
        <v>77.58976182012088</v>
      </c>
      <c r="K61" s="4"/>
    </row>
    <row r="62" spans="1:11" ht="31.5">
      <c r="A62" s="37" t="s">
        <v>105</v>
      </c>
      <c r="B62" s="84"/>
      <c r="C62" s="88"/>
      <c r="D62" s="88"/>
      <c r="E62" s="7" t="s">
        <v>18</v>
      </c>
      <c r="F62" s="34">
        <f>F30+F48+F54</f>
        <v>4951.5</v>
      </c>
      <c r="G62" s="34">
        <f>G30+G48+G58</f>
        <v>4951.5</v>
      </c>
      <c r="H62" s="34">
        <f>H30+H48+H54</f>
        <v>2848</v>
      </c>
      <c r="I62" s="23">
        <f t="shared" si="3"/>
        <v>-2103.5</v>
      </c>
      <c r="J62" s="23">
        <f t="shared" si="4"/>
        <v>57.51792386145612</v>
      </c>
      <c r="K62" s="4"/>
    </row>
    <row r="63" spans="1:11" ht="31.5">
      <c r="A63" s="37" t="s">
        <v>106</v>
      </c>
      <c r="B63" s="84"/>
      <c r="C63" s="88"/>
      <c r="D63" s="88"/>
      <c r="E63" s="7" t="s">
        <v>21</v>
      </c>
      <c r="F63" s="34">
        <f>F35+F39+F42+F45+F55</f>
        <v>7866.2</v>
      </c>
      <c r="G63" s="34">
        <f>G49+G55</f>
        <v>7868.2</v>
      </c>
      <c r="H63" s="34">
        <f>H49+H55</f>
        <v>4614.7</v>
      </c>
      <c r="I63" s="23">
        <f t="shared" si="3"/>
        <v>-3253.5</v>
      </c>
      <c r="J63" s="23">
        <f t="shared" si="4"/>
        <v>58.650008896571</v>
      </c>
      <c r="K63" s="4"/>
    </row>
    <row r="64" spans="1:11" ht="15" customHeight="1">
      <c r="A64" s="37" t="s">
        <v>107</v>
      </c>
      <c r="B64" s="84"/>
      <c r="C64" s="88"/>
      <c r="D64" s="88"/>
      <c r="E64" s="7" t="s">
        <v>15</v>
      </c>
      <c r="F64" s="34">
        <f>SUM(F61:F63)</f>
        <v>24069.7</v>
      </c>
      <c r="G64" s="34">
        <f>SUM(G61:G63)</f>
        <v>24071.7</v>
      </c>
      <c r="H64" s="34">
        <f>SUM(H61:H63)</f>
        <v>16193.100000000002</v>
      </c>
      <c r="I64" s="23">
        <f t="shared" si="3"/>
        <v>-7878.5999999999985</v>
      </c>
      <c r="J64" s="23">
        <f t="shared" si="4"/>
        <v>67.27028003838534</v>
      </c>
      <c r="K64" s="22"/>
    </row>
    <row r="65" spans="1:11" ht="15.75">
      <c r="A65" s="37" t="s">
        <v>117</v>
      </c>
      <c r="B65" s="17"/>
      <c r="C65" s="71" t="s">
        <v>24</v>
      </c>
      <c r="D65" s="72"/>
      <c r="E65" s="72"/>
      <c r="F65" s="72"/>
      <c r="G65" s="72"/>
      <c r="H65" s="72"/>
      <c r="I65" s="72"/>
      <c r="J65" s="72"/>
      <c r="K65" s="73"/>
    </row>
    <row r="66" spans="1:11" ht="15.75">
      <c r="A66" s="37" t="s">
        <v>118</v>
      </c>
      <c r="B66" s="84"/>
      <c r="C66" s="85" t="s">
        <v>4</v>
      </c>
      <c r="D66" s="85"/>
      <c r="E66" s="4" t="s">
        <v>19</v>
      </c>
      <c r="F66" s="31">
        <f>F61-F70-F77</f>
        <v>7719.8</v>
      </c>
      <c r="G66" s="31">
        <f>G61-G70-G77</f>
        <v>7719.8</v>
      </c>
      <c r="H66" s="31">
        <f>H61-H70-H77</f>
        <v>7719.800000000001</v>
      </c>
      <c r="I66" s="20">
        <f t="shared" si="3"/>
        <v>0</v>
      </c>
      <c r="J66" s="20">
        <f t="shared" si="4"/>
        <v>100.00000000000003</v>
      </c>
      <c r="K66" s="4"/>
    </row>
    <row r="67" spans="1:11" ht="31.5">
      <c r="A67" s="37" t="s">
        <v>119</v>
      </c>
      <c r="B67" s="84"/>
      <c r="C67" s="85"/>
      <c r="D67" s="85"/>
      <c r="E67" s="4" t="s">
        <v>18</v>
      </c>
      <c r="F67" s="31">
        <f>F62-F71-F74</f>
        <v>1877.5</v>
      </c>
      <c r="G67" s="31">
        <f>G62-G71-G74</f>
        <v>1679.5</v>
      </c>
      <c r="H67" s="31">
        <f>H62-H71-H74</f>
        <v>952.1</v>
      </c>
      <c r="I67" s="20">
        <f t="shared" si="3"/>
        <v>-727.4</v>
      </c>
      <c r="J67" s="20">
        <f t="shared" si="4"/>
        <v>56.68949091991664</v>
      </c>
      <c r="K67" s="4"/>
    </row>
    <row r="68" spans="1:11" ht="31.5">
      <c r="A68" s="37" t="s">
        <v>128</v>
      </c>
      <c r="B68" s="84"/>
      <c r="C68" s="85"/>
      <c r="D68" s="85"/>
      <c r="E68" s="4" t="s">
        <v>21</v>
      </c>
      <c r="F68" s="31">
        <f>F35+F42+F55</f>
        <v>6144</v>
      </c>
      <c r="G68" s="31">
        <v>2148.5</v>
      </c>
      <c r="H68" s="31">
        <f>H35+H42+H55</f>
        <v>3839</v>
      </c>
      <c r="I68" s="20">
        <f t="shared" si="3"/>
        <v>1690.5</v>
      </c>
      <c r="J68" s="20">
        <f t="shared" si="4"/>
        <v>178.6828019548522</v>
      </c>
      <c r="K68" s="4"/>
    </row>
    <row r="69" spans="1:11" ht="15.75" customHeight="1">
      <c r="A69" s="37" t="s">
        <v>129</v>
      </c>
      <c r="B69" s="84"/>
      <c r="C69" s="85"/>
      <c r="D69" s="85"/>
      <c r="E69" s="7" t="s">
        <v>32</v>
      </c>
      <c r="F69" s="34">
        <f>SUM(F66:F68)</f>
        <v>15741.3</v>
      </c>
      <c r="G69" s="8">
        <f>SUM(G66:G68)</f>
        <v>11547.8</v>
      </c>
      <c r="H69" s="8">
        <f>SUM(H66:H68)</f>
        <v>12510.900000000001</v>
      </c>
      <c r="I69" s="23">
        <f t="shared" si="3"/>
        <v>963.1000000000022</v>
      </c>
      <c r="J69" s="23">
        <f t="shared" si="4"/>
        <v>108.34011673219143</v>
      </c>
      <c r="K69" s="4"/>
    </row>
    <row r="70" spans="1:11" ht="15.75">
      <c r="A70" s="37" t="s">
        <v>130</v>
      </c>
      <c r="B70" s="84"/>
      <c r="C70" s="85" t="s">
        <v>36</v>
      </c>
      <c r="D70" s="85"/>
      <c r="E70" s="4" t="s">
        <v>19</v>
      </c>
      <c r="F70" s="31">
        <f>F37</f>
        <v>3512.2</v>
      </c>
      <c r="G70" s="31">
        <f>G37</f>
        <v>3512.2</v>
      </c>
      <c r="H70" s="31">
        <f>H37</f>
        <v>1010.6</v>
      </c>
      <c r="I70" s="20">
        <f t="shared" si="3"/>
        <v>-2501.6</v>
      </c>
      <c r="J70" s="20">
        <f t="shared" si="4"/>
        <v>28.773987813905816</v>
      </c>
      <c r="K70" s="4"/>
    </row>
    <row r="71" spans="1:11" ht="31.5">
      <c r="A71" s="37" t="s">
        <v>131</v>
      </c>
      <c r="B71" s="84"/>
      <c r="C71" s="85"/>
      <c r="D71" s="85"/>
      <c r="E71" s="4" t="s">
        <v>13</v>
      </c>
      <c r="F71" s="31">
        <f>F22+F38</f>
        <v>3003.4</v>
      </c>
      <c r="G71" s="31">
        <f>G22+G38</f>
        <v>3201.4</v>
      </c>
      <c r="H71" s="31">
        <f>H22+H38</f>
        <v>1867.5</v>
      </c>
      <c r="I71" s="20">
        <f t="shared" si="3"/>
        <v>-1333.9</v>
      </c>
      <c r="J71" s="35">
        <f t="shared" si="4"/>
        <v>58.333853938901726</v>
      </c>
      <c r="K71" s="4"/>
    </row>
    <row r="72" spans="1:11" ht="31.5">
      <c r="A72" s="37" t="s">
        <v>132</v>
      </c>
      <c r="B72" s="84"/>
      <c r="C72" s="85"/>
      <c r="D72" s="85"/>
      <c r="E72" s="4" t="s">
        <v>21</v>
      </c>
      <c r="F72" s="31">
        <f>F39</f>
        <v>1259</v>
      </c>
      <c r="G72" s="31">
        <f>G39</f>
        <v>1262.9</v>
      </c>
      <c r="H72" s="31">
        <f>H39</f>
        <v>460.1</v>
      </c>
      <c r="I72" s="20">
        <f t="shared" si="3"/>
        <v>-802.8000000000001</v>
      </c>
      <c r="J72" s="35">
        <f t="shared" si="4"/>
        <v>36.43202153773062</v>
      </c>
      <c r="K72" s="4"/>
    </row>
    <row r="73" spans="1:11" ht="15.75">
      <c r="A73" s="37" t="s">
        <v>133</v>
      </c>
      <c r="B73" s="84"/>
      <c r="C73" s="85"/>
      <c r="D73" s="85"/>
      <c r="E73" s="7" t="s">
        <v>15</v>
      </c>
      <c r="F73" s="34">
        <f>SUM(F70:F72)</f>
        <v>7774.6</v>
      </c>
      <c r="G73" s="34">
        <f>SUM(G70:G72)</f>
        <v>7976.5</v>
      </c>
      <c r="H73" s="34">
        <f>SUM(H70:H72)</f>
        <v>3338.2</v>
      </c>
      <c r="I73" s="23">
        <f t="shared" si="3"/>
        <v>-4638.3</v>
      </c>
      <c r="J73" s="36">
        <f t="shared" si="4"/>
        <v>41.85043565473578</v>
      </c>
      <c r="K73" s="4"/>
    </row>
    <row r="74" spans="1:11" ht="31.5">
      <c r="A74" s="37" t="s">
        <v>134</v>
      </c>
      <c r="B74" s="84"/>
      <c r="C74" s="85" t="s">
        <v>37</v>
      </c>
      <c r="D74" s="85"/>
      <c r="E74" s="4" t="s">
        <v>13</v>
      </c>
      <c r="F74" s="31">
        <f aca="true" t="shared" si="6" ref="F74:H75">F44</f>
        <v>70.6</v>
      </c>
      <c r="G74" s="31">
        <f t="shared" si="6"/>
        <v>70.6</v>
      </c>
      <c r="H74" s="31">
        <f t="shared" si="6"/>
        <v>28.4</v>
      </c>
      <c r="I74" s="20">
        <f t="shared" si="3"/>
        <v>-42.199999999999996</v>
      </c>
      <c r="J74" s="35">
        <f t="shared" si="4"/>
        <v>40.226628895184135</v>
      </c>
      <c r="K74" s="4"/>
    </row>
    <row r="75" spans="1:11" ht="31.5">
      <c r="A75" s="37" t="s">
        <v>135</v>
      </c>
      <c r="B75" s="84"/>
      <c r="C75" s="85"/>
      <c r="D75" s="85"/>
      <c r="E75" s="4" t="s">
        <v>21</v>
      </c>
      <c r="F75" s="31">
        <f t="shared" si="6"/>
        <v>463.2</v>
      </c>
      <c r="G75" s="31">
        <f t="shared" si="6"/>
        <v>454.1</v>
      </c>
      <c r="H75" s="31">
        <f t="shared" si="6"/>
        <v>315.6</v>
      </c>
      <c r="I75" s="20">
        <f t="shared" si="3"/>
        <v>-138.5</v>
      </c>
      <c r="J75" s="35">
        <f t="shared" si="4"/>
        <v>69.50011010790574</v>
      </c>
      <c r="K75" s="4"/>
    </row>
    <row r="76" spans="1:11" ht="15.75">
      <c r="A76" s="37" t="s">
        <v>136</v>
      </c>
      <c r="B76" s="84"/>
      <c r="C76" s="85"/>
      <c r="D76" s="85"/>
      <c r="E76" s="7" t="s">
        <v>15</v>
      </c>
      <c r="F76" s="34">
        <f>SUM(F74:F75)</f>
        <v>533.8</v>
      </c>
      <c r="G76" s="34">
        <f>SUM(G74:G75)</f>
        <v>524.7</v>
      </c>
      <c r="H76" s="34">
        <f>SUM(H74:H75)</f>
        <v>344</v>
      </c>
      <c r="I76" s="23">
        <f t="shared" si="3"/>
        <v>-180.70000000000005</v>
      </c>
      <c r="J76" s="36">
        <f t="shared" si="4"/>
        <v>65.56127310844292</v>
      </c>
      <c r="K76" s="4"/>
    </row>
    <row r="77" spans="1:11" ht="24.75" customHeight="1">
      <c r="A77" s="55">
        <v>58</v>
      </c>
      <c r="B77" s="120"/>
      <c r="C77" s="122" t="s">
        <v>120</v>
      </c>
      <c r="D77" s="123"/>
      <c r="E77" s="22" t="s">
        <v>19</v>
      </c>
      <c r="F77" s="26">
        <f>F27</f>
        <v>20</v>
      </c>
      <c r="G77" s="26">
        <f>G27</f>
        <v>20</v>
      </c>
      <c r="H77" s="26">
        <f>H27</f>
        <v>0</v>
      </c>
      <c r="I77" s="26">
        <f>H77-G77</f>
        <v>-20</v>
      </c>
      <c r="J77" s="57">
        <f>H77/G77*100</f>
        <v>0</v>
      </c>
      <c r="K77" s="54"/>
    </row>
    <row r="78" spans="1:11" ht="30" customHeight="1">
      <c r="A78" s="55">
        <v>59</v>
      </c>
      <c r="B78" s="121"/>
      <c r="C78" s="124"/>
      <c r="D78" s="125"/>
      <c r="E78" s="56" t="s">
        <v>15</v>
      </c>
      <c r="F78" s="58">
        <f>F77</f>
        <v>20</v>
      </c>
      <c r="G78" s="58">
        <f>G77</f>
        <v>20</v>
      </c>
      <c r="H78" s="58">
        <f>H77</f>
        <v>0</v>
      </c>
      <c r="I78" s="58">
        <f>H78-G78</f>
        <v>-20</v>
      </c>
      <c r="J78" s="59">
        <f>H78/G78*100</f>
        <v>0</v>
      </c>
      <c r="K78" s="53"/>
    </row>
    <row r="79" spans="2:12" ht="59.25" customHeight="1">
      <c r="B79" s="87" t="s">
        <v>39</v>
      </c>
      <c r="C79" s="89"/>
      <c r="D79" s="89"/>
      <c r="E79" s="28"/>
      <c r="F79" s="30" t="s">
        <v>121</v>
      </c>
      <c r="G79" s="28"/>
      <c r="H79" s="28"/>
      <c r="I79" s="28"/>
      <c r="J79" s="29" t="s">
        <v>43</v>
      </c>
      <c r="K79" s="29" t="s">
        <v>44</v>
      </c>
      <c r="L79" s="27"/>
    </row>
    <row r="80" spans="2:12" ht="18.75">
      <c r="B80" s="86" t="s">
        <v>22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 ht="15.75">
      <c r="B81" s="25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ht="29.25" customHeight="1">
      <c r="B82" s="87" t="s">
        <v>38</v>
      </c>
      <c r="C82" s="87"/>
      <c r="D82" s="28"/>
      <c r="E82" s="28"/>
      <c r="F82" s="30" t="s">
        <v>40</v>
      </c>
      <c r="G82" s="28"/>
      <c r="H82" s="28"/>
      <c r="I82" s="28"/>
      <c r="J82" s="29" t="s">
        <v>109</v>
      </c>
      <c r="K82" s="29" t="s">
        <v>108</v>
      </c>
      <c r="L82" s="27"/>
    </row>
    <row r="83" spans="2:12" ht="18.75">
      <c r="B83" s="86" t="s">
        <v>23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5" spans="2:12" s="24" customFormat="1" ht="29.25" customHeight="1">
      <c r="B85" s="87" t="s">
        <v>42</v>
      </c>
      <c r="C85" s="87"/>
      <c r="D85" s="28"/>
      <c r="E85" s="28"/>
      <c r="F85" s="30" t="s">
        <v>41</v>
      </c>
      <c r="G85" s="28"/>
      <c r="H85" s="28"/>
      <c r="I85" s="28"/>
      <c r="J85" s="29" t="s">
        <v>111</v>
      </c>
      <c r="K85" s="29" t="s">
        <v>112</v>
      </c>
      <c r="L85" s="27"/>
    </row>
    <row r="86" spans="2:12" s="24" customFormat="1" ht="18.75">
      <c r="B86" s="86" t="s">
        <v>23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</row>
  </sheetData>
  <sheetProtection/>
  <mergeCells count="76">
    <mergeCell ref="D24:D26"/>
    <mergeCell ref="B24:B28"/>
    <mergeCell ref="C24:C28"/>
    <mergeCell ref="D27:D28"/>
    <mergeCell ref="B34:B36"/>
    <mergeCell ref="C34:C36"/>
    <mergeCell ref="D34:D36"/>
    <mergeCell ref="K34:K36"/>
    <mergeCell ref="H11:H13"/>
    <mergeCell ref="E11:E13"/>
    <mergeCell ref="F11:F13"/>
    <mergeCell ref="D20:D21"/>
    <mergeCell ref="D22:D23"/>
    <mergeCell ref="C20:C23"/>
    <mergeCell ref="J12:J13"/>
    <mergeCell ref="K37:K45"/>
    <mergeCell ref="B77:B78"/>
    <mergeCell ref="C77:D78"/>
    <mergeCell ref="B32:K32"/>
    <mergeCell ref="B33:K33"/>
    <mergeCell ref="B57:B60"/>
    <mergeCell ref="C70:D73"/>
    <mergeCell ref="C74:D76"/>
    <mergeCell ref="K53:K55"/>
    <mergeCell ref="A18:A19"/>
    <mergeCell ref="B20:B22"/>
    <mergeCell ref="B17:K17"/>
    <mergeCell ref="C29:D31"/>
    <mergeCell ref="B29:B31"/>
    <mergeCell ref="A32:A33"/>
    <mergeCell ref="B47:B50"/>
    <mergeCell ref="D37:D40"/>
    <mergeCell ref="A51:A52"/>
    <mergeCell ref="B11:B13"/>
    <mergeCell ref="C11:C13"/>
    <mergeCell ref="B15:K15"/>
    <mergeCell ref="A11:A13"/>
    <mergeCell ref="A15:A17"/>
    <mergeCell ref="D41:D43"/>
    <mergeCell ref="B4:J4"/>
    <mergeCell ref="B5:J5"/>
    <mergeCell ref="B6:J6"/>
    <mergeCell ref="B7:D7"/>
    <mergeCell ref="B9:D9"/>
    <mergeCell ref="B16:K16"/>
    <mergeCell ref="I11:J11"/>
    <mergeCell ref="B10:I10"/>
    <mergeCell ref="D11:D13"/>
    <mergeCell ref="I12:I13"/>
    <mergeCell ref="B79:D79"/>
    <mergeCell ref="C47:D50"/>
    <mergeCell ref="B74:B76"/>
    <mergeCell ref="B37:B46"/>
    <mergeCell ref="C37:C46"/>
    <mergeCell ref="D44:D46"/>
    <mergeCell ref="B53:B56"/>
    <mergeCell ref="C53:C56"/>
    <mergeCell ref="D53:D56"/>
    <mergeCell ref="B66:B69"/>
    <mergeCell ref="C66:D69"/>
    <mergeCell ref="B86:L86"/>
    <mergeCell ref="B85:C85"/>
    <mergeCell ref="B61:B64"/>
    <mergeCell ref="C61:D64"/>
    <mergeCell ref="B70:B73"/>
    <mergeCell ref="B80:L80"/>
    <mergeCell ref="B83:L83"/>
    <mergeCell ref="B82:C82"/>
    <mergeCell ref="C57:D60"/>
    <mergeCell ref="C65:K65"/>
    <mergeCell ref="K11:K13"/>
    <mergeCell ref="B18:K18"/>
    <mergeCell ref="B19:K19"/>
    <mergeCell ref="B51:K51"/>
    <mergeCell ref="B52:K52"/>
    <mergeCell ref="G11:G13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2017-07-19T06:21:02Z</dcterms:modified>
  <cp:category/>
  <cp:version/>
  <cp:contentType/>
  <cp:contentStatus/>
</cp:coreProperties>
</file>