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0" windowWidth="15360" windowHeight="10485"/>
  </bookViews>
  <sheets>
    <sheet name="Лист1" sheetId="1" r:id="rId1"/>
  </sheets>
  <definedNames>
    <definedName name="_xlnm.Print_Titles" localSheetId="0">Лист1!$8:$11</definedName>
  </definedNames>
  <calcPr calcId="145621"/>
</workbook>
</file>

<file path=xl/calcChain.xml><?xml version="1.0" encoding="utf-8"?>
<calcChain xmlns="http://schemas.openxmlformats.org/spreadsheetml/2006/main">
  <c r="I134" i="1" l="1"/>
  <c r="H134" i="1"/>
  <c r="F134" i="1"/>
  <c r="G134" i="1"/>
  <c r="E134" i="1"/>
  <c r="H129" i="1"/>
  <c r="I129" i="1"/>
  <c r="I125" i="1"/>
  <c r="I126" i="1"/>
  <c r="I132" i="1"/>
  <c r="I131" i="1"/>
  <c r="I130" i="1"/>
  <c r="H132" i="1"/>
  <c r="H131" i="1"/>
  <c r="H130" i="1"/>
  <c r="G132" i="1"/>
  <c r="G131" i="1"/>
  <c r="F131" i="1"/>
  <c r="F132" i="1"/>
  <c r="E131" i="1"/>
  <c r="E132" i="1"/>
  <c r="F130" i="1"/>
  <c r="G130" i="1"/>
  <c r="E130" i="1"/>
  <c r="F129" i="1"/>
  <c r="G129" i="1"/>
  <c r="E129" i="1"/>
  <c r="I127" i="1"/>
  <c r="H127" i="1"/>
  <c r="H126" i="1"/>
  <c r="F127" i="1"/>
  <c r="G127" i="1"/>
  <c r="F126" i="1"/>
  <c r="G126" i="1"/>
  <c r="E128" i="1"/>
  <c r="E127" i="1"/>
  <c r="E126" i="1"/>
  <c r="E119" i="1"/>
  <c r="G37" i="1" l="1"/>
  <c r="G33" i="1"/>
  <c r="H15" i="1" l="1"/>
  <c r="E138" i="1" l="1"/>
  <c r="G17" i="1"/>
  <c r="G65" i="1" l="1"/>
  <c r="G34" i="1"/>
  <c r="H13" i="1" l="1"/>
  <c r="H29" i="1"/>
  <c r="F138" i="1"/>
  <c r="G138" i="1"/>
  <c r="F137" i="1"/>
  <c r="G137" i="1"/>
  <c r="E137" i="1"/>
  <c r="E140" i="1" s="1"/>
  <c r="E63" i="1"/>
  <c r="E66" i="1"/>
  <c r="F65" i="1"/>
  <c r="I65" i="1" s="1"/>
  <c r="F66" i="1"/>
  <c r="G66" i="1"/>
  <c r="E65" i="1"/>
  <c r="G63" i="1"/>
  <c r="F63" i="1"/>
  <c r="H63" i="1" s="1"/>
  <c r="H62" i="1"/>
  <c r="I62" i="1" s="1"/>
  <c r="I61" i="1"/>
  <c r="H61" i="1"/>
  <c r="I60" i="1"/>
  <c r="H60" i="1"/>
  <c r="H59" i="1"/>
  <c r="I59" i="1" s="1"/>
  <c r="G58" i="1"/>
  <c r="F58" i="1"/>
  <c r="E58" i="1"/>
  <c r="H57" i="1"/>
  <c r="I57" i="1" s="1"/>
  <c r="I56" i="1"/>
  <c r="H56" i="1"/>
  <c r="I55" i="1"/>
  <c r="H55" i="1"/>
  <c r="H54" i="1"/>
  <c r="I54" i="1" s="1"/>
  <c r="E64" i="1"/>
  <c r="F64" i="1"/>
  <c r="G64" i="1"/>
  <c r="H64" i="1"/>
  <c r="E67" i="1"/>
  <c r="F67" i="1"/>
  <c r="G67" i="1"/>
  <c r="I66" i="1" l="1"/>
  <c r="H58" i="1"/>
  <c r="H67" i="1"/>
  <c r="I63" i="1"/>
  <c r="E68" i="1"/>
  <c r="I58" i="1"/>
  <c r="F68" i="1"/>
  <c r="G68" i="1"/>
  <c r="H25" i="1"/>
  <c r="I68" i="1" l="1"/>
  <c r="H68" i="1"/>
  <c r="G89" i="1"/>
  <c r="F89" i="1"/>
  <c r="G88" i="1" l="1"/>
  <c r="G87" i="1"/>
  <c r="E89" i="1"/>
  <c r="E139" i="1" s="1"/>
  <c r="E34" i="1" l="1"/>
  <c r="G43" i="1"/>
  <c r="F53" i="1" l="1"/>
  <c r="G53" i="1" l="1"/>
  <c r="G48" i="1"/>
  <c r="H49" i="1" l="1"/>
  <c r="I49" i="1" s="1"/>
  <c r="H50" i="1"/>
  <c r="H51" i="1"/>
  <c r="H52" i="1"/>
  <c r="I52" i="1" s="1"/>
  <c r="H53" i="1"/>
  <c r="E53" i="1"/>
  <c r="H43" i="1" l="1"/>
  <c r="F43" i="1"/>
  <c r="E43" i="1"/>
  <c r="E141" i="1" l="1"/>
  <c r="F139" i="1"/>
  <c r="G139" i="1"/>
  <c r="G136" i="1"/>
  <c r="F136" i="1"/>
  <c r="E136" i="1"/>
  <c r="I98" i="1"/>
  <c r="I94" i="1"/>
  <c r="E33" i="1" l="1"/>
  <c r="F33" i="1"/>
  <c r="F34" i="1"/>
  <c r="E35" i="1"/>
  <c r="F35" i="1"/>
  <c r="G35" i="1"/>
  <c r="E36" i="1"/>
  <c r="F36" i="1"/>
  <c r="G36" i="1"/>
  <c r="I33" i="1" l="1"/>
  <c r="H34" i="1"/>
  <c r="I35" i="1"/>
  <c r="H33" i="1"/>
  <c r="H36" i="1"/>
  <c r="E37" i="1"/>
  <c r="F37" i="1"/>
  <c r="H35" i="1"/>
  <c r="I34" i="1"/>
  <c r="G142" i="1"/>
  <c r="G152" i="1"/>
  <c r="F152" i="1"/>
  <c r="E152" i="1"/>
  <c r="H37" i="1" l="1"/>
  <c r="I37" i="1"/>
  <c r="G22" i="1"/>
  <c r="E22" i="1"/>
  <c r="G85" i="1" l="1"/>
  <c r="F142" i="1" l="1"/>
  <c r="F153" i="1" l="1"/>
  <c r="G153" i="1"/>
  <c r="F148" i="1"/>
  <c r="G148" i="1"/>
  <c r="E148" i="1"/>
  <c r="E153" i="1"/>
  <c r="F157" i="1"/>
  <c r="G157" i="1"/>
  <c r="E157" i="1"/>
  <c r="G154" i="1"/>
  <c r="F154" i="1"/>
  <c r="E154" i="1"/>
  <c r="G151" i="1"/>
  <c r="F151" i="1"/>
  <c r="E151" i="1"/>
  <c r="I153" i="1" l="1"/>
  <c r="H157" i="1"/>
  <c r="F155" i="1"/>
  <c r="H152" i="1"/>
  <c r="E155" i="1"/>
  <c r="I157" i="1"/>
  <c r="H154" i="1"/>
  <c r="G155" i="1"/>
  <c r="H151" i="1"/>
  <c r="H153" i="1"/>
  <c r="H155" i="1" l="1"/>
  <c r="I155" i="1"/>
  <c r="I29" i="1"/>
  <c r="H31" i="1"/>
  <c r="H30" i="1"/>
  <c r="H28" i="1"/>
  <c r="G32" i="1"/>
  <c r="F32" i="1"/>
  <c r="E32" i="1"/>
  <c r="H32" i="1" l="1"/>
  <c r="I32" i="1"/>
  <c r="F17" i="1"/>
  <c r="E17" i="1"/>
  <c r="I17" i="1" l="1"/>
  <c r="H46" i="1"/>
  <c r="H66" i="1" s="1"/>
  <c r="H45" i="1"/>
  <c r="H65" i="1" s="1"/>
  <c r="E142" i="1" l="1"/>
  <c r="G78" i="1" l="1"/>
  <c r="F78" i="1"/>
  <c r="E78" i="1"/>
  <c r="G77" i="1"/>
  <c r="F77" i="1"/>
  <c r="E77" i="1"/>
  <c r="E76" i="1"/>
  <c r="G75" i="1"/>
  <c r="F75" i="1"/>
  <c r="E75" i="1"/>
  <c r="H73" i="1"/>
  <c r="H72" i="1"/>
  <c r="H70" i="1"/>
  <c r="H82" i="1"/>
  <c r="E79" i="1" l="1"/>
  <c r="H75" i="1"/>
  <c r="H71" i="1"/>
  <c r="G105" i="1" l="1"/>
  <c r="G104" i="1"/>
  <c r="G110" i="1" s="1"/>
  <c r="G121" i="1" s="1"/>
  <c r="G103" i="1"/>
  <c r="E103" i="1"/>
  <c r="F103" i="1"/>
  <c r="E104" i="1"/>
  <c r="F104" i="1"/>
  <c r="E105" i="1"/>
  <c r="F105" i="1"/>
  <c r="F102" i="1"/>
  <c r="E102" i="1"/>
  <c r="H98" i="1"/>
  <c r="H100" i="1"/>
  <c r="I100" i="1" s="1"/>
  <c r="H99" i="1"/>
  <c r="I99" i="1" s="1"/>
  <c r="H97" i="1"/>
  <c r="H94" i="1"/>
  <c r="H93" i="1"/>
  <c r="H137" i="1" l="1"/>
  <c r="H95" i="1"/>
  <c r="H102" i="1"/>
  <c r="H105" i="1"/>
  <c r="H92" i="1"/>
  <c r="H83" i="1"/>
  <c r="H138" i="1" s="1"/>
  <c r="H84" i="1"/>
  <c r="H86" i="1"/>
  <c r="H89" i="1"/>
  <c r="H81" i="1"/>
  <c r="H78" i="1"/>
  <c r="H77" i="1"/>
  <c r="G111" i="1"/>
  <c r="G122" i="1" s="1"/>
  <c r="F111" i="1"/>
  <c r="E111" i="1"/>
  <c r="G107" i="1"/>
  <c r="G119" i="1" s="1"/>
  <c r="F107" i="1"/>
  <c r="F119" i="1" s="1"/>
  <c r="E107" i="1"/>
  <c r="H47" i="1"/>
  <c r="I47" i="1" s="1"/>
  <c r="H44" i="1"/>
  <c r="I44" i="1" s="1"/>
  <c r="H18" i="1"/>
  <c r="H19" i="1"/>
  <c r="H20" i="1"/>
  <c r="H21" i="1"/>
  <c r="H23" i="1"/>
  <c r="H24" i="1"/>
  <c r="H26" i="1"/>
  <c r="H16" i="1"/>
  <c r="H14" i="1"/>
  <c r="G76" i="1"/>
  <c r="G108" i="1" s="1"/>
  <c r="G120" i="1" s="1"/>
  <c r="F76" i="1"/>
  <c r="I119" i="1" l="1"/>
  <c r="G112" i="1"/>
  <c r="H96" i="1"/>
  <c r="H76" i="1"/>
  <c r="G74" i="1"/>
  <c r="G123" i="1" l="1"/>
  <c r="F87" i="1"/>
  <c r="F108" i="1" s="1"/>
  <c r="F120" i="1" s="1"/>
  <c r="I120" i="1" s="1"/>
  <c r="E87" i="1"/>
  <c r="E108" i="1" s="1"/>
  <c r="E120" i="1" s="1"/>
  <c r="H87" i="1" l="1"/>
  <c r="I86" i="1" l="1"/>
  <c r="G143" i="1"/>
  <c r="F141" i="1"/>
  <c r="G27" i="1" l="1"/>
  <c r="F27" i="1"/>
  <c r="E27" i="1"/>
  <c r="F22" i="1"/>
  <c r="H22" i="1" l="1"/>
  <c r="H27" i="1"/>
  <c r="I27" i="1"/>
  <c r="I22" i="1"/>
  <c r="E88" i="1" l="1"/>
  <c r="E90" i="1" l="1"/>
  <c r="E110" i="1"/>
  <c r="E121" i="1" s="1"/>
  <c r="E123" i="1" s="1"/>
  <c r="E109" i="1"/>
  <c r="I13" i="1"/>
  <c r="E112" i="1" l="1"/>
  <c r="G159" i="1"/>
  <c r="G156" i="1"/>
  <c r="F159" i="1"/>
  <c r="F156" i="1"/>
  <c r="E159" i="1"/>
  <c r="E156" i="1"/>
  <c r="G149" i="1"/>
  <c r="G147" i="1"/>
  <c r="F147" i="1"/>
  <c r="G146" i="1"/>
  <c r="F149" i="1"/>
  <c r="E147" i="1"/>
  <c r="E146" i="1"/>
  <c r="F146" i="1"/>
  <c r="E149" i="1"/>
  <c r="G144" i="1"/>
  <c r="F144" i="1"/>
  <c r="E144" i="1"/>
  <c r="F143" i="1"/>
  <c r="E143" i="1"/>
  <c r="H146" i="1" l="1"/>
  <c r="I148" i="1"/>
  <c r="H148" i="1"/>
  <c r="H147" i="1"/>
  <c r="H159" i="1"/>
  <c r="H144" i="1"/>
  <c r="H149" i="1"/>
  <c r="H156" i="1"/>
  <c r="I143" i="1"/>
  <c r="H143" i="1"/>
  <c r="G160" i="1"/>
  <c r="G150" i="1"/>
  <c r="E150" i="1"/>
  <c r="F150" i="1"/>
  <c r="E160" i="1"/>
  <c r="F160" i="1"/>
  <c r="F101" i="1"/>
  <c r="E101" i="1"/>
  <c r="G101" i="1"/>
  <c r="G96" i="1"/>
  <c r="F96" i="1"/>
  <c r="F85" i="1"/>
  <c r="H85" i="1" s="1"/>
  <c r="E96" i="1"/>
  <c r="E85" i="1"/>
  <c r="E74" i="1"/>
  <c r="I150" i="1" l="1"/>
  <c r="I160" i="1"/>
  <c r="H150" i="1"/>
  <c r="H160" i="1"/>
  <c r="H101" i="1"/>
  <c r="I96" i="1"/>
  <c r="I101" i="1"/>
  <c r="F74" i="1"/>
  <c r="I74" i="1" l="1"/>
  <c r="H74" i="1"/>
  <c r="F48" i="1"/>
  <c r="E48" i="1"/>
  <c r="H48" i="1" l="1"/>
  <c r="I14" i="1" l="1"/>
  <c r="H17" i="1" l="1"/>
  <c r="F79" i="1" l="1"/>
  <c r="I87" i="1" l="1"/>
  <c r="I25" i="1" l="1"/>
  <c r="I20" i="1"/>
  <c r="H142" i="1" l="1"/>
  <c r="E145" i="1" l="1"/>
  <c r="E163" i="1" s="1"/>
  <c r="G141" i="1"/>
  <c r="H141" i="1" s="1"/>
  <c r="H103" i="1"/>
  <c r="F88" i="1"/>
  <c r="F110" i="1" s="1"/>
  <c r="F121" i="1" s="1"/>
  <c r="G90" i="1"/>
  <c r="I71" i="1"/>
  <c r="F123" i="1" l="1"/>
  <c r="I123" i="1" s="1"/>
  <c r="I121" i="1"/>
  <c r="H88" i="1"/>
  <c r="H104" i="1"/>
  <c r="E106" i="1"/>
  <c r="F106" i="1"/>
  <c r="G79" i="1"/>
  <c r="F90" i="1"/>
  <c r="G106" i="1"/>
  <c r="I141" i="1"/>
  <c r="I76" i="1"/>
  <c r="I104" i="1"/>
  <c r="I103" i="1"/>
  <c r="I144" i="1"/>
  <c r="I15" i="1"/>
  <c r="F112" i="1" l="1"/>
  <c r="H110" i="1"/>
  <c r="H121" i="1" s="1"/>
  <c r="I110" i="1"/>
  <c r="H90" i="1"/>
  <c r="I79" i="1"/>
  <c r="H79" i="1"/>
  <c r="H106" i="1"/>
  <c r="I106" i="1"/>
  <c r="F109" i="1"/>
  <c r="G109" i="1"/>
  <c r="I109" i="1" l="1"/>
  <c r="H109" i="1"/>
  <c r="H139" i="1"/>
  <c r="H108" i="1"/>
  <c r="H120" i="1" s="1"/>
  <c r="I137" i="1"/>
  <c r="F145" i="1"/>
  <c r="G145" i="1"/>
  <c r="I142" i="1"/>
  <c r="H111" i="1" l="1"/>
  <c r="H122" i="1" s="1"/>
  <c r="H136" i="1"/>
  <c r="H145" i="1"/>
  <c r="F140" i="1"/>
  <c r="F163" i="1" s="1"/>
  <c r="I138" i="1"/>
  <c r="G140" i="1"/>
  <c r="G163" i="1" s="1"/>
  <c r="I108" i="1"/>
  <c r="I145" i="1"/>
  <c r="H140" i="1" l="1"/>
  <c r="I107" i="1"/>
  <c r="H107" i="1"/>
  <c r="H119" i="1" s="1"/>
  <c r="H123" i="1" s="1"/>
  <c r="H112" i="1"/>
  <c r="I140" i="1"/>
  <c r="I112" i="1" l="1"/>
</calcChain>
</file>

<file path=xl/sharedStrings.xml><?xml version="1.0" encoding="utf-8"?>
<sst xmlns="http://schemas.openxmlformats.org/spreadsheetml/2006/main" count="344" uniqueCount="103">
  <si>
    <t xml:space="preserve">Отчет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</si>
  <si>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</si>
  <si>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</si>
  <si>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</si>
  <si>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</si>
  <si>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</si>
  <si>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</si>
  <si>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</si>
  <si>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</si>
  <si>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</si>
  <si>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</si>
  <si>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</si>
  <si>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</si>
  <si>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</si>
  <si>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</si>
  <si>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</si>
  <si>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</si>
  <si>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</si>
  <si>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</si>
  <si>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МКУ «Централизованная бухгалтерия»</t>
  </si>
  <si>
    <t>МКУ «Служба обеспечения органов местного самоуправления»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</si>
  <si>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</si>
  <si>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</si>
  <si>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</si>
  <si>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</si>
  <si>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</si>
  <si>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</si>
  <si>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(гр.7- гр.6)</t>
  </si>
  <si>
    <t>Результаты реализации муниципальной программы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</si>
  <si>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</si>
  <si>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</si>
  <si>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</si>
  <si>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</si>
  <si>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</si>
  <si>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</si>
  <si>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</si>
  <si>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</si>
  <si>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</si>
  <si>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</si>
  <si>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</si>
  <si>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</si>
  <si>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</si>
  <si>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</si>
  <si>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</si>
  <si>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</si>
  <si>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</si>
  <si>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</si>
  <si>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</si>
  <si>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</si>
  <si>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</si>
  <si>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</si>
  <si>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</si>
  <si>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</si>
  <si>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</si>
  <si>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</si>
  <si>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</si>
  <si>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</si>
  <si>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</si>
  <si>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</si>
  <si>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</si>
  <si>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</si>
  <si>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</si>
  <si>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</si>
  <si>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</si>
  <si>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</si>
  <si>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</si>
  <si>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</si>
  <si>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 (4,5)</t>
  </si>
  <si>
    <t>2.4.</t>
  </si>
  <si>
    <t xml:space="preserve">2.5. </t>
  </si>
  <si>
    <t>Участие в реализации регионального проекта "Создание условий для легкого старта и комфортного ведения бизнеса" (4.5)</t>
  </si>
  <si>
    <t>Участие в реализации регионального проекта "Акселерация субъектов малого и среднего предпринимательства" (4,5)</t>
  </si>
  <si>
    <t>Прочие расходы</t>
  </si>
  <si>
    <t>Д.М. Демидова</t>
  </si>
  <si>
    <t>/   5-00-39 (262)</t>
  </si>
  <si>
    <t>Расходы на текущую деятельность по охране труда.</t>
  </si>
  <si>
    <t xml:space="preserve">Подпрограмма не реализуется в связи с ликвидацией муниципального автономного учреждения «Многофункциональный центр предоставления государственных и муниципальных услуг» с 01.01.2021. 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</si>
  <si>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</si>
  <si>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</si>
  <si>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</si>
  <si>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</t>
    </r>
    <r>
      <rPr>
        <sz val="10"/>
        <color theme="1"/>
        <rFont val="Times New Roman"/>
        <family val="1"/>
        <charset val="204"/>
      </rPr>
      <t xml:space="preserve">  (Ответственный исполнитель)                                                               (ФИО руководителя)                                 (подпись)                                   (ФИО исполнителя, ответственного за составление формы)  (подпись)    (телефон)</t>
    </r>
  </si>
  <si>
    <t xml:space="preserve">                               (Cоисполнитель 1)                                                           (ФИО руководителя)                              (подпись)                          (ФИО исполнителя, ответственного за составление формы) (подпись)           (телефон)    </t>
  </si>
  <si>
    <t xml:space="preserve"> 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</si>
  <si>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</si>
  <si>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</si>
  <si>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</si>
  <si>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Ответственный исполнитель/соисполнитель</t>
  </si>
  <si>
    <t>Инвестиции в объекты муниципальной собственности</t>
  </si>
  <si>
    <t>Проектная часть</t>
  </si>
  <si>
    <t>Процессная часть</t>
  </si>
  <si>
    <t>иные источники финансирования</t>
  </si>
  <si>
    <t>Всего: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</si>
  <si>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связи, а также заправка картриджей; услуги КИБ Гарант за текущую версию.
- Прочая закупка товаров, работ, услуг для обеспечения муниципальных нужд ,  в том числе оплата коммунальных услуг; поставка электроэнергии; оплата работ, услуг по содержанию имущества; поставка марок и конвертов, услуг спец связи.</t>
  </si>
  <si>
    <t xml:space="preserve">В отчетном периоде заключено1 соглашение с 1 КФХ.
на поддержку: животноводства - 2 136,5 тыс. рублей.
</t>
  </si>
  <si>
    <t>Дата составления отчета  12/04/2022</t>
  </si>
  <si>
    <t xml:space="preserve">Заключено с ДЭР ХМАО-Югры Соглашение о предоставлении субсидии местному бюджету из бюджета
Ханты-Мансийского автономного округа – Югры № МСПI5 2022 - 13. Прием заявлений начат 30.03.2022. Выплата субсидий запланирована во II квартале.  </t>
  </si>
  <si>
    <t xml:space="preserve">Заключено с ДЭР ХМАО-Югры Соглашение о предоставлении субсидии местному бюджету из бюджета Ханты-Мансийского автономного округа – Югры № МСПI4 2022 - 13.Прием заявлений начат 30.03.2022. Выплата субсидий запланирована во II квартале.  </t>
  </si>
  <si>
    <t>,</t>
  </si>
  <si>
    <t xml:space="preserve">В отчетном периоде:                                                                                                                                                                                                                                                  подготовлены 2 НПА по проведению следующих муниципальных конкурсов:                                                          «Лучший уполномоченный по охране труда» среди уполномоченных по охране труда организаций города Югорска;                                                                                                                                                                                                  
Смотр-конкурс «Лучшая организация работы в области регулирования социально-трудовых отношений и охраны труда» среди работодателей  в города Югорска. Итоги конкурсов будут подведены в апреле 2022 года.                                                                                       
</t>
  </si>
  <si>
    <t>/      В.А. Ермакова</t>
  </si>
  <si>
    <t>О.В. Бочарова</t>
  </si>
  <si>
    <t xml:space="preserve">В отчетном периоде расходы учреждения в разрезе видов расходов составили:  
- фонд оплаты труда и взносы по обязательному социальному страхованию;
- прочие несоциальные выплаты персоналу (льготный проезд);
- социальное обеспечение (оплата путевки на санаторно-курортное лечение);
- социальные пособия и компенсации персоналу в денежной форме (б/л, пособие по уходу за ребенком);
- закупка товаров, работ, услуг в сфере информационно-коммуникационных технологий  (лицензионное обслуживание системы «Парус»); 
- оплата услуг связи;
- оплата коммунальных услуг; 
- оплата работ, услуг по содержанию имущества; 
- оплата семинаров; 
-оплата услуг по специальной оценки труда;
- приобретение информационных стендов;
- уплата налогов, сборов.
</t>
  </si>
  <si>
    <t xml:space="preserve">Структура Учреждения включает:
- единую диспетчерскую службу;
- сектор документационного обеспечения;
- отдел по благоустройству города;
- обслуживающий персонал (рабочие) администрации.
Расходы в разрезе видов расходов составили:
- фонд оплаты труда и взносы по обязательному социальному страхованию;
- возмещение расходов, связанных со служебными командировками;
- уплата транспортного налога;
- уплата налога на имущество;
- оплата услуг связи, интернет;  
- оплата услуг по ТО и ремонту автомобилей;
- оплата коммунальных услуг; 
- оплата расходов на ГСМ; 
- оплата страховки транспортных средств; 
- оплата услуг по  проведению предрейсовых и медицинских осмотров;
- оплата образовательных услуг;
-оплата услуг нотариуса;
- закупка товаров, работ, услуг в сфере информационно-коммуникационных технологий (приобретение неисключительных прав на использование ПО);
- социальные пособия и компенсации персоналу в денежной форме (б/л, пособие по уходу за ребенком);
- приобретение канцелярских и хозяйственных товаров;
- приобретение аккумулятора д/автомобиля;
- приобретение расходных материалов для автомобилей;
- приобретение телефонного аппарата.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</si>
</sst>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7" fillId="0" borderId="2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5" xfId="0" applyFill="1" applyBorder="1"/>
    <xf numFmtId="4" fontId="8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7" fillId="0" borderId="0" xfId="0" applyFont="1" applyFill="1"/>
    <xf numFmtId="164" fontId="4" fillId="0" borderId="0" xfId="0" applyNumberFormat="1" applyFont="1" applyFill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7"/>
  <sheetViews>
    <sheetView tabSelected="1" topLeftCell="A13" zoomScale="60" zoomScaleNormal="60" zoomScaleSheetLayoutView="43" workbookViewId="0">
      <selection activeCell="P27" sqref="P27"/>
    </sheetView>
  </sheetViews>
  <sheetFormatPr defaultColWidth="9.140625" defaultRowHeight="15" x14ac:dyDescent="0.25"/>
  <cols>
    <col min="1" max="1" width="13.28515625" style="21" customWidth="1"/>
    <col min="2" max="2" width="46" style="21" customWidth="1"/>
    <col min="3" max="3" width="21" style="21" customWidth="1"/>
    <col min="4" max="4" width="19.85546875" style="21" customWidth="1"/>
    <col min="5" max="5" width="16" style="21" customWidth="1"/>
    <col min="6" max="6" width="13.85546875" style="21" customWidth="1"/>
    <col min="7" max="7" width="15.140625" style="21" customWidth="1"/>
    <col min="8" max="9" width="16.85546875" style="21" customWidth="1"/>
    <col min="10" max="10" width="107.140625" style="21" customWidth="1"/>
    <col min="11" max="11" width="9.140625" style="21" hidden="1" customWidth="1"/>
    <col min="12" max="12" width="12.140625" style="21" hidden="1" customWidth="1"/>
    <col min="13" max="13" width="8.5703125" style="21" hidden="1" customWidth="1"/>
    <col min="14" max="14" width="7" style="21" customWidth="1"/>
    <col min="15" max="15" width="14.5703125" style="21" customWidth="1"/>
    <col min="16" max="16384" width="9.140625" style="21"/>
  </cols>
  <sheetData>
    <row r="1" spans="1:12" ht="15.75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</row>
    <row r="2" spans="1:12" ht="15.75" x14ac:dyDescent="0.25">
      <c r="A2" s="94" t="s">
        <v>83</v>
      </c>
      <c r="B2" s="94"/>
      <c r="C2" s="94"/>
      <c r="D2" s="94"/>
      <c r="E2" s="94"/>
      <c r="F2" s="94"/>
      <c r="G2" s="94"/>
      <c r="H2" s="94"/>
      <c r="I2" s="94"/>
      <c r="J2" s="94"/>
    </row>
    <row r="3" spans="1:12" ht="15.75" x14ac:dyDescent="0.25">
      <c r="A3" s="1"/>
      <c r="B3" s="1"/>
      <c r="C3" s="1"/>
      <c r="D3" s="2" t="s">
        <v>14</v>
      </c>
      <c r="E3" s="40" t="s">
        <v>15</v>
      </c>
      <c r="F3" s="12">
        <v>44651</v>
      </c>
      <c r="G3" s="3"/>
      <c r="H3" s="1"/>
      <c r="I3" s="1"/>
      <c r="J3" s="1"/>
    </row>
    <row r="4" spans="1:12" ht="30" customHeight="1" x14ac:dyDescent="0.25">
      <c r="E4" s="96" t="s">
        <v>32</v>
      </c>
      <c r="F4" s="96"/>
      <c r="G4" s="96"/>
      <c r="H4" s="96"/>
      <c r="I4" s="13"/>
      <c r="J4" s="13"/>
    </row>
    <row r="5" spans="1:12" ht="15.75" x14ac:dyDescent="0.25">
      <c r="E5" s="95" t="s">
        <v>25</v>
      </c>
      <c r="F5" s="95"/>
      <c r="G5" s="95"/>
      <c r="H5" s="95"/>
      <c r="I5" s="14"/>
      <c r="J5" s="14"/>
      <c r="L5" s="22"/>
    </row>
    <row r="6" spans="1:12" ht="30.75" customHeight="1" x14ac:dyDescent="0.25">
      <c r="E6" s="96" t="s">
        <v>41</v>
      </c>
      <c r="F6" s="96"/>
      <c r="G6" s="96"/>
      <c r="H6" s="96"/>
      <c r="I6" s="14"/>
      <c r="J6" s="14"/>
    </row>
    <row r="7" spans="1:12" ht="15.75" x14ac:dyDescent="0.25">
      <c r="E7" s="95" t="s">
        <v>26</v>
      </c>
      <c r="F7" s="95"/>
      <c r="G7" s="95"/>
      <c r="H7" s="95"/>
      <c r="I7" s="14"/>
      <c r="J7" s="14"/>
    </row>
    <row r="8" spans="1:12" ht="27.75" customHeight="1" x14ac:dyDescent="0.25">
      <c r="A8" s="75" t="s">
        <v>84</v>
      </c>
      <c r="B8" s="75" t="s">
        <v>85</v>
      </c>
      <c r="C8" s="75" t="s">
        <v>86</v>
      </c>
      <c r="D8" s="75" t="s">
        <v>1</v>
      </c>
      <c r="E8" s="75" t="s">
        <v>2</v>
      </c>
      <c r="F8" s="75" t="s">
        <v>3</v>
      </c>
      <c r="G8" s="75" t="s">
        <v>16</v>
      </c>
      <c r="H8" s="75" t="s">
        <v>4</v>
      </c>
      <c r="I8" s="75"/>
      <c r="J8" s="75" t="s">
        <v>28</v>
      </c>
      <c r="K8" s="23"/>
    </row>
    <row r="9" spans="1:12" ht="35.25" customHeight="1" x14ac:dyDescent="0.25">
      <c r="A9" s="75"/>
      <c r="B9" s="75"/>
      <c r="C9" s="75"/>
      <c r="D9" s="75"/>
      <c r="E9" s="75"/>
      <c r="F9" s="75"/>
      <c r="G9" s="75"/>
      <c r="H9" s="39" t="s">
        <v>5</v>
      </c>
      <c r="I9" s="39" t="s">
        <v>6</v>
      </c>
      <c r="J9" s="75"/>
    </row>
    <row r="10" spans="1:12" ht="64.5" customHeight="1" x14ac:dyDescent="0.25">
      <c r="A10" s="75"/>
      <c r="B10" s="75"/>
      <c r="C10" s="75"/>
      <c r="D10" s="75"/>
      <c r="E10" s="75"/>
      <c r="F10" s="75"/>
      <c r="G10" s="75"/>
      <c r="H10" s="39" t="s">
        <v>27</v>
      </c>
      <c r="I10" s="39" t="s">
        <v>7</v>
      </c>
      <c r="J10" s="75"/>
    </row>
    <row r="11" spans="1:12" ht="15.75" x14ac:dyDescent="0.25">
      <c r="A11" s="39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  <c r="G11" s="39">
        <v>7</v>
      </c>
      <c r="H11" s="39">
        <v>8</v>
      </c>
      <c r="I11" s="39">
        <v>9</v>
      </c>
      <c r="J11" s="39">
        <v>10</v>
      </c>
    </row>
    <row r="12" spans="1:12" ht="20.25" customHeight="1" x14ac:dyDescent="0.25">
      <c r="A12" s="78" t="s">
        <v>46</v>
      </c>
      <c r="B12" s="78"/>
      <c r="C12" s="78"/>
      <c r="D12" s="78"/>
      <c r="E12" s="78"/>
      <c r="F12" s="78"/>
      <c r="G12" s="78"/>
      <c r="H12" s="78"/>
      <c r="I12" s="78"/>
      <c r="J12" s="78"/>
      <c r="L12" s="22"/>
    </row>
    <row r="13" spans="1:12" ht="43.5" customHeight="1" x14ac:dyDescent="0.25">
      <c r="A13" s="80" t="s">
        <v>38</v>
      </c>
      <c r="B13" s="104" t="s">
        <v>33</v>
      </c>
      <c r="C13" s="75" t="s">
        <v>35</v>
      </c>
      <c r="D13" s="41" t="s">
        <v>8</v>
      </c>
      <c r="E13" s="43">
        <v>8488.6</v>
      </c>
      <c r="F13" s="43">
        <v>8488.6</v>
      </c>
      <c r="G13" s="49">
        <v>2072.3000000000002</v>
      </c>
      <c r="H13" s="50">
        <f>G13-F13</f>
        <v>-6416.3</v>
      </c>
      <c r="I13" s="50">
        <f>(G13/F13)*100</f>
        <v>24.412741794877839</v>
      </c>
      <c r="J13" s="97" t="s">
        <v>92</v>
      </c>
    </row>
    <row r="14" spans="1:12" ht="44.25" customHeight="1" x14ac:dyDescent="0.25">
      <c r="A14" s="76"/>
      <c r="B14" s="105"/>
      <c r="C14" s="75"/>
      <c r="D14" s="41" t="s">
        <v>10</v>
      </c>
      <c r="E14" s="44">
        <v>16496.7</v>
      </c>
      <c r="F14" s="44">
        <v>16496.7</v>
      </c>
      <c r="G14" s="49">
        <v>2039.9</v>
      </c>
      <c r="H14" s="50">
        <f>G14-F14</f>
        <v>-14456.800000000001</v>
      </c>
      <c r="I14" s="50">
        <f>(G14/F14)*100</f>
        <v>12.365503403711045</v>
      </c>
      <c r="J14" s="76"/>
    </row>
    <row r="15" spans="1:12" ht="23.25" customHeight="1" x14ac:dyDescent="0.25">
      <c r="A15" s="76"/>
      <c r="B15" s="105"/>
      <c r="C15" s="75"/>
      <c r="D15" s="41" t="s">
        <v>11</v>
      </c>
      <c r="E15" s="44">
        <v>169861.2</v>
      </c>
      <c r="F15" s="44">
        <v>169861.2</v>
      </c>
      <c r="G15" s="49">
        <v>41329.800000000003</v>
      </c>
      <c r="H15" s="50">
        <f>G15-F15</f>
        <v>-128531.40000000001</v>
      </c>
      <c r="I15" s="50">
        <f t="shared" ref="I15:I35" si="0">(G15/F15)*100</f>
        <v>24.331513023574541</v>
      </c>
      <c r="J15" s="76"/>
    </row>
    <row r="16" spans="1:12" ht="44.25" customHeight="1" x14ac:dyDescent="0.25">
      <c r="A16" s="76"/>
      <c r="B16" s="105"/>
      <c r="C16" s="75"/>
      <c r="D16" s="41" t="s">
        <v>90</v>
      </c>
      <c r="E16" s="45">
        <v>0</v>
      </c>
      <c r="F16" s="50">
        <v>0</v>
      </c>
      <c r="G16" s="50">
        <v>0</v>
      </c>
      <c r="H16" s="50">
        <f>G16-F16</f>
        <v>0</v>
      </c>
      <c r="I16" s="50">
        <v>0</v>
      </c>
      <c r="J16" s="76"/>
    </row>
    <row r="17" spans="1:10" ht="27" customHeight="1" x14ac:dyDescent="0.25">
      <c r="A17" s="76"/>
      <c r="B17" s="105"/>
      <c r="C17" s="75"/>
      <c r="D17" s="42" t="s">
        <v>91</v>
      </c>
      <c r="E17" s="46">
        <f>SUM(E13,E14,E15)</f>
        <v>194846.5</v>
      </c>
      <c r="F17" s="51">
        <f>SUM(F13,F14,F15)</f>
        <v>194846.5</v>
      </c>
      <c r="G17" s="51">
        <f>SUM(G13,G14,G15)</f>
        <v>45442</v>
      </c>
      <c r="H17" s="51">
        <f>G17-F17</f>
        <v>-149404.5</v>
      </c>
      <c r="I17" s="51">
        <f>(G17/F17)*100</f>
        <v>23.321948302894842</v>
      </c>
      <c r="J17" s="77"/>
    </row>
    <row r="18" spans="1:10" ht="30" customHeight="1" x14ac:dyDescent="0.25">
      <c r="A18" s="76"/>
      <c r="B18" s="105"/>
      <c r="C18" s="75" t="s">
        <v>19</v>
      </c>
      <c r="D18" s="41" t="s">
        <v>8</v>
      </c>
      <c r="E18" s="45">
        <v>0</v>
      </c>
      <c r="F18" s="45">
        <v>0</v>
      </c>
      <c r="G18" s="45">
        <v>0</v>
      </c>
      <c r="H18" s="45">
        <f t="shared" ref="H18:H37" si="1">G18-F18</f>
        <v>0</v>
      </c>
      <c r="I18" s="45">
        <v>0</v>
      </c>
      <c r="J18" s="108" t="s">
        <v>101</v>
      </c>
    </row>
    <row r="19" spans="1:10" ht="48.75" customHeight="1" x14ac:dyDescent="0.25">
      <c r="A19" s="76"/>
      <c r="B19" s="105"/>
      <c r="C19" s="75"/>
      <c r="D19" s="41" t="s">
        <v>10</v>
      </c>
      <c r="E19" s="45">
        <v>0</v>
      </c>
      <c r="F19" s="45">
        <v>0</v>
      </c>
      <c r="G19" s="45">
        <v>0</v>
      </c>
      <c r="H19" s="45">
        <f t="shared" si="1"/>
        <v>0</v>
      </c>
      <c r="I19" s="45">
        <v>0</v>
      </c>
      <c r="J19" s="105"/>
    </row>
    <row r="20" spans="1:10" ht="25.5" customHeight="1" x14ac:dyDescent="0.25">
      <c r="A20" s="76"/>
      <c r="B20" s="105"/>
      <c r="C20" s="75"/>
      <c r="D20" s="41" t="s">
        <v>11</v>
      </c>
      <c r="E20" s="45">
        <v>22000</v>
      </c>
      <c r="F20" s="45">
        <v>22000</v>
      </c>
      <c r="G20" s="45">
        <v>6621.2</v>
      </c>
      <c r="H20" s="47">
        <f t="shared" si="1"/>
        <v>-15378.8</v>
      </c>
      <c r="I20" s="45">
        <f t="shared" ref="I20:I25" si="2">(G20/F20)*100</f>
        <v>30.096363636363638</v>
      </c>
      <c r="J20" s="105"/>
    </row>
    <row r="21" spans="1:10" ht="48.75" customHeight="1" x14ac:dyDescent="0.25">
      <c r="A21" s="76"/>
      <c r="B21" s="105"/>
      <c r="C21" s="75"/>
      <c r="D21" s="41" t="s">
        <v>90</v>
      </c>
      <c r="E21" s="45">
        <v>0</v>
      </c>
      <c r="F21" s="45">
        <v>0</v>
      </c>
      <c r="G21" s="45">
        <v>0</v>
      </c>
      <c r="H21" s="45">
        <f t="shared" si="1"/>
        <v>0</v>
      </c>
      <c r="I21" s="45">
        <v>0</v>
      </c>
      <c r="J21" s="105"/>
    </row>
    <row r="22" spans="1:10" ht="63" customHeight="1" x14ac:dyDescent="0.25">
      <c r="A22" s="76"/>
      <c r="B22" s="105"/>
      <c r="C22" s="75"/>
      <c r="D22" s="42" t="s">
        <v>13</v>
      </c>
      <c r="E22" s="46">
        <f>SUM(E18,E19,E20)</f>
        <v>22000</v>
      </c>
      <c r="F22" s="46">
        <f>SUM(F18,F19,F20)</f>
        <v>22000</v>
      </c>
      <c r="G22" s="46">
        <f>SUM(G18,G19,G20)</f>
        <v>6621.2</v>
      </c>
      <c r="H22" s="48">
        <f t="shared" si="1"/>
        <v>-15378.8</v>
      </c>
      <c r="I22" s="46">
        <f>(G22/F22)*100</f>
        <v>30.096363636363638</v>
      </c>
      <c r="J22" s="106"/>
    </row>
    <row r="23" spans="1:10" ht="38.25" customHeight="1" x14ac:dyDescent="0.25">
      <c r="A23" s="76"/>
      <c r="B23" s="105"/>
      <c r="C23" s="75" t="s">
        <v>20</v>
      </c>
      <c r="D23" s="41" t="s">
        <v>8</v>
      </c>
      <c r="E23" s="45">
        <v>0</v>
      </c>
      <c r="F23" s="45">
        <v>0</v>
      </c>
      <c r="G23" s="45">
        <v>0</v>
      </c>
      <c r="H23" s="45">
        <f t="shared" si="1"/>
        <v>0</v>
      </c>
      <c r="I23" s="45">
        <v>0</v>
      </c>
      <c r="J23" s="108" t="s">
        <v>102</v>
      </c>
    </row>
    <row r="24" spans="1:10" ht="48.75" customHeight="1" x14ac:dyDescent="0.25">
      <c r="A24" s="76"/>
      <c r="B24" s="105"/>
      <c r="C24" s="75"/>
      <c r="D24" s="41" t="s">
        <v>10</v>
      </c>
      <c r="E24" s="45">
        <v>0</v>
      </c>
      <c r="F24" s="45">
        <v>0</v>
      </c>
      <c r="G24" s="45">
        <v>0</v>
      </c>
      <c r="H24" s="45">
        <f t="shared" si="1"/>
        <v>0</v>
      </c>
      <c r="I24" s="45">
        <v>0</v>
      </c>
      <c r="J24" s="105"/>
    </row>
    <row r="25" spans="1:10" ht="23.25" customHeight="1" x14ac:dyDescent="0.25">
      <c r="A25" s="76"/>
      <c r="B25" s="105"/>
      <c r="C25" s="75"/>
      <c r="D25" s="41" t="s">
        <v>11</v>
      </c>
      <c r="E25" s="45">
        <v>55250</v>
      </c>
      <c r="F25" s="45">
        <v>55250</v>
      </c>
      <c r="G25" s="45">
        <v>12083.7</v>
      </c>
      <c r="H25" s="45">
        <f t="shared" si="1"/>
        <v>-43166.3</v>
      </c>
      <c r="I25" s="45">
        <f t="shared" si="2"/>
        <v>21.870950226244346</v>
      </c>
      <c r="J25" s="105"/>
    </row>
    <row r="26" spans="1:10" ht="47.25" customHeight="1" x14ac:dyDescent="0.25">
      <c r="A26" s="76"/>
      <c r="B26" s="105"/>
      <c r="C26" s="75"/>
      <c r="D26" s="41" t="s">
        <v>90</v>
      </c>
      <c r="E26" s="45">
        <v>0</v>
      </c>
      <c r="F26" s="45">
        <v>0</v>
      </c>
      <c r="G26" s="45">
        <v>0</v>
      </c>
      <c r="H26" s="45">
        <f t="shared" si="1"/>
        <v>0</v>
      </c>
      <c r="I26" s="45">
        <v>0</v>
      </c>
      <c r="J26" s="105"/>
    </row>
    <row r="27" spans="1:10" ht="221.25" customHeight="1" x14ac:dyDescent="0.25">
      <c r="A27" s="77"/>
      <c r="B27" s="106"/>
      <c r="C27" s="75"/>
      <c r="D27" s="42" t="s">
        <v>13</v>
      </c>
      <c r="E27" s="46">
        <f>SUM(E23,E24,E25)</f>
        <v>55250</v>
      </c>
      <c r="F27" s="46">
        <f>SUM(F23,F24,F25)</f>
        <v>55250</v>
      </c>
      <c r="G27" s="46">
        <f>SUM(G23,G24,G25)</f>
        <v>12083.7</v>
      </c>
      <c r="H27" s="46">
        <f t="shared" si="1"/>
        <v>-43166.3</v>
      </c>
      <c r="I27" s="46">
        <f>(G27/F27)*100</f>
        <v>21.870950226244346</v>
      </c>
      <c r="J27" s="106"/>
    </row>
    <row r="28" spans="1:10" ht="36.75" customHeight="1" x14ac:dyDescent="0.25">
      <c r="A28" s="80" t="s">
        <v>37</v>
      </c>
      <c r="B28" s="70" t="s">
        <v>36</v>
      </c>
      <c r="C28" s="70" t="s">
        <v>34</v>
      </c>
      <c r="D28" s="41" t="s">
        <v>8</v>
      </c>
      <c r="E28" s="45">
        <v>0</v>
      </c>
      <c r="F28" s="45">
        <v>0</v>
      </c>
      <c r="G28" s="45">
        <v>0</v>
      </c>
      <c r="H28" s="45">
        <f t="shared" si="1"/>
        <v>0</v>
      </c>
      <c r="I28" s="45">
        <v>0</v>
      </c>
      <c r="J28" s="97" t="s">
        <v>64</v>
      </c>
    </row>
    <row r="29" spans="1:10" ht="48.75" customHeight="1" x14ac:dyDescent="0.25">
      <c r="A29" s="76"/>
      <c r="B29" s="76"/>
      <c r="C29" s="71"/>
      <c r="D29" s="41" t="s">
        <v>10</v>
      </c>
      <c r="E29" s="45">
        <v>49689.599999999999</v>
      </c>
      <c r="F29" s="45">
        <v>49689.599999999999</v>
      </c>
      <c r="G29" s="45">
        <v>10341</v>
      </c>
      <c r="H29" s="45">
        <f>G29-F29</f>
        <v>-39348.6</v>
      </c>
      <c r="I29" s="45">
        <f t="shared" ref="I29" si="3">(G29/F29)*100</f>
        <v>20.811195904173108</v>
      </c>
      <c r="J29" s="76"/>
    </row>
    <row r="30" spans="1:10" ht="21.75" customHeight="1" x14ac:dyDescent="0.25">
      <c r="A30" s="76"/>
      <c r="B30" s="76"/>
      <c r="C30" s="71"/>
      <c r="D30" s="41" t="s">
        <v>11</v>
      </c>
      <c r="E30" s="45">
        <v>0</v>
      </c>
      <c r="F30" s="45">
        <v>0</v>
      </c>
      <c r="G30" s="45">
        <v>0</v>
      </c>
      <c r="H30" s="45">
        <f t="shared" si="1"/>
        <v>0</v>
      </c>
      <c r="I30" s="45">
        <v>0</v>
      </c>
      <c r="J30" s="76"/>
    </row>
    <row r="31" spans="1:10" ht="51.75" customHeight="1" x14ac:dyDescent="0.25">
      <c r="A31" s="76"/>
      <c r="B31" s="76"/>
      <c r="C31" s="71"/>
      <c r="D31" s="41" t="s">
        <v>90</v>
      </c>
      <c r="E31" s="45">
        <v>0</v>
      </c>
      <c r="F31" s="45">
        <v>0</v>
      </c>
      <c r="G31" s="45">
        <v>0</v>
      </c>
      <c r="H31" s="45">
        <f t="shared" si="1"/>
        <v>0</v>
      </c>
      <c r="I31" s="45">
        <v>0</v>
      </c>
      <c r="J31" s="76"/>
    </row>
    <row r="32" spans="1:10" ht="23.25" customHeight="1" x14ac:dyDescent="0.25">
      <c r="A32" s="77"/>
      <c r="B32" s="77"/>
      <c r="C32" s="72"/>
      <c r="D32" s="42" t="s">
        <v>13</v>
      </c>
      <c r="E32" s="46">
        <f>E29</f>
        <v>49689.599999999999</v>
      </c>
      <c r="F32" s="46">
        <f>F29</f>
        <v>49689.599999999999</v>
      </c>
      <c r="G32" s="46">
        <f>G29</f>
        <v>10341</v>
      </c>
      <c r="H32" s="46">
        <f t="shared" si="1"/>
        <v>-39348.6</v>
      </c>
      <c r="I32" s="46">
        <f>(G32/F32)*100</f>
        <v>20.811195904173108</v>
      </c>
      <c r="J32" s="77"/>
    </row>
    <row r="33" spans="1:13" ht="36" customHeight="1" x14ac:dyDescent="0.25">
      <c r="A33" s="58" t="s">
        <v>42</v>
      </c>
      <c r="B33" s="59"/>
      <c r="C33" s="60"/>
      <c r="D33" s="42" t="s">
        <v>8</v>
      </c>
      <c r="E33" s="46">
        <f>E13+E18+E23</f>
        <v>8488.6</v>
      </c>
      <c r="F33" s="46">
        <f>F13+F18+F23</f>
        <v>8488.6</v>
      </c>
      <c r="G33" s="46">
        <f>G13+G18+G23</f>
        <v>2072.3000000000002</v>
      </c>
      <c r="H33" s="46">
        <f t="shared" si="1"/>
        <v>-6416.3</v>
      </c>
      <c r="I33" s="46">
        <f t="shared" si="0"/>
        <v>24.412741794877839</v>
      </c>
      <c r="J33" s="41" t="s">
        <v>9</v>
      </c>
    </row>
    <row r="34" spans="1:13" ht="47.25" x14ac:dyDescent="0.25">
      <c r="A34" s="61"/>
      <c r="B34" s="62"/>
      <c r="C34" s="63"/>
      <c r="D34" s="42" t="s">
        <v>10</v>
      </c>
      <c r="E34" s="46">
        <f>E14+E19+E24+E29</f>
        <v>66186.3</v>
      </c>
      <c r="F34" s="46">
        <f>F14+F19+F24+F29</f>
        <v>66186.3</v>
      </c>
      <c r="G34" s="46">
        <f>G14+G19+G24+G29</f>
        <v>12380.9</v>
      </c>
      <c r="H34" s="46">
        <f t="shared" si="1"/>
        <v>-53805.4</v>
      </c>
      <c r="I34" s="46">
        <f t="shared" si="0"/>
        <v>18.70613707066266</v>
      </c>
      <c r="J34" s="41" t="s">
        <v>9</v>
      </c>
      <c r="L34" s="24"/>
      <c r="M34" s="24"/>
    </row>
    <row r="35" spans="1:13" ht="15.75" x14ac:dyDescent="0.25">
      <c r="A35" s="61"/>
      <c r="B35" s="62"/>
      <c r="C35" s="63"/>
      <c r="D35" s="42" t="s">
        <v>11</v>
      </c>
      <c r="E35" s="46">
        <f>E15+E20+E25</f>
        <v>247111.2</v>
      </c>
      <c r="F35" s="46">
        <f>F15+F20+F25</f>
        <v>247111.2</v>
      </c>
      <c r="G35" s="46">
        <f>G15+G20+G25</f>
        <v>60034.7</v>
      </c>
      <c r="H35" s="46">
        <f t="shared" si="1"/>
        <v>-187076.5</v>
      </c>
      <c r="I35" s="46">
        <f t="shared" si="0"/>
        <v>24.294609066687382</v>
      </c>
      <c r="J35" s="41" t="s">
        <v>9</v>
      </c>
      <c r="L35" s="25"/>
      <c r="M35" s="25"/>
    </row>
    <row r="36" spans="1:13" ht="31.5" x14ac:dyDescent="0.25">
      <c r="A36" s="61"/>
      <c r="B36" s="62"/>
      <c r="C36" s="63"/>
      <c r="D36" s="42" t="s">
        <v>90</v>
      </c>
      <c r="E36" s="46">
        <f>SUM(E16,E21,E26)</f>
        <v>0</v>
      </c>
      <c r="F36" s="46">
        <f>SUM(F16,F21,F26)</f>
        <v>0</v>
      </c>
      <c r="G36" s="46">
        <f>SUM(G16,G26,G21)</f>
        <v>0</v>
      </c>
      <c r="H36" s="46">
        <f>G36-F36</f>
        <v>0</v>
      </c>
      <c r="I36" s="46">
        <v>0</v>
      </c>
      <c r="J36" s="41" t="s">
        <v>9</v>
      </c>
      <c r="L36" s="25"/>
      <c r="M36" s="25"/>
    </row>
    <row r="37" spans="1:13" ht="20.25" customHeight="1" x14ac:dyDescent="0.25">
      <c r="A37" s="64"/>
      <c r="B37" s="65"/>
      <c r="C37" s="66"/>
      <c r="D37" s="42" t="s">
        <v>13</v>
      </c>
      <c r="E37" s="46">
        <f>SUM(E33,E34,E35)</f>
        <v>321786.10000000003</v>
      </c>
      <c r="F37" s="46">
        <f>SUM(F33,F34,F35)</f>
        <v>321786.10000000003</v>
      </c>
      <c r="G37" s="51">
        <f>SUM(G33,G34,G35,G36)</f>
        <v>74487.899999999994</v>
      </c>
      <c r="H37" s="46">
        <f t="shared" si="1"/>
        <v>-247298.20000000004</v>
      </c>
      <c r="I37" s="46">
        <f>(G37/F37)*100</f>
        <v>23.148265260680926</v>
      </c>
      <c r="J37" s="41" t="s">
        <v>9</v>
      </c>
      <c r="L37" s="25"/>
      <c r="M37" s="25"/>
    </row>
    <row r="38" spans="1:13" ht="18.75" customHeight="1" x14ac:dyDescent="0.25">
      <c r="A38" s="78" t="s">
        <v>47</v>
      </c>
      <c r="B38" s="78"/>
      <c r="C38" s="78"/>
      <c r="D38" s="78"/>
      <c r="E38" s="78"/>
      <c r="F38" s="78"/>
      <c r="G38" s="78"/>
      <c r="H38" s="78"/>
      <c r="I38" s="78"/>
      <c r="J38" s="78"/>
      <c r="L38" s="25"/>
      <c r="M38" s="25"/>
    </row>
    <row r="39" spans="1:13" ht="38.25" customHeight="1" x14ac:dyDescent="0.25">
      <c r="A39" s="80" t="s">
        <v>40</v>
      </c>
      <c r="B39" s="70" t="s">
        <v>67</v>
      </c>
      <c r="C39" s="70" t="s">
        <v>41</v>
      </c>
      <c r="D39" s="41" t="s">
        <v>8</v>
      </c>
      <c r="E39" s="52">
        <v>0</v>
      </c>
      <c r="F39" s="52">
        <v>0</v>
      </c>
      <c r="G39" s="52">
        <v>0</v>
      </c>
      <c r="H39" s="53">
        <v>0</v>
      </c>
      <c r="I39" s="53">
        <v>0</v>
      </c>
      <c r="J39" s="54" t="s">
        <v>9</v>
      </c>
      <c r="L39" s="25"/>
      <c r="M39" s="25"/>
    </row>
    <row r="40" spans="1:13" ht="57.75" customHeight="1" x14ac:dyDescent="0.25">
      <c r="A40" s="81"/>
      <c r="B40" s="76"/>
      <c r="C40" s="76"/>
      <c r="D40" s="41" t="s">
        <v>10</v>
      </c>
      <c r="E40" s="52">
        <v>0</v>
      </c>
      <c r="F40" s="52">
        <v>0</v>
      </c>
      <c r="G40" s="52">
        <v>0</v>
      </c>
      <c r="H40" s="53">
        <v>0</v>
      </c>
      <c r="I40" s="45">
        <v>0</v>
      </c>
      <c r="J40" s="54" t="s">
        <v>9</v>
      </c>
      <c r="L40" s="25"/>
      <c r="M40" s="25"/>
    </row>
    <row r="41" spans="1:13" ht="19.5" customHeight="1" x14ac:dyDescent="0.25">
      <c r="A41" s="81"/>
      <c r="B41" s="76"/>
      <c r="C41" s="76"/>
      <c r="D41" s="41" t="s">
        <v>11</v>
      </c>
      <c r="E41" s="52">
        <v>0</v>
      </c>
      <c r="F41" s="52">
        <v>0</v>
      </c>
      <c r="G41" s="52">
        <v>0</v>
      </c>
      <c r="H41" s="55">
        <v>0</v>
      </c>
      <c r="I41" s="45">
        <v>0</v>
      </c>
      <c r="J41" s="54" t="s">
        <v>9</v>
      </c>
      <c r="L41" s="25"/>
      <c r="M41" s="25"/>
    </row>
    <row r="42" spans="1:13" ht="56.25" customHeight="1" x14ac:dyDescent="0.25">
      <c r="A42" s="81"/>
      <c r="B42" s="76"/>
      <c r="C42" s="76"/>
      <c r="D42" s="41" t="s">
        <v>90</v>
      </c>
      <c r="E42" s="45">
        <v>0</v>
      </c>
      <c r="F42" s="45">
        <v>0</v>
      </c>
      <c r="G42" s="45">
        <v>0</v>
      </c>
      <c r="H42" s="55">
        <v>0</v>
      </c>
      <c r="I42" s="55">
        <v>0</v>
      </c>
      <c r="J42" s="54" t="s">
        <v>9</v>
      </c>
      <c r="L42" s="25"/>
      <c r="M42" s="25"/>
    </row>
    <row r="43" spans="1:13" ht="31.5" customHeight="1" x14ac:dyDescent="0.25">
      <c r="A43" s="82"/>
      <c r="B43" s="77"/>
      <c r="C43" s="77"/>
      <c r="D43" s="42" t="s">
        <v>13</v>
      </c>
      <c r="E43" s="46">
        <f>E39+E40+E41+E42</f>
        <v>0</v>
      </c>
      <c r="F43" s="46">
        <f>F39+F40+F41+F42</f>
        <v>0</v>
      </c>
      <c r="G43" s="46">
        <f>G39+G40+G41+G42</f>
        <v>0</v>
      </c>
      <c r="H43" s="56">
        <f>H39+H40+H41+H42</f>
        <v>0</v>
      </c>
      <c r="I43" s="45">
        <v>0</v>
      </c>
      <c r="J43" s="54" t="s">
        <v>9</v>
      </c>
      <c r="L43" s="25"/>
      <c r="M43" s="25"/>
    </row>
    <row r="44" spans="1:13" ht="37.5" customHeight="1" x14ac:dyDescent="0.25">
      <c r="A44" s="101" t="s">
        <v>62</v>
      </c>
      <c r="B44" s="75" t="s">
        <v>63</v>
      </c>
      <c r="C44" s="75" t="s">
        <v>41</v>
      </c>
      <c r="D44" s="41" t="s">
        <v>8</v>
      </c>
      <c r="E44" s="45">
        <v>0</v>
      </c>
      <c r="F44" s="45">
        <v>0</v>
      </c>
      <c r="G44" s="45">
        <v>0</v>
      </c>
      <c r="H44" s="45">
        <f>G44-F44</f>
        <v>0</v>
      </c>
      <c r="I44" s="45">
        <f>H44-G44</f>
        <v>0</v>
      </c>
      <c r="J44" s="57" t="s">
        <v>77</v>
      </c>
    </row>
    <row r="45" spans="1:13" ht="55.5" customHeight="1" x14ac:dyDescent="0.25">
      <c r="A45" s="101"/>
      <c r="B45" s="75"/>
      <c r="C45" s="75"/>
      <c r="D45" s="41" t="s">
        <v>10</v>
      </c>
      <c r="E45" s="45">
        <v>0</v>
      </c>
      <c r="F45" s="45">
        <v>0</v>
      </c>
      <c r="G45" s="45">
        <v>0</v>
      </c>
      <c r="H45" s="45">
        <f>G45-F45</f>
        <v>0</v>
      </c>
      <c r="I45" s="45">
        <v>0</v>
      </c>
      <c r="J45" s="57" t="s">
        <v>77</v>
      </c>
    </row>
    <row r="46" spans="1:13" ht="27.75" customHeight="1" x14ac:dyDescent="0.25">
      <c r="A46" s="101"/>
      <c r="B46" s="75"/>
      <c r="C46" s="75"/>
      <c r="D46" s="41" t="s">
        <v>11</v>
      </c>
      <c r="E46" s="45">
        <v>0</v>
      </c>
      <c r="F46" s="45">
        <v>0</v>
      </c>
      <c r="G46" s="45">
        <v>0</v>
      </c>
      <c r="H46" s="45">
        <f>G46-F46</f>
        <v>0</v>
      </c>
      <c r="I46" s="45">
        <v>0</v>
      </c>
      <c r="J46" s="57" t="s">
        <v>77</v>
      </c>
    </row>
    <row r="47" spans="1:13" ht="48.75" customHeight="1" x14ac:dyDescent="0.25">
      <c r="A47" s="101"/>
      <c r="B47" s="75"/>
      <c r="C47" s="75"/>
      <c r="D47" s="41" t="s">
        <v>90</v>
      </c>
      <c r="E47" s="45">
        <v>0</v>
      </c>
      <c r="F47" s="45">
        <v>0</v>
      </c>
      <c r="G47" s="45">
        <v>0</v>
      </c>
      <c r="H47" s="45">
        <f t="shared" ref="H47:I68" si="4">G47-F47</f>
        <v>0</v>
      </c>
      <c r="I47" s="45">
        <f t="shared" si="4"/>
        <v>0</v>
      </c>
      <c r="J47" s="57" t="s">
        <v>77</v>
      </c>
    </row>
    <row r="48" spans="1:13" ht="34.5" customHeight="1" x14ac:dyDescent="0.25">
      <c r="A48" s="101"/>
      <c r="B48" s="75"/>
      <c r="C48" s="75"/>
      <c r="D48" s="42" t="s">
        <v>13</v>
      </c>
      <c r="E48" s="46">
        <f>SUM(E44,E45,E46,E47)</f>
        <v>0</v>
      </c>
      <c r="F48" s="46">
        <f>SUM(F44,F45,F46,F47)</f>
        <v>0</v>
      </c>
      <c r="G48" s="46">
        <f>G44+G45+G46+G47</f>
        <v>0</v>
      </c>
      <c r="H48" s="46">
        <f t="shared" si="4"/>
        <v>0</v>
      </c>
      <c r="I48" s="45">
        <v>0</v>
      </c>
      <c r="J48" s="57" t="s">
        <v>77</v>
      </c>
    </row>
    <row r="49" spans="1:18" ht="34.5" customHeight="1" x14ac:dyDescent="0.25">
      <c r="A49" s="80" t="s">
        <v>65</v>
      </c>
      <c r="B49" s="70" t="s">
        <v>66</v>
      </c>
      <c r="C49" s="70" t="s">
        <v>41</v>
      </c>
      <c r="D49" s="41" t="s">
        <v>8</v>
      </c>
      <c r="E49" s="45">
        <v>0</v>
      </c>
      <c r="F49" s="45">
        <v>0</v>
      </c>
      <c r="G49" s="45">
        <v>0</v>
      </c>
      <c r="H49" s="46">
        <f t="shared" si="4"/>
        <v>0</v>
      </c>
      <c r="I49" s="46">
        <f t="shared" si="4"/>
        <v>0</v>
      </c>
      <c r="J49" s="41" t="s">
        <v>9</v>
      </c>
      <c r="R49" s="21" t="s">
        <v>97</v>
      </c>
    </row>
    <row r="50" spans="1:18" ht="48" customHeight="1" x14ac:dyDescent="0.25">
      <c r="A50" s="81"/>
      <c r="B50" s="71"/>
      <c r="C50" s="71"/>
      <c r="D50" s="41" t="s">
        <v>10</v>
      </c>
      <c r="E50" s="45">
        <v>0</v>
      </c>
      <c r="F50" s="45">
        <v>0</v>
      </c>
      <c r="G50" s="45">
        <v>0</v>
      </c>
      <c r="H50" s="46">
        <f t="shared" si="4"/>
        <v>0</v>
      </c>
      <c r="I50" s="45">
        <v>0</v>
      </c>
      <c r="J50" s="41" t="s">
        <v>9</v>
      </c>
    </row>
    <row r="51" spans="1:18" ht="22.5" customHeight="1" x14ac:dyDescent="0.25">
      <c r="A51" s="81"/>
      <c r="B51" s="71"/>
      <c r="C51" s="71"/>
      <c r="D51" s="41" t="s">
        <v>11</v>
      </c>
      <c r="E51" s="45">
        <v>0</v>
      </c>
      <c r="F51" s="45">
        <v>0</v>
      </c>
      <c r="G51" s="45">
        <v>0</v>
      </c>
      <c r="H51" s="46">
        <f t="shared" si="4"/>
        <v>0</v>
      </c>
      <c r="I51" s="45">
        <v>0</v>
      </c>
      <c r="J51" s="41" t="s">
        <v>9</v>
      </c>
    </row>
    <row r="52" spans="1:18" ht="44.25" customHeight="1" x14ac:dyDescent="0.25">
      <c r="A52" s="81"/>
      <c r="B52" s="71"/>
      <c r="C52" s="71"/>
      <c r="D52" s="41" t="s">
        <v>90</v>
      </c>
      <c r="E52" s="45">
        <v>0</v>
      </c>
      <c r="F52" s="46">
        <v>0</v>
      </c>
      <c r="G52" s="45">
        <v>0</v>
      </c>
      <c r="H52" s="46">
        <f t="shared" si="4"/>
        <v>0</v>
      </c>
      <c r="I52" s="46">
        <f t="shared" si="4"/>
        <v>0</v>
      </c>
      <c r="J52" s="41" t="s">
        <v>9</v>
      </c>
    </row>
    <row r="53" spans="1:18" ht="19.5" customHeight="1" x14ac:dyDescent="0.25">
      <c r="A53" s="82"/>
      <c r="B53" s="72"/>
      <c r="C53" s="72"/>
      <c r="D53" s="42" t="s">
        <v>13</v>
      </c>
      <c r="E53" s="46">
        <f>SUM(E49,E50,E51,E52)</f>
        <v>0</v>
      </c>
      <c r="F53" s="46">
        <f>SUM(F49,F50,F51,F52)</f>
        <v>0</v>
      </c>
      <c r="G53" s="46">
        <f>SUM(G49,G50,G51,G52)</f>
        <v>0</v>
      </c>
      <c r="H53" s="46">
        <f t="shared" si="4"/>
        <v>0</v>
      </c>
      <c r="I53" s="45">
        <v>0</v>
      </c>
      <c r="J53" s="41" t="s">
        <v>9</v>
      </c>
    </row>
    <row r="54" spans="1:18" ht="31.5" x14ac:dyDescent="0.25">
      <c r="A54" s="80" t="s">
        <v>68</v>
      </c>
      <c r="B54" s="70" t="s">
        <v>70</v>
      </c>
      <c r="C54" s="70" t="s">
        <v>41</v>
      </c>
      <c r="D54" s="41" t="s">
        <v>8</v>
      </c>
      <c r="E54" s="45">
        <v>0</v>
      </c>
      <c r="F54" s="45">
        <v>0</v>
      </c>
      <c r="G54" s="45">
        <v>0</v>
      </c>
      <c r="H54" s="46">
        <f t="shared" ref="H54:H63" si="5">G54-F54</f>
        <v>0</v>
      </c>
      <c r="I54" s="46">
        <f t="shared" ref="I54" si="6">H54-G54</f>
        <v>0</v>
      </c>
      <c r="J54" s="70" t="s">
        <v>96</v>
      </c>
      <c r="N54" s="21" t="s">
        <v>82</v>
      </c>
    </row>
    <row r="55" spans="1:18" ht="47.25" x14ac:dyDescent="0.25">
      <c r="A55" s="81"/>
      <c r="B55" s="71"/>
      <c r="C55" s="71"/>
      <c r="D55" s="41" t="s">
        <v>10</v>
      </c>
      <c r="E55" s="45">
        <v>278.5</v>
      </c>
      <c r="F55" s="45">
        <v>278.5</v>
      </c>
      <c r="G55" s="45">
        <v>0</v>
      </c>
      <c r="H55" s="46">
        <f t="shared" si="5"/>
        <v>-278.5</v>
      </c>
      <c r="I55" s="45">
        <f t="shared" ref="I55:I56" si="7">(G55/F55)*100</f>
        <v>0</v>
      </c>
      <c r="J55" s="71"/>
    </row>
    <row r="56" spans="1:18" ht="15.75" x14ac:dyDescent="0.25">
      <c r="A56" s="81"/>
      <c r="B56" s="71"/>
      <c r="C56" s="71"/>
      <c r="D56" s="41" t="s">
        <v>11</v>
      </c>
      <c r="E56" s="45">
        <v>14.6</v>
      </c>
      <c r="F56" s="45">
        <v>14.6</v>
      </c>
      <c r="G56" s="45">
        <v>0</v>
      </c>
      <c r="H56" s="46">
        <f t="shared" si="5"/>
        <v>-14.6</v>
      </c>
      <c r="I56" s="45">
        <f t="shared" si="7"/>
        <v>0</v>
      </c>
      <c r="J56" s="71"/>
    </row>
    <row r="57" spans="1:18" ht="31.5" x14ac:dyDescent="0.25">
      <c r="A57" s="81"/>
      <c r="B57" s="71"/>
      <c r="C57" s="71"/>
      <c r="D57" s="41" t="s">
        <v>90</v>
      </c>
      <c r="E57" s="45">
        <v>0</v>
      </c>
      <c r="F57" s="46">
        <v>0</v>
      </c>
      <c r="G57" s="45">
        <v>0</v>
      </c>
      <c r="H57" s="46">
        <f t="shared" si="5"/>
        <v>0</v>
      </c>
      <c r="I57" s="46">
        <f t="shared" ref="I57" si="8">H57-G57</f>
        <v>0</v>
      </c>
      <c r="J57" s="71"/>
    </row>
    <row r="58" spans="1:18" ht="15.75" x14ac:dyDescent="0.25">
      <c r="A58" s="82"/>
      <c r="B58" s="72"/>
      <c r="C58" s="72"/>
      <c r="D58" s="42" t="s">
        <v>13</v>
      </c>
      <c r="E58" s="46">
        <f>SUM(E54,E55,E56,E57)</f>
        <v>293.10000000000002</v>
      </c>
      <c r="F58" s="46">
        <f>SUM(F54,F55,F56,F57)</f>
        <v>293.10000000000002</v>
      </c>
      <c r="G58" s="46">
        <f>SUM(G54,G55,G56,G57)</f>
        <v>0</v>
      </c>
      <c r="H58" s="46">
        <f t="shared" si="5"/>
        <v>-293.10000000000002</v>
      </c>
      <c r="I58" s="45">
        <f t="shared" ref="I58" si="9">(G58/F58)*100</f>
        <v>0</v>
      </c>
      <c r="J58" s="72"/>
    </row>
    <row r="59" spans="1:18" ht="31.5" customHeight="1" x14ac:dyDescent="0.25">
      <c r="A59" s="80" t="s">
        <v>69</v>
      </c>
      <c r="B59" s="70" t="s">
        <v>71</v>
      </c>
      <c r="C59" s="70" t="s">
        <v>41</v>
      </c>
      <c r="D59" s="41" t="s">
        <v>8</v>
      </c>
      <c r="E59" s="45">
        <v>0</v>
      </c>
      <c r="F59" s="45">
        <v>0</v>
      </c>
      <c r="G59" s="45">
        <v>0</v>
      </c>
      <c r="H59" s="46">
        <f t="shared" si="5"/>
        <v>0</v>
      </c>
      <c r="I59" s="46">
        <f t="shared" ref="I59" si="10">H59-G59</f>
        <v>0</v>
      </c>
      <c r="J59" s="70" t="s">
        <v>95</v>
      </c>
    </row>
    <row r="60" spans="1:18" ht="47.25" x14ac:dyDescent="0.25">
      <c r="A60" s="81"/>
      <c r="B60" s="71"/>
      <c r="C60" s="71"/>
      <c r="D60" s="41" t="s">
        <v>10</v>
      </c>
      <c r="E60" s="45">
        <v>2437</v>
      </c>
      <c r="F60" s="45">
        <v>2437</v>
      </c>
      <c r="G60" s="45">
        <v>0</v>
      </c>
      <c r="H60" s="46">
        <f t="shared" si="5"/>
        <v>-2437</v>
      </c>
      <c r="I60" s="45">
        <f t="shared" ref="I60:I61" si="11">(G60/F60)*100</f>
        <v>0</v>
      </c>
      <c r="J60" s="71"/>
    </row>
    <row r="61" spans="1:18" ht="15.75" x14ac:dyDescent="0.25">
      <c r="A61" s="81"/>
      <c r="B61" s="71"/>
      <c r="C61" s="71"/>
      <c r="D61" s="41" t="s">
        <v>11</v>
      </c>
      <c r="E61" s="45">
        <v>128.30000000000001</v>
      </c>
      <c r="F61" s="45">
        <v>128.30000000000001</v>
      </c>
      <c r="G61" s="45">
        <v>0</v>
      </c>
      <c r="H61" s="46">
        <f t="shared" si="5"/>
        <v>-128.30000000000001</v>
      </c>
      <c r="I61" s="45">
        <f t="shared" si="11"/>
        <v>0</v>
      </c>
      <c r="J61" s="71"/>
    </row>
    <row r="62" spans="1:18" ht="31.5" x14ac:dyDescent="0.25">
      <c r="A62" s="81"/>
      <c r="B62" s="71"/>
      <c r="C62" s="71"/>
      <c r="D62" s="41" t="s">
        <v>90</v>
      </c>
      <c r="E62" s="45">
        <v>0</v>
      </c>
      <c r="F62" s="46">
        <v>0</v>
      </c>
      <c r="G62" s="45">
        <v>0</v>
      </c>
      <c r="H62" s="46">
        <f t="shared" si="5"/>
        <v>0</v>
      </c>
      <c r="I62" s="46">
        <f t="shared" ref="I62" si="12">H62-G62</f>
        <v>0</v>
      </c>
      <c r="J62" s="71"/>
    </row>
    <row r="63" spans="1:18" ht="19.5" customHeight="1" x14ac:dyDescent="0.25">
      <c r="A63" s="82"/>
      <c r="B63" s="72"/>
      <c r="C63" s="72"/>
      <c r="D63" s="42" t="s">
        <v>13</v>
      </c>
      <c r="E63" s="46">
        <f>SUM(E59,E60,E61,E62)</f>
        <v>2565.3000000000002</v>
      </c>
      <c r="F63" s="46">
        <f>SUM(F59,F60,F61,F62)</f>
        <v>2565.3000000000002</v>
      </c>
      <c r="G63" s="46">
        <f>SUM(G59,G60,G61,G62)</f>
        <v>0</v>
      </c>
      <c r="H63" s="46">
        <f t="shared" si="5"/>
        <v>-2565.3000000000002</v>
      </c>
      <c r="I63" s="45">
        <f t="shared" ref="I63:I66" si="13">(G63/F63)*100</f>
        <v>0</v>
      </c>
      <c r="J63" s="72"/>
    </row>
    <row r="64" spans="1:18" ht="31.5" customHeight="1" x14ac:dyDescent="0.25">
      <c r="A64" s="58" t="s">
        <v>43</v>
      </c>
      <c r="B64" s="59"/>
      <c r="C64" s="60"/>
      <c r="D64" s="42" t="s">
        <v>8</v>
      </c>
      <c r="E64" s="46">
        <f>E44</f>
        <v>0</v>
      </c>
      <c r="F64" s="46">
        <f>F44</f>
        <v>0</v>
      </c>
      <c r="G64" s="46">
        <f>G44</f>
        <v>0</v>
      </c>
      <c r="H64" s="46">
        <f t="shared" si="4"/>
        <v>0</v>
      </c>
      <c r="I64" s="46">
        <v>0</v>
      </c>
      <c r="J64" s="41" t="s">
        <v>9</v>
      </c>
    </row>
    <row r="65" spans="1:10" ht="47.25" x14ac:dyDescent="0.25">
      <c r="A65" s="61"/>
      <c r="B65" s="62"/>
      <c r="C65" s="63"/>
      <c r="D65" s="42" t="s">
        <v>10</v>
      </c>
      <c r="E65" s="46">
        <f>E40+E45+E50+E55+E60</f>
        <v>2715.5</v>
      </c>
      <c r="F65" s="46">
        <f t="shared" ref="F65:H65" si="14">F40+F45+F50+F55+F60</f>
        <v>2715.5</v>
      </c>
      <c r="G65" s="46">
        <f>G40+G45+G50+G55+G60</f>
        <v>0</v>
      </c>
      <c r="H65" s="46">
        <f t="shared" si="14"/>
        <v>-2715.5</v>
      </c>
      <c r="I65" s="46">
        <f t="shared" si="13"/>
        <v>0</v>
      </c>
      <c r="J65" s="41" t="s">
        <v>9</v>
      </c>
    </row>
    <row r="66" spans="1:10" ht="15.75" x14ac:dyDescent="0.25">
      <c r="A66" s="61"/>
      <c r="B66" s="62"/>
      <c r="C66" s="63"/>
      <c r="D66" s="42" t="s">
        <v>11</v>
      </c>
      <c r="E66" s="46">
        <f>E41+E46+E51+E56+E61</f>
        <v>142.9</v>
      </c>
      <c r="F66" s="46">
        <f t="shared" ref="F66:H66" si="15">F41+F46+F51+F56+F61</f>
        <v>142.9</v>
      </c>
      <c r="G66" s="46">
        <f t="shared" si="15"/>
        <v>0</v>
      </c>
      <c r="H66" s="46">
        <f t="shared" si="15"/>
        <v>-142.9</v>
      </c>
      <c r="I66" s="46">
        <f t="shared" si="13"/>
        <v>0</v>
      </c>
      <c r="J66" s="41" t="s">
        <v>9</v>
      </c>
    </row>
    <row r="67" spans="1:10" ht="31.5" x14ac:dyDescent="0.25">
      <c r="A67" s="61"/>
      <c r="B67" s="62"/>
      <c r="C67" s="63"/>
      <c r="D67" s="42" t="s">
        <v>90</v>
      </c>
      <c r="E67" s="46">
        <f>E47</f>
        <v>0</v>
      </c>
      <c r="F67" s="46">
        <f>F47</f>
        <v>0</v>
      </c>
      <c r="G67" s="46">
        <f>G47</f>
        <v>0</v>
      </c>
      <c r="H67" s="46">
        <f t="shared" si="4"/>
        <v>0</v>
      </c>
      <c r="I67" s="46">
        <v>0</v>
      </c>
      <c r="J67" s="41" t="s">
        <v>9</v>
      </c>
    </row>
    <row r="68" spans="1:10" ht="22.5" customHeight="1" x14ac:dyDescent="0.25">
      <c r="A68" s="64"/>
      <c r="B68" s="65"/>
      <c r="C68" s="66"/>
      <c r="D68" s="42" t="s">
        <v>13</v>
      </c>
      <c r="E68" s="46">
        <f>SUM(E64,E65,E66,E67)</f>
        <v>2858.4</v>
      </c>
      <c r="F68" s="46">
        <f>SUM(F64,F65,F66,F67)</f>
        <v>2858.4</v>
      </c>
      <c r="G68" s="46">
        <f>SUM(G64,G65,G66,G67)</f>
        <v>0</v>
      </c>
      <c r="H68" s="46">
        <f t="shared" si="4"/>
        <v>-2858.4</v>
      </c>
      <c r="I68" s="46">
        <f>(G68/F68)*100</f>
        <v>0</v>
      </c>
      <c r="J68" s="41" t="s">
        <v>9</v>
      </c>
    </row>
    <row r="69" spans="1:10" ht="24.75" customHeight="1" x14ac:dyDescent="0.25">
      <c r="A69" s="78" t="s">
        <v>48</v>
      </c>
      <c r="B69" s="78"/>
      <c r="C69" s="78"/>
      <c r="D69" s="78"/>
      <c r="E69" s="78"/>
      <c r="F69" s="78"/>
      <c r="G69" s="78"/>
      <c r="H69" s="78"/>
      <c r="I69" s="78"/>
      <c r="J69" s="78"/>
    </row>
    <row r="70" spans="1:10" ht="31.5" x14ac:dyDescent="0.25">
      <c r="A70" s="101" t="s">
        <v>45</v>
      </c>
      <c r="B70" s="75" t="s">
        <v>44</v>
      </c>
      <c r="C70" s="75" t="s">
        <v>41</v>
      </c>
      <c r="D70" s="41" t="s">
        <v>8</v>
      </c>
      <c r="E70" s="45">
        <v>0</v>
      </c>
      <c r="F70" s="45">
        <v>0</v>
      </c>
      <c r="G70" s="45">
        <v>0</v>
      </c>
      <c r="H70" s="45">
        <f>G70-F70</f>
        <v>0</v>
      </c>
      <c r="I70" s="45">
        <v>0</v>
      </c>
      <c r="J70" s="70" t="s">
        <v>93</v>
      </c>
    </row>
    <row r="71" spans="1:10" ht="47.25" x14ac:dyDescent="0.25">
      <c r="A71" s="101"/>
      <c r="B71" s="75"/>
      <c r="C71" s="75"/>
      <c r="D71" s="41" t="s">
        <v>10</v>
      </c>
      <c r="E71" s="45">
        <v>173148.7</v>
      </c>
      <c r="F71" s="45">
        <v>173148.7</v>
      </c>
      <c r="G71" s="45">
        <v>2136.5</v>
      </c>
      <c r="H71" s="45">
        <f>G71-F71</f>
        <v>-171012.2</v>
      </c>
      <c r="I71" s="45">
        <f>(G71/F71)*100</f>
        <v>1.2339105058253397</v>
      </c>
      <c r="J71" s="76"/>
    </row>
    <row r="72" spans="1:10" ht="15.75" x14ac:dyDescent="0.25">
      <c r="A72" s="101"/>
      <c r="B72" s="75"/>
      <c r="C72" s="75"/>
      <c r="D72" s="41" t="s">
        <v>11</v>
      </c>
      <c r="E72" s="45">
        <v>0</v>
      </c>
      <c r="F72" s="45">
        <v>0</v>
      </c>
      <c r="G72" s="45">
        <v>0</v>
      </c>
      <c r="H72" s="45">
        <f>G72-F72</f>
        <v>0</v>
      </c>
      <c r="I72" s="45">
        <v>0</v>
      </c>
      <c r="J72" s="76"/>
    </row>
    <row r="73" spans="1:10" ht="50.25" customHeight="1" x14ac:dyDescent="0.25">
      <c r="A73" s="101"/>
      <c r="B73" s="75"/>
      <c r="C73" s="75"/>
      <c r="D73" s="41" t="s">
        <v>90</v>
      </c>
      <c r="E73" s="45">
        <v>0</v>
      </c>
      <c r="F73" s="45">
        <v>0</v>
      </c>
      <c r="G73" s="45">
        <v>0</v>
      </c>
      <c r="H73" s="45">
        <f>G73-F73</f>
        <v>0</v>
      </c>
      <c r="I73" s="45">
        <v>0</v>
      </c>
      <c r="J73" s="76"/>
    </row>
    <row r="74" spans="1:10" ht="15" customHeight="1" x14ac:dyDescent="0.25">
      <c r="A74" s="101"/>
      <c r="B74" s="75"/>
      <c r="C74" s="75"/>
      <c r="D74" s="42" t="s">
        <v>13</v>
      </c>
      <c r="E74" s="46">
        <f>SUM(E70,E71,E72,E73)</f>
        <v>173148.7</v>
      </c>
      <c r="F74" s="46">
        <f>SUM(F70,F71,F72,F73)</f>
        <v>173148.7</v>
      </c>
      <c r="G74" s="46">
        <f>SUM(G70,G71,G72,G73)</f>
        <v>2136.5</v>
      </c>
      <c r="H74" s="46">
        <f t="shared" ref="H74:H79" si="16">G74-F74</f>
        <v>-171012.2</v>
      </c>
      <c r="I74" s="46">
        <f>G74/F74*100</f>
        <v>1.2339105058253397</v>
      </c>
      <c r="J74" s="77"/>
    </row>
    <row r="75" spans="1:10" ht="30" customHeight="1" x14ac:dyDescent="0.25">
      <c r="A75" s="78" t="s">
        <v>49</v>
      </c>
      <c r="B75" s="78"/>
      <c r="C75" s="78"/>
      <c r="D75" s="42" t="s">
        <v>8</v>
      </c>
      <c r="E75" s="46">
        <f t="shared" ref="E75:G78" si="17">E70</f>
        <v>0</v>
      </c>
      <c r="F75" s="46">
        <f t="shared" si="17"/>
        <v>0</v>
      </c>
      <c r="G75" s="46">
        <f t="shared" si="17"/>
        <v>0</v>
      </c>
      <c r="H75" s="46">
        <f>G75-F75</f>
        <v>0</v>
      </c>
      <c r="I75" s="46">
        <v>0</v>
      </c>
      <c r="J75" s="41" t="s">
        <v>9</v>
      </c>
    </row>
    <row r="76" spans="1:10" ht="47.25" customHeight="1" x14ac:dyDescent="0.25">
      <c r="A76" s="78"/>
      <c r="B76" s="78"/>
      <c r="C76" s="78"/>
      <c r="D76" s="42" t="s">
        <v>10</v>
      </c>
      <c r="E76" s="46">
        <f t="shared" si="17"/>
        <v>173148.7</v>
      </c>
      <c r="F76" s="46">
        <f t="shared" si="17"/>
        <v>173148.7</v>
      </c>
      <c r="G76" s="46">
        <f t="shared" si="17"/>
        <v>2136.5</v>
      </c>
      <c r="H76" s="46">
        <f t="shared" si="16"/>
        <v>-171012.2</v>
      </c>
      <c r="I76" s="46">
        <f>(G76/F76)*100</f>
        <v>1.2339105058253397</v>
      </c>
      <c r="J76" s="41" t="s">
        <v>9</v>
      </c>
    </row>
    <row r="77" spans="1:10" ht="21.75" customHeight="1" x14ac:dyDescent="0.25">
      <c r="A77" s="78"/>
      <c r="B77" s="78"/>
      <c r="C77" s="78"/>
      <c r="D77" s="42" t="s">
        <v>11</v>
      </c>
      <c r="E77" s="46">
        <f t="shared" si="17"/>
        <v>0</v>
      </c>
      <c r="F77" s="46">
        <f t="shared" si="17"/>
        <v>0</v>
      </c>
      <c r="G77" s="46">
        <f t="shared" si="17"/>
        <v>0</v>
      </c>
      <c r="H77" s="46">
        <f t="shared" si="16"/>
        <v>0</v>
      </c>
      <c r="I77" s="46">
        <v>0</v>
      </c>
      <c r="J77" s="41" t="s">
        <v>9</v>
      </c>
    </row>
    <row r="78" spans="1:10" ht="49.5" customHeight="1" x14ac:dyDescent="0.25">
      <c r="A78" s="78"/>
      <c r="B78" s="78"/>
      <c r="C78" s="78"/>
      <c r="D78" s="42" t="s">
        <v>90</v>
      </c>
      <c r="E78" s="46">
        <f t="shared" si="17"/>
        <v>0</v>
      </c>
      <c r="F78" s="46">
        <f t="shared" si="17"/>
        <v>0</v>
      </c>
      <c r="G78" s="46">
        <f t="shared" si="17"/>
        <v>0</v>
      </c>
      <c r="H78" s="46">
        <f>G78-F78</f>
        <v>0</v>
      </c>
      <c r="I78" s="46">
        <v>0</v>
      </c>
      <c r="J78" s="41" t="s">
        <v>9</v>
      </c>
    </row>
    <row r="79" spans="1:10" ht="18" customHeight="1" x14ac:dyDescent="0.25">
      <c r="A79" s="78"/>
      <c r="B79" s="78"/>
      <c r="C79" s="78"/>
      <c r="D79" s="42" t="s">
        <v>13</v>
      </c>
      <c r="E79" s="46">
        <f>SUM(E75,E76,E77,E78)</f>
        <v>173148.7</v>
      </c>
      <c r="F79" s="46">
        <f>SUM(F75,F76,F77,F78)</f>
        <v>173148.7</v>
      </c>
      <c r="G79" s="46">
        <f>SUM(G75,G76,G77,G78)</f>
        <v>2136.5</v>
      </c>
      <c r="H79" s="46">
        <f t="shared" si="16"/>
        <v>-171012.2</v>
      </c>
      <c r="I79" s="46">
        <f>G79/F79*100</f>
        <v>1.2339105058253397</v>
      </c>
      <c r="J79" s="41" t="s">
        <v>9</v>
      </c>
    </row>
    <row r="80" spans="1:10" ht="23.25" customHeight="1" x14ac:dyDescent="0.25">
      <c r="A80" s="78" t="s">
        <v>50</v>
      </c>
      <c r="B80" s="78"/>
      <c r="C80" s="78"/>
      <c r="D80" s="78"/>
      <c r="E80" s="78"/>
      <c r="F80" s="78"/>
      <c r="G80" s="78"/>
      <c r="H80" s="78"/>
      <c r="I80" s="78"/>
      <c r="J80" s="78"/>
    </row>
    <row r="81" spans="1:14" ht="31.5" x14ac:dyDescent="0.25">
      <c r="A81" s="101" t="s">
        <v>52</v>
      </c>
      <c r="B81" s="75" t="s">
        <v>51</v>
      </c>
      <c r="C81" s="75" t="s">
        <v>41</v>
      </c>
      <c r="D81" s="41" t="s">
        <v>8</v>
      </c>
      <c r="E81" s="45">
        <v>0</v>
      </c>
      <c r="F81" s="45">
        <v>0</v>
      </c>
      <c r="G81" s="45">
        <v>0</v>
      </c>
      <c r="H81" s="45">
        <f t="shared" ref="H81:H90" si="18">G81-F81</f>
        <v>0</v>
      </c>
      <c r="I81" s="45">
        <v>0</v>
      </c>
      <c r="J81" s="70" t="s">
        <v>76</v>
      </c>
    </row>
    <row r="82" spans="1:14" ht="48" customHeight="1" x14ac:dyDescent="0.25">
      <c r="A82" s="101"/>
      <c r="B82" s="75"/>
      <c r="C82" s="75"/>
      <c r="D82" s="41" t="s">
        <v>10</v>
      </c>
      <c r="E82" s="45">
        <v>0</v>
      </c>
      <c r="F82" s="45">
        <v>0</v>
      </c>
      <c r="G82" s="45">
        <v>0</v>
      </c>
      <c r="H82" s="45">
        <f>G82-F82</f>
        <v>0</v>
      </c>
      <c r="I82" s="45">
        <v>0</v>
      </c>
      <c r="J82" s="102"/>
    </row>
    <row r="83" spans="1:14" ht="17.25" customHeight="1" x14ac:dyDescent="0.25">
      <c r="A83" s="101"/>
      <c r="B83" s="75"/>
      <c r="C83" s="75"/>
      <c r="D83" s="41" t="s">
        <v>11</v>
      </c>
      <c r="E83" s="45">
        <v>0</v>
      </c>
      <c r="F83" s="45">
        <v>0</v>
      </c>
      <c r="G83" s="45">
        <v>0</v>
      </c>
      <c r="H83" s="45">
        <f t="shared" si="18"/>
        <v>0</v>
      </c>
      <c r="I83" s="45">
        <v>0</v>
      </c>
      <c r="J83" s="102"/>
    </row>
    <row r="84" spans="1:14" ht="51" customHeight="1" x14ac:dyDescent="0.25">
      <c r="A84" s="101"/>
      <c r="B84" s="75"/>
      <c r="C84" s="75"/>
      <c r="D84" s="41" t="s">
        <v>90</v>
      </c>
      <c r="E84" s="45">
        <v>0</v>
      </c>
      <c r="F84" s="45">
        <v>0</v>
      </c>
      <c r="G84" s="45">
        <v>0</v>
      </c>
      <c r="H84" s="45">
        <f t="shared" si="18"/>
        <v>0</v>
      </c>
      <c r="I84" s="45">
        <v>0</v>
      </c>
      <c r="J84" s="102"/>
    </row>
    <row r="85" spans="1:14" ht="30" customHeight="1" x14ac:dyDescent="0.25">
      <c r="A85" s="101"/>
      <c r="B85" s="75"/>
      <c r="C85" s="75"/>
      <c r="D85" s="42" t="s">
        <v>13</v>
      </c>
      <c r="E85" s="46">
        <f>SUM(E81,E82,E83,E84)</f>
        <v>0</v>
      </c>
      <c r="F85" s="46">
        <f>SUM(F81,F82,F83,F84)</f>
        <v>0</v>
      </c>
      <c r="G85" s="46">
        <f>SUM(G81,G82,G83,G84)</f>
        <v>0</v>
      </c>
      <c r="H85" s="46">
        <f t="shared" si="18"/>
        <v>0</v>
      </c>
      <c r="I85" s="46">
        <v>0</v>
      </c>
      <c r="J85" s="103"/>
    </row>
    <row r="86" spans="1:14" ht="30.75" customHeight="1" x14ac:dyDescent="0.25">
      <c r="A86" s="78" t="s">
        <v>53</v>
      </c>
      <c r="B86" s="78"/>
      <c r="C86" s="78"/>
      <c r="D86" s="42" t="s">
        <v>8</v>
      </c>
      <c r="E86" s="46">
        <v>0</v>
      </c>
      <c r="F86" s="46">
        <v>0</v>
      </c>
      <c r="G86" s="46">
        <v>0</v>
      </c>
      <c r="H86" s="46">
        <f t="shared" si="18"/>
        <v>0</v>
      </c>
      <c r="I86" s="46">
        <f t="shared" ref="I86:I87" si="19">I81</f>
        <v>0</v>
      </c>
      <c r="J86" s="41" t="s">
        <v>9</v>
      </c>
    </row>
    <row r="87" spans="1:14" ht="46.5" customHeight="1" x14ac:dyDescent="0.25">
      <c r="A87" s="78"/>
      <c r="B87" s="78"/>
      <c r="C87" s="78"/>
      <c r="D87" s="42" t="s">
        <v>10</v>
      </c>
      <c r="E87" s="46">
        <f>E82</f>
        <v>0</v>
      </c>
      <c r="F87" s="46">
        <f t="shared" ref="F87" si="20">F82</f>
        <v>0</v>
      </c>
      <c r="G87" s="46">
        <f>G82</f>
        <v>0</v>
      </c>
      <c r="H87" s="46">
        <f>G87-F87</f>
        <v>0</v>
      </c>
      <c r="I87" s="46">
        <f t="shared" si="19"/>
        <v>0</v>
      </c>
      <c r="J87" s="41" t="s">
        <v>9</v>
      </c>
    </row>
    <row r="88" spans="1:14" ht="18" customHeight="1" x14ac:dyDescent="0.25">
      <c r="A88" s="78"/>
      <c r="B88" s="78"/>
      <c r="C88" s="78"/>
      <c r="D88" s="42" t="s">
        <v>11</v>
      </c>
      <c r="E88" s="46">
        <f t="shared" ref="E88:F88" si="21">E83</f>
        <v>0</v>
      </c>
      <c r="F88" s="46">
        <f t="shared" si="21"/>
        <v>0</v>
      </c>
      <c r="G88" s="46">
        <f>G83</f>
        <v>0</v>
      </c>
      <c r="H88" s="46">
        <f t="shared" si="18"/>
        <v>0</v>
      </c>
      <c r="I88" s="46">
        <v>0</v>
      </c>
      <c r="J88" s="41" t="s">
        <v>9</v>
      </c>
    </row>
    <row r="89" spans="1:14" ht="46.5" customHeight="1" x14ac:dyDescent="0.25">
      <c r="A89" s="78"/>
      <c r="B89" s="78"/>
      <c r="C89" s="78"/>
      <c r="D89" s="42" t="s">
        <v>90</v>
      </c>
      <c r="E89" s="46">
        <f>E84</f>
        <v>0</v>
      </c>
      <c r="F89" s="46">
        <f>F84</f>
        <v>0</v>
      </c>
      <c r="G89" s="46">
        <f>G84</f>
        <v>0</v>
      </c>
      <c r="H89" s="46">
        <f t="shared" si="18"/>
        <v>0</v>
      </c>
      <c r="I89" s="46">
        <v>0</v>
      </c>
      <c r="J89" s="41" t="s">
        <v>9</v>
      </c>
    </row>
    <row r="90" spans="1:14" ht="18" customHeight="1" x14ac:dyDescent="0.25">
      <c r="A90" s="78"/>
      <c r="B90" s="78"/>
      <c r="C90" s="78"/>
      <c r="D90" s="42" t="s">
        <v>13</v>
      </c>
      <c r="E90" s="46">
        <f>SUM(E86,E87,E88,E89)</f>
        <v>0</v>
      </c>
      <c r="F90" s="46">
        <f>SUM(F86,F87,F88,F89)</f>
        <v>0</v>
      </c>
      <c r="G90" s="46">
        <f>SUM(G86,G87,G88,G89)</f>
        <v>0</v>
      </c>
      <c r="H90" s="46">
        <f t="shared" si="18"/>
        <v>0</v>
      </c>
      <c r="I90" s="46">
        <v>0</v>
      </c>
      <c r="J90" s="41" t="s">
        <v>9</v>
      </c>
    </row>
    <row r="91" spans="1:14" ht="24" customHeight="1" x14ac:dyDescent="0.25">
      <c r="A91" s="78" t="s">
        <v>54</v>
      </c>
      <c r="B91" s="78"/>
      <c r="C91" s="78"/>
      <c r="D91" s="78"/>
      <c r="E91" s="78"/>
      <c r="F91" s="78"/>
      <c r="G91" s="78"/>
      <c r="H91" s="78"/>
      <c r="I91" s="78"/>
      <c r="J91" s="78"/>
    </row>
    <row r="92" spans="1:14" ht="34.5" customHeight="1" x14ac:dyDescent="0.25">
      <c r="A92" s="101" t="s">
        <v>56</v>
      </c>
      <c r="B92" s="75" t="s">
        <v>55</v>
      </c>
      <c r="C92" s="75" t="s">
        <v>41</v>
      </c>
      <c r="D92" s="41" t="s">
        <v>8</v>
      </c>
      <c r="E92" s="45">
        <v>0</v>
      </c>
      <c r="F92" s="45">
        <v>0</v>
      </c>
      <c r="G92" s="45">
        <v>0</v>
      </c>
      <c r="H92" s="45">
        <f t="shared" ref="H92:I106" si="22">G92-F92</f>
        <v>0</v>
      </c>
      <c r="I92" s="45">
        <v>0</v>
      </c>
      <c r="J92" s="98" t="s">
        <v>98</v>
      </c>
      <c r="N92" s="26"/>
    </row>
    <row r="93" spans="1:14" ht="52.5" customHeight="1" x14ac:dyDescent="0.25">
      <c r="A93" s="107"/>
      <c r="B93" s="75"/>
      <c r="C93" s="75"/>
      <c r="D93" s="41" t="s">
        <v>10</v>
      </c>
      <c r="E93" s="45">
        <v>0</v>
      </c>
      <c r="F93" s="45">
        <v>0</v>
      </c>
      <c r="G93" s="45">
        <v>0</v>
      </c>
      <c r="H93" s="45">
        <f t="shared" ref="H93:H94" si="23">G93-F93</f>
        <v>0</v>
      </c>
      <c r="I93" s="45">
        <v>0</v>
      </c>
      <c r="J93" s="99"/>
    </row>
    <row r="94" spans="1:14" ht="27.75" customHeight="1" x14ac:dyDescent="0.25">
      <c r="A94" s="107"/>
      <c r="B94" s="75"/>
      <c r="C94" s="75"/>
      <c r="D94" s="41" t="s">
        <v>11</v>
      </c>
      <c r="E94" s="45">
        <v>100</v>
      </c>
      <c r="F94" s="45">
        <v>100</v>
      </c>
      <c r="G94" s="45">
        <v>0</v>
      </c>
      <c r="H94" s="45">
        <f t="shared" si="23"/>
        <v>-100</v>
      </c>
      <c r="I94" s="45">
        <f>G94/F94*100</f>
        <v>0</v>
      </c>
      <c r="J94" s="99"/>
      <c r="L94" s="26"/>
      <c r="M94" s="26"/>
    </row>
    <row r="95" spans="1:14" ht="49.5" customHeight="1" x14ac:dyDescent="0.25">
      <c r="A95" s="107"/>
      <c r="B95" s="75"/>
      <c r="C95" s="75"/>
      <c r="D95" s="41" t="s">
        <v>90</v>
      </c>
      <c r="E95" s="45">
        <v>0</v>
      </c>
      <c r="F95" s="45">
        <v>0</v>
      </c>
      <c r="G95" s="45">
        <v>0</v>
      </c>
      <c r="H95" s="45">
        <f t="shared" si="22"/>
        <v>0</v>
      </c>
      <c r="I95" s="45">
        <v>0</v>
      </c>
      <c r="J95" s="99"/>
      <c r="L95" s="26"/>
      <c r="M95" s="26"/>
    </row>
    <row r="96" spans="1:14" ht="22.5" customHeight="1" x14ac:dyDescent="0.25">
      <c r="A96" s="107"/>
      <c r="B96" s="75"/>
      <c r="C96" s="75"/>
      <c r="D96" s="42" t="s">
        <v>13</v>
      </c>
      <c r="E96" s="46">
        <f>SUM(E92,E93,E94,E95)</f>
        <v>100</v>
      </c>
      <c r="F96" s="46">
        <f>SUM(F92,F93,F94,F95)</f>
        <v>100</v>
      </c>
      <c r="G96" s="46">
        <f>SUM(G92,G93,G94,G95)</f>
        <v>0</v>
      </c>
      <c r="H96" s="46">
        <f>SUM(H92,H93,H94,H95)</f>
        <v>-100</v>
      </c>
      <c r="I96" s="46">
        <f>G96/F96*100</f>
        <v>0</v>
      </c>
      <c r="J96" s="100"/>
    </row>
    <row r="97" spans="1:14" ht="31.5" x14ac:dyDescent="0.25">
      <c r="A97" s="101" t="s">
        <v>57</v>
      </c>
      <c r="B97" s="75" t="s">
        <v>58</v>
      </c>
      <c r="C97" s="75" t="s">
        <v>41</v>
      </c>
      <c r="D97" s="41" t="s">
        <v>8</v>
      </c>
      <c r="E97" s="45">
        <v>0</v>
      </c>
      <c r="F97" s="45">
        <v>0</v>
      </c>
      <c r="G97" s="45">
        <v>0</v>
      </c>
      <c r="H97" s="45">
        <f t="shared" ref="H97" si="24">G97-F97</f>
        <v>0</v>
      </c>
      <c r="I97" s="45">
        <v>0</v>
      </c>
      <c r="J97" s="79" t="s">
        <v>75</v>
      </c>
      <c r="L97" s="26"/>
      <c r="M97" s="26"/>
    </row>
    <row r="98" spans="1:14" ht="51" customHeight="1" x14ac:dyDescent="0.25">
      <c r="A98" s="107"/>
      <c r="B98" s="75"/>
      <c r="C98" s="75"/>
      <c r="D98" s="41" t="s">
        <v>10</v>
      </c>
      <c r="E98" s="45">
        <v>1689.6</v>
      </c>
      <c r="F98" s="45">
        <v>1689.6</v>
      </c>
      <c r="G98" s="45">
        <v>510.1</v>
      </c>
      <c r="H98" s="45">
        <f t="shared" ref="H98" si="25">G98-F98</f>
        <v>-1179.5</v>
      </c>
      <c r="I98" s="46">
        <f>G98/F98*100</f>
        <v>30.190577651515156</v>
      </c>
      <c r="J98" s="71"/>
      <c r="L98" s="26"/>
      <c r="M98" s="26"/>
      <c r="N98" s="26"/>
    </row>
    <row r="99" spans="1:14" ht="22.5" customHeight="1" x14ac:dyDescent="0.25">
      <c r="A99" s="107"/>
      <c r="B99" s="75"/>
      <c r="C99" s="75"/>
      <c r="D99" s="41" t="s">
        <v>11</v>
      </c>
      <c r="E99" s="45">
        <v>0</v>
      </c>
      <c r="F99" s="45">
        <v>0</v>
      </c>
      <c r="G99" s="45">
        <v>0</v>
      </c>
      <c r="H99" s="45">
        <f t="shared" si="22"/>
        <v>0</v>
      </c>
      <c r="I99" s="45">
        <f t="shared" si="22"/>
        <v>0</v>
      </c>
      <c r="J99" s="71"/>
    </row>
    <row r="100" spans="1:14" ht="31.5" x14ac:dyDescent="0.25">
      <c r="A100" s="107"/>
      <c r="B100" s="75"/>
      <c r="C100" s="75"/>
      <c r="D100" s="41" t="s">
        <v>90</v>
      </c>
      <c r="E100" s="45">
        <v>0</v>
      </c>
      <c r="F100" s="45">
        <v>0</v>
      </c>
      <c r="G100" s="45">
        <v>0</v>
      </c>
      <c r="H100" s="45">
        <f t="shared" si="22"/>
        <v>0</v>
      </c>
      <c r="I100" s="45">
        <f t="shared" si="22"/>
        <v>0</v>
      </c>
      <c r="J100" s="71"/>
    </row>
    <row r="101" spans="1:14" ht="18.75" customHeight="1" x14ac:dyDescent="0.25">
      <c r="A101" s="107"/>
      <c r="B101" s="75"/>
      <c r="C101" s="75"/>
      <c r="D101" s="42" t="s">
        <v>13</v>
      </c>
      <c r="E101" s="46">
        <f>SUM(E97,E98,E99,E100)</f>
        <v>1689.6</v>
      </c>
      <c r="F101" s="46">
        <f>SUM(F97,F98,F99,F100)</f>
        <v>1689.6</v>
      </c>
      <c r="G101" s="46">
        <f>SUM(G97,G98,G99,G100)</f>
        <v>510.1</v>
      </c>
      <c r="H101" s="46">
        <f t="shared" si="22"/>
        <v>-1179.5</v>
      </c>
      <c r="I101" s="46">
        <f>G101/F101*100</f>
        <v>30.190577651515156</v>
      </c>
      <c r="J101" s="72"/>
    </row>
    <row r="102" spans="1:14" ht="33.75" customHeight="1" x14ac:dyDescent="0.25">
      <c r="A102" s="78" t="s">
        <v>59</v>
      </c>
      <c r="B102" s="78"/>
      <c r="C102" s="78"/>
      <c r="D102" s="42" t="s">
        <v>8</v>
      </c>
      <c r="E102" s="56">
        <f>SUM(E92+E97)</f>
        <v>0</v>
      </c>
      <c r="F102" s="56">
        <f>SUM(F92+F97)</f>
        <v>0</v>
      </c>
      <c r="G102" s="56">
        <v>0</v>
      </c>
      <c r="H102" s="46">
        <f t="shared" si="22"/>
        <v>0</v>
      </c>
      <c r="I102" s="46">
        <v>0</v>
      </c>
      <c r="J102" s="41" t="s">
        <v>9</v>
      </c>
    </row>
    <row r="103" spans="1:14" ht="45.75" customHeight="1" x14ac:dyDescent="0.25">
      <c r="A103" s="78"/>
      <c r="B103" s="78"/>
      <c r="C103" s="78"/>
      <c r="D103" s="42" t="s">
        <v>10</v>
      </c>
      <c r="E103" s="56">
        <f t="shared" ref="E103:G103" si="26">SUM(E93+E98)</f>
        <v>1689.6</v>
      </c>
      <c r="F103" s="56">
        <f t="shared" si="26"/>
        <v>1689.6</v>
      </c>
      <c r="G103" s="56">
        <f t="shared" si="26"/>
        <v>510.1</v>
      </c>
      <c r="H103" s="46">
        <f t="shared" si="22"/>
        <v>-1179.5</v>
      </c>
      <c r="I103" s="46">
        <f>(G103/F103)*100</f>
        <v>30.190577651515156</v>
      </c>
      <c r="J103" s="41" t="s">
        <v>9</v>
      </c>
    </row>
    <row r="104" spans="1:14" ht="24" customHeight="1" x14ac:dyDescent="0.25">
      <c r="A104" s="78"/>
      <c r="B104" s="78"/>
      <c r="C104" s="78"/>
      <c r="D104" s="42" t="s">
        <v>11</v>
      </c>
      <c r="E104" s="56">
        <f t="shared" ref="E104:G104" si="27">SUM(E94+E99)</f>
        <v>100</v>
      </c>
      <c r="F104" s="56">
        <f t="shared" si="27"/>
        <v>100</v>
      </c>
      <c r="G104" s="56">
        <f t="shared" si="27"/>
        <v>0</v>
      </c>
      <c r="H104" s="46">
        <f t="shared" si="22"/>
        <v>-100</v>
      </c>
      <c r="I104" s="46">
        <f>(G104/F104)*100</f>
        <v>0</v>
      </c>
      <c r="J104" s="41" t="s">
        <v>9</v>
      </c>
      <c r="L104" s="26"/>
      <c r="M104" s="26"/>
    </row>
    <row r="105" spans="1:14" ht="47.25" customHeight="1" x14ac:dyDescent="0.25">
      <c r="A105" s="78"/>
      <c r="B105" s="78"/>
      <c r="C105" s="78"/>
      <c r="D105" s="42" t="s">
        <v>90</v>
      </c>
      <c r="E105" s="56">
        <f t="shared" ref="E105:G105" si="28">SUM(E95+E100)</f>
        <v>0</v>
      </c>
      <c r="F105" s="56">
        <f t="shared" si="28"/>
        <v>0</v>
      </c>
      <c r="G105" s="56">
        <f t="shared" si="28"/>
        <v>0</v>
      </c>
      <c r="H105" s="46">
        <f t="shared" si="22"/>
        <v>0</v>
      </c>
      <c r="I105" s="46">
        <v>0</v>
      </c>
      <c r="J105" s="41" t="s">
        <v>9</v>
      </c>
    </row>
    <row r="106" spans="1:14" ht="18" customHeight="1" x14ac:dyDescent="0.25">
      <c r="A106" s="78"/>
      <c r="B106" s="78"/>
      <c r="C106" s="78"/>
      <c r="D106" s="42" t="s">
        <v>13</v>
      </c>
      <c r="E106" s="46">
        <f>SUM(E102,E103,E104,E105)</f>
        <v>1789.6</v>
      </c>
      <c r="F106" s="46">
        <f>SUM(F102,F103,F104,F105)</f>
        <v>1789.6</v>
      </c>
      <c r="G106" s="46">
        <f>SUM(G102,G103,G104,G105)</f>
        <v>510.1</v>
      </c>
      <c r="H106" s="46">
        <f t="shared" si="22"/>
        <v>-1279.5</v>
      </c>
      <c r="I106" s="46">
        <f>G106/F106*100</f>
        <v>28.503576218149313</v>
      </c>
      <c r="J106" s="41" t="s">
        <v>9</v>
      </c>
    </row>
    <row r="107" spans="1:14" ht="33.75" customHeight="1" x14ac:dyDescent="0.25">
      <c r="A107" s="78" t="s">
        <v>61</v>
      </c>
      <c r="B107" s="78"/>
      <c r="C107" s="78"/>
      <c r="D107" s="42" t="s">
        <v>8</v>
      </c>
      <c r="E107" s="51">
        <f t="shared" ref="E107:G108" si="29">E33+E64+E75+E86+E102</f>
        <v>8488.6</v>
      </c>
      <c r="F107" s="51">
        <f t="shared" si="29"/>
        <v>8488.6</v>
      </c>
      <c r="G107" s="51">
        <f t="shared" si="29"/>
        <v>2072.3000000000002</v>
      </c>
      <c r="H107" s="46">
        <f>G107-F107</f>
        <v>-6416.3</v>
      </c>
      <c r="I107" s="46">
        <f>(G107/F107)*100</f>
        <v>24.412741794877839</v>
      </c>
      <c r="J107" s="42" t="s">
        <v>9</v>
      </c>
    </row>
    <row r="108" spans="1:14" ht="48" customHeight="1" x14ac:dyDescent="0.25">
      <c r="A108" s="78"/>
      <c r="B108" s="78"/>
      <c r="C108" s="78"/>
      <c r="D108" s="42" t="s">
        <v>10</v>
      </c>
      <c r="E108" s="46">
        <f t="shared" si="29"/>
        <v>243740.1</v>
      </c>
      <c r="F108" s="46">
        <f t="shared" si="29"/>
        <v>243740.1</v>
      </c>
      <c r="G108" s="46">
        <f t="shared" si="29"/>
        <v>15027.5</v>
      </c>
      <c r="H108" s="46">
        <f t="shared" ref="H108:H111" si="30">G108-F108</f>
        <v>-228712.6</v>
      </c>
      <c r="I108" s="46">
        <f t="shared" ref="I108:I110" si="31">(G108/F108)*100</f>
        <v>6.1653786143519262</v>
      </c>
      <c r="J108" s="42" t="s">
        <v>9</v>
      </c>
    </row>
    <row r="109" spans="1:14" ht="15.75" hidden="1" customHeight="1" x14ac:dyDescent="0.25">
      <c r="A109" s="78"/>
      <c r="B109" s="78"/>
      <c r="C109" s="78"/>
      <c r="D109" s="42" t="s">
        <v>11</v>
      </c>
      <c r="E109" s="46">
        <f>E35+E66+E77+E88+E104</f>
        <v>247354.1</v>
      </c>
      <c r="F109" s="46" t="e">
        <f>#REF!+#REF!+#REF!+#REF!</f>
        <v>#REF!</v>
      </c>
      <c r="G109" s="46" t="e">
        <f>#REF!+#REF!+#REF!+#REF!</f>
        <v>#REF!</v>
      </c>
      <c r="H109" s="46" t="e">
        <f t="shared" si="30"/>
        <v>#REF!</v>
      </c>
      <c r="I109" s="46" t="e">
        <f t="shared" si="31"/>
        <v>#REF!</v>
      </c>
      <c r="J109" s="42" t="s">
        <v>9</v>
      </c>
      <c r="N109" s="22"/>
    </row>
    <row r="110" spans="1:14" ht="22.5" customHeight="1" x14ac:dyDescent="0.25">
      <c r="A110" s="78"/>
      <c r="B110" s="78"/>
      <c r="C110" s="78"/>
      <c r="D110" s="42" t="s">
        <v>39</v>
      </c>
      <c r="E110" s="46">
        <f t="shared" ref="E110:G111" si="32">E35+E66+E77+E88+E104</f>
        <v>247354.1</v>
      </c>
      <c r="F110" s="46">
        <f t="shared" si="32"/>
        <v>247354.1</v>
      </c>
      <c r="G110" s="51">
        <f t="shared" si="32"/>
        <v>60034.7</v>
      </c>
      <c r="H110" s="46">
        <f t="shared" si="30"/>
        <v>-187319.40000000002</v>
      </c>
      <c r="I110" s="46">
        <f t="shared" si="31"/>
        <v>24.270751930127698</v>
      </c>
      <c r="J110" s="42" t="s">
        <v>9</v>
      </c>
      <c r="N110" s="22"/>
    </row>
    <row r="111" spans="1:14" ht="45.75" customHeight="1" x14ac:dyDescent="0.25">
      <c r="A111" s="78"/>
      <c r="B111" s="78"/>
      <c r="C111" s="78"/>
      <c r="D111" s="42" t="s">
        <v>90</v>
      </c>
      <c r="E111" s="46">
        <f t="shared" si="32"/>
        <v>0</v>
      </c>
      <c r="F111" s="46">
        <f t="shared" si="32"/>
        <v>0</v>
      </c>
      <c r="G111" s="46">
        <f t="shared" si="32"/>
        <v>0</v>
      </c>
      <c r="H111" s="46">
        <f t="shared" si="30"/>
        <v>0</v>
      </c>
      <c r="I111" s="46">
        <v>0</v>
      </c>
      <c r="J111" s="42" t="s">
        <v>9</v>
      </c>
      <c r="N111" s="22"/>
    </row>
    <row r="112" spans="1:14" ht="17.25" customHeight="1" x14ac:dyDescent="0.25">
      <c r="A112" s="78"/>
      <c r="B112" s="78"/>
      <c r="C112" s="78"/>
      <c r="D112" s="42" t="s">
        <v>13</v>
      </c>
      <c r="E112" s="46">
        <f>E107+E108+E110+E111</f>
        <v>499582.80000000005</v>
      </c>
      <c r="F112" s="46">
        <f t="shared" ref="F112" si="33">F107+F108+F110+F111</f>
        <v>499582.80000000005</v>
      </c>
      <c r="G112" s="46">
        <f>G107+G108+G110+G111</f>
        <v>77134.5</v>
      </c>
      <c r="H112" s="46">
        <f>G112-F112</f>
        <v>-422448.30000000005</v>
      </c>
      <c r="I112" s="46">
        <f>G112/F112*100</f>
        <v>15.439782954897566</v>
      </c>
      <c r="J112" s="42" t="s">
        <v>9</v>
      </c>
      <c r="N112" s="22"/>
    </row>
    <row r="113" spans="1:14" ht="17.25" customHeight="1" x14ac:dyDescent="0.25">
      <c r="A113" s="67" t="s">
        <v>12</v>
      </c>
      <c r="B113" s="68"/>
      <c r="C113" s="68"/>
      <c r="D113" s="68"/>
      <c r="E113" s="68"/>
      <c r="F113" s="68"/>
      <c r="G113" s="68"/>
      <c r="H113" s="68"/>
      <c r="I113" s="68"/>
      <c r="J113" s="69"/>
      <c r="N113" s="22"/>
    </row>
    <row r="114" spans="1:14" ht="31.5" x14ac:dyDescent="0.25">
      <c r="A114" s="58" t="s">
        <v>87</v>
      </c>
      <c r="B114" s="59"/>
      <c r="C114" s="59"/>
      <c r="D114" s="42" t="s">
        <v>8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2" t="s">
        <v>9</v>
      </c>
      <c r="N114" s="22"/>
    </row>
    <row r="115" spans="1:14" ht="47.25" x14ac:dyDescent="0.25">
      <c r="A115" s="61"/>
      <c r="B115" s="62"/>
      <c r="C115" s="62"/>
      <c r="D115" s="42" t="s">
        <v>10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2" t="s">
        <v>9</v>
      </c>
      <c r="N115" s="22"/>
    </row>
    <row r="116" spans="1:14" ht="17.25" customHeight="1" x14ac:dyDescent="0.25">
      <c r="A116" s="61"/>
      <c r="B116" s="62"/>
      <c r="C116" s="62"/>
      <c r="D116" s="42" t="s">
        <v>39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2" t="s">
        <v>9</v>
      </c>
      <c r="N116" s="22"/>
    </row>
    <row r="117" spans="1:14" ht="31.5" x14ac:dyDescent="0.25">
      <c r="A117" s="61"/>
      <c r="B117" s="62"/>
      <c r="C117" s="62"/>
      <c r="D117" s="42" t="s">
        <v>90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2" t="s">
        <v>9</v>
      </c>
      <c r="N117" s="22"/>
    </row>
    <row r="118" spans="1:14" ht="17.25" customHeight="1" x14ac:dyDescent="0.25">
      <c r="A118" s="64"/>
      <c r="B118" s="65"/>
      <c r="C118" s="65"/>
      <c r="D118" s="42" t="s">
        <v>13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2" t="s">
        <v>9</v>
      </c>
      <c r="N118" s="22"/>
    </row>
    <row r="119" spans="1:14" ht="31.5" x14ac:dyDescent="0.25">
      <c r="A119" s="58" t="s">
        <v>72</v>
      </c>
      <c r="B119" s="59"/>
      <c r="C119" s="60"/>
      <c r="D119" s="42" t="s">
        <v>8</v>
      </c>
      <c r="E119" s="46">
        <f>E107</f>
        <v>8488.6</v>
      </c>
      <c r="F119" s="46">
        <f t="shared" ref="E119:H120" si="34">F107</f>
        <v>8488.6</v>
      </c>
      <c r="G119" s="46">
        <f t="shared" si="34"/>
        <v>2072.3000000000002</v>
      </c>
      <c r="H119" s="46">
        <f t="shared" si="34"/>
        <v>-6416.3</v>
      </c>
      <c r="I119" s="46">
        <f>(G119/F119)*100</f>
        <v>24.412741794877839</v>
      </c>
      <c r="J119" s="42" t="s">
        <v>9</v>
      </c>
      <c r="N119" s="22"/>
    </row>
    <row r="120" spans="1:14" ht="47.25" x14ac:dyDescent="0.25">
      <c r="A120" s="61"/>
      <c r="B120" s="62"/>
      <c r="C120" s="63"/>
      <c r="D120" s="42" t="s">
        <v>10</v>
      </c>
      <c r="E120" s="46">
        <f t="shared" si="34"/>
        <v>243740.1</v>
      </c>
      <c r="F120" s="46">
        <f t="shared" si="34"/>
        <v>243740.1</v>
      </c>
      <c r="G120" s="46">
        <f t="shared" si="34"/>
        <v>15027.5</v>
      </c>
      <c r="H120" s="46">
        <f t="shared" si="34"/>
        <v>-228712.6</v>
      </c>
      <c r="I120" s="46">
        <f t="shared" ref="I120:I123" si="35">(G120/F120)*100</f>
        <v>6.1653786143519262</v>
      </c>
      <c r="J120" s="42" t="s">
        <v>9</v>
      </c>
      <c r="N120" s="22"/>
    </row>
    <row r="121" spans="1:14" ht="17.25" customHeight="1" x14ac:dyDescent="0.25">
      <c r="A121" s="61"/>
      <c r="B121" s="62"/>
      <c r="C121" s="63"/>
      <c r="D121" s="42" t="s">
        <v>39</v>
      </c>
      <c r="E121" s="46">
        <f>E110</f>
        <v>247354.1</v>
      </c>
      <c r="F121" s="46">
        <f>F110</f>
        <v>247354.1</v>
      </c>
      <c r="G121" s="46">
        <f>G110</f>
        <v>60034.7</v>
      </c>
      <c r="H121" s="46">
        <f>H110</f>
        <v>-187319.40000000002</v>
      </c>
      <c r="I121" s="46">
        <f t="shared" si="35"/>
        <v>24.270751930127698</v>
      </c>
      <c r="J121" s="42" t="s">
        <v>9</v>
      </c>
      <c r="N121" s="22"/>
    </row>
    <row r="122" spans="1:14" ht="31.5" x14ac:dyDescent="0.25">
      <c r="A122" s="61"/>
      <c r="B122" s="62"/>
      <c r="C122" s="63"/>
      <c r="D122" s="42" t="s">
        <v>90</v>
      </c>
      <c r="E122" s="46">
        <v>0</v>
      </c>
      <c r="F122" s="46">
        <v>0</v>
      </c>
      <c r="G122" s="46">
        <f>G111</f>
        <v>0</v>
      </c>
      <c r="H122" s="46">
        <f>H111</f>
        <v>0</v>
      </c>
      <c r="I122" s="46">
        <v>0</v>
      </c>
      <c r="J122" s="42" t="s">
        <v>9</v>
      </c>
      <c r="N122" s="22"/>
    </row>
    <row r="123" spans="1:14" ht="17.25" customHeight="1" x14ac:dyDescent="0.25">
      <c r="A123" s="64"/>
      <c r="B123" s="65"/>
      <c r="C123" s="66"/>
      <c r="D123" s="42" t="s">
        <v>13</v>
      </c>
      <c r="E123" s="46">
        <f>SUM(E119:E122)</f>
        <v>499582.80000000005</v>
      </c>
      <c r="F123" s="46">
        <f>SUM(F119:F122)</f>
        <v>499582.80000000005</v>
      </c>
      <c r="G123" s="46">
        <f t="shared" ref="G123:H123" si="36">SUM(G119:G122)</f>
        <v>77134.5</v>
      </c>
      <c r="H123" s="46">
        <f t="shared" si="36"/>
        <v>-422448.30000000005</v>
      </c>
      <c r="I123" s="46">
        <f t="shared" si="35"/>
        <v>15.439782954897566</v>
      </c>
      <c r="J123" s="42" t="s">
        <v>9</v>
      </c>
      <c r="N123" s="22"/>
    </row>
    <row r="124" spans="1:14" ht="17.25" customHeight="1" x14ac:dyDescent="0.25">
      <c r="A124" s="67" t="s">
        <v>12</v>
      </c>
      <c r="B124" s="68"/>
      <c r="C124" s="68"/>
      <c r="D124" s="68"/>
      <c r="E124" s="68"/>
      <c r="F124" s="68"/>
      <c r="G124" s="68"/>
      <c r="H124" s="68"/>
      <c r="I124" s="68"/>
      <c r="J124" s="69"/>
      <c r="N124" s="22"/>
    </row>
    <row r="125" spans="1:14" ht="31.5" x14ac:dyDescent="0.25">
      <c r="A125" s="58" t="s">
        <v>88</v>
      </c>
      <c r="B125" s="59"/>
      <c r="C125" s="60"/>
      <c r="D125" s="42" t="s">
        <v>8</v>
      </c>
      <c r="E125" s="46">
        <v>0</v>
      </c>
      <c r="F125" s="46">
        <v>0</v>
      </c>
      <c r="G125" s="46">
        <v>0</v>
      </c>
      <c r="H125" s="46">
        <v>0</v>
      </c>
      <c r="I125" s="46" t="e">
        <f>(G125/F125)*100</f>
        <v>#DIV/0!</v>
      </c>
      <c r="J125" s="42" t="s">
        <v>9</v>
      </c>
      <c r="N125" s="22"/>
    </row>
    <row r="126" spans="1:14" ht="47.25" x14ac:dyDescent="0.25">
      <c r="A126" s="61"/>
      <c r="B126" s="62"/>
      <c r="C126" s="63"/>
      <c r="D126" s="42" t="s">
        <v>10</v>
      </c>
      <c r="E126" s="46">
        <f>E55+E60</f>
        <v>2715.5</v>
      </c>
      <c r="F126" s="46">
        <f t="shared" ref="F126:G126" si="37">F55+F60</f>
        <v>2715.5</v>
      </c>
      <c r="G126" s="46">
        <f t="shared" si="37"/>
        <v>0</v>
      </c>
      <c r="H126" s="46">
        <f>G126-F126</f>
        <v>-2715.5</v>
      </c>
      <c r="I126" s="46">
        <f>(G126/F126)*100</f>
        <v>0</v>
      </c>
      <c r="J126" s="42" t="s">
        <v>9</v>
      </c>
      <c r="N126" s="22"/>
    </row>
    <row r="127" spans="1:14" ht="15.75" x14ac:dyDescent="0.25">
      <c r="A127" s="61"/>
      <c r="B127" s="62"/>
      <c r="C127" s="63"/>
      <c r="D127" s="42" t="s">
        <v>11</v>
      </c>
      <c r="E127" s="46">
        <f>E56+E61</f>
        <v>142.9</v>
      </c>
      <c r="F127" s="46">
        <f t="shared" ref="F127:G127" si="38">F56+F61</f>
        <v>142.9</v>
      </c>
      <c r="G127" s="46">
        <f t="shared" si="38"/>
        <v>0</v>
      </c>
      <c r="H127" s="46">
        <f>G127-F127</f>
        <v>-142.9</v>
      </c>
      <c r="I127" s="46">
        <f t="shared" ref="I127" si="39">(G127/F127)*100</f>
        <v>0</v>
      </c>
      <c r="J127" s="42" t="s">
        <v>9</v>
      </c>
      <c r="N127" s="22"/>
    </row>
    <row r="128" spans="1:14" ht="31.5" x14ac:dyDescent="0.25">
      <c r="A128" s="61"/>
      <c r="B128" s="62"/>
      <c r="C128" s="63"/>
      <c r="D128" s="42" t="s">
        <v>90</v>
      </c>
      <c r="E128" s="46">
        <f>E57+E62</f>
        <v>0</v>
      </c>
      <c r="F128" s="46">
        <v>0</v>
      </c>
      <c r="G128" s="46">
        <v>0</v>
      </c>
      <c r="H128" s="46">
        <v>0</v>
      </c>
      <c r="I128" s="46">
        <v>0</v>
      </c>
      <c r="J128" s="42" t="s">
        <v>9</v>
      </c>
      <c r="N128" s="22"/>
    </row>
    <row r="129" spans="1:15" ht="17.25" customHeight="1" x14ac:dyDescent="0.25">
      <c r="A129" s="64"/>
      <c r="B129" s="65"/>
      <c r="C129" s="66"/>
      <c r="D129" s="42" t="s">
        <v>13</v>
      </c>
      <c r="E129" s="46">
        <f>SUM(E125:E128)</f>
        <v>2858.4</v>
      </c>
      <c r="F129" s="46">
        <f t="shared" ref="F129:G129" si="40">SUM(F125:F128)</f>
        <v>2858.4</v>
      </c>
      <c r="G129" s="46">
        <f t="shared" si="40"/>
        <v>0</v>
      </c>
      <c r="H129" s="46">
        <f>G129-F129</f>
        <v>-2858.4</v>
      </c>
      <c r="I129" s="46">
        <f>(G129/F129)*100</f>
        <v>0</v>
      </c>
      <c r="J129" s="42" t="s">
        <v>9</v>
      </c>
      <c r="N129" s="22"/>
    </row>
    <row r="130" spans="1:15" ht="31.5" x14ac:dyDescent="0.25">
      <c r="A130" s="58" t="s">
        <v>89</v>
      </c>
      <c r="B130" s="59"/>
      <c r="C130" s="60"/>
      <c r="D130" s="42" t="s">
        <v>8</v>
      </c>
      <c r="E130" s="46">
        <f>SUM(E33+E75+E102)</f>
        <v>8488.6</v>
      </c>
      <c r="F130" s="46">
        <f t="shared" ref="F130:G130" si="41">SUM(F33+F75+F102)</f>
        <v>8488.6</v>
      </c>
      <c r="G130" s="46">
        <f t="shared" si="41"/>
        <v>2072.3000000000002</v>
      </c>
      <c r="H130" s="46">
        <f>G130-F130</f>
        <v>-6416.3</v>
      </c>
      <c r="I130" s="46">
        <f>(G130/F130)*100</f>
        <v>24.412741794877839</v>
      </c>
      <c r="J130" s="42" t="s">
        <v>9</v>
      </c>
      <c r="N130" s="22"/>
    </row>
    <row r="131" spans="1:15" ht="47.25" x14ac:dyDescent="0.25">
      <c r="A131" s="61"/>
      <c r="B131" s="62"/>
      <c r="C131" s="63"/>
      <c r="D131" s="42" t="s">
        <v>10</v>
      </c>
      <c r="E131" s="46">
        <f t="shared" ref="E131:G132" si="42">SUM(E34+E76+E103)</f>
        <v>241024.6</v>
      </c>
      <c r="F131" s="46">
        <f t="shared" si="42"/>
        <v>241024.6</v>
      </c>
      <c r="G131" s="46">
        <f t="shared" si="42"/>
        <v>15027.5</v>
      </c>
      <c r="H131" s="46">
        <f>G131-F131</f>
        <v>-225997.1</v>
      </c>
      <c r="I131" s="46">
        <f>(G131/F131)*100</f>
        <v>6.2348407589930659</v>
      </c>
      <c r="J131" s="42" t="s">
        <v>9</v>
      </c>
      <c r="N131" s="22"/>
    </row>
    <row r="132" spans="1:15" ht="15.75" x14ac:dyDescent="0.25">
      <c r="A132" s="61"/>
      <c r="B132" s="62"/>
      <c r="C132" s="63"/>
      <c r="D132" s="42" t="s">
        <v>11</v>
      </c>
      <c r="E132" s="46">
        <f t="shared" si="42"/>
        <v>247211.2</v>
      </c>
      <c r="F132" s="46">
        <f t="shared" si="42"/>
        <v>247211.2</v>
      </c>
      <c r="G132" s="46">
        <f>SUM(G35+G77+G104)</f>
        <v>60034.7</v>
      </c>
      <c r="H132" s="46">
        <f>G132-F132</f>
        <v>-187176.5</v>
      </c>
      <c r="I132" s="46">
        <f>(G132/F132)*100</f>
        <v>24.284781595655858</v>
      </c>
      <c r="J132" s="42" t="s">
        <v>9</v>
      </c>
      <c r="N132" s="22"/>
    </row>
    <row r="133" spans="1:15" ht="31.5" x14ac:dyDescent="0.25">
      <c r="A133" s="61"/>
      <c r="B133" s="62"/>
      <c r="C133" s="63"/>
      <c r="D133" s="42" t="s">
        <v>90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2" t="s">
        <v>9</v>
      </c>
      <c r="N133" s="22"/>
    </row>
    <row r="134" spans="1:15" ht="15.75" x14ac:dyDescent="0.25">
      <c r="A134" s="64"/>
      <c r="B134" s="65"/>
      <c r="C134" s="66"/>
      <c r="D134" s="42" t="s">
        <v>13</v>
      </c>
      <c r="E134" s="46">
        <f>SUM(E130:E133)</f>
        <v>496724.4</v>
      </c>
      <c r="F134" s="46">
        <f t="shared" ref="F134:G134" si="43">SUM(F130:F133)</f>
        <v>496724.4</v>
      </c>
      <c r="G134" s="46">
        <f t="shared" si="43"/>
        <v>77134.5</v>
      </c>
      <c r="H134" s="46">
        <f>G134-F134</f>
        <v>-419589.9</v>
      </c>
      <c r="I134" s="46">
        <f>(G134/F134)*100</f>
        <v>15.528631168511151</v>
      </c>
      <c r="J134" s="42" t="s">
        <v>9</v>
      </c>
      <c r="N134" s="22"/>
      <c r="O134" s="26"/>
    </row>
    <row r="135" spans="1:15" ht="15.75" x14ac:dyDescent="0.25">
      <c r="A135" s="74" t="s">
        <v>12</v>
      </c>
      <c r="B135" s="74"/>
      <c r="C135" s="74"/>
      <c r="D135" s="74"/>
      <c r="E135" s="74"/>
      <c r="F135" s="74"/>
      <c r="G135" s="74"/>
      <c r="H135" s="74"/>
      <c r="I135" s="74"/>
      <c r="J135" s="74"/>
    </row>
    <row r="136" spans="1:15" ht="31.5" customHeight="1" x14ac:dyDescent="0.25">
      <c r="A136" s="75" t="s">
        <v>60</v>
      </c>
      <c r="B136" s="75"/>
      <c r="C136" s="75"/>
      <c r="D136" s="41" t="s">
        <v>8</v>
      </c>
      <c r="E136" s="45">
        <f>E44+E70+E81+E92+E97</f>
        <v>0</v>
      </c>
      <c r="F136" s="45">
        <f>F44+F70+F81+F92+F97</f>
        <v>0</v>
      </c>
      <c r="G136" s="45">
        <f>G44+G70+G81+G92+G97</f>
        <v>0</v>
      </c>
      <c r="H136" s="45">
        <f t="shared" ref="H136:H160" si="44">G136-F136</f>
        <v>0</v>
      </c>
      <c r="I136" s="45">
        <v>0</v>
      </c>
      <c r="J136" s="41" t="s">
        <v>9</v>
      </c>
    </row>
    <row r="137" spans="1:15" ht="45.75" customHeight="1" x14ac:dyDescent="0.25">
      <c r="A137" s="75"/>
      <c r="B137" s="75"/>
      <c r="C137" s="75"/>
      <c r="D137" s="41" t="s">
        <v>10</v>
      </c>
      <c r="E137" s="45">
        <f t="shared" ref="E137:H138" si="45">E45+E71+E82+E93+E98+E50+E40+E55+E60</f>
        <v>177553.80000000002</v>
      </c>
      <c r="F137" s="45">
        <f t="shared" si="45"/>
        <v>177553.80000000002</v>
      </c>
      <c r="G137" s="45">
        <f t="shared" si="45"/>
        <v>2646.6</v>
      </c>
      <c r="H137" s="45">
        <f t="shared" si="45"/>
        <v>-174907.2</v>
      </c>
      <c r="I137" s="45">
        <f>(G137/F137)*100</f>
        <v>1.4905904576528353</v>
      </c>
      <c r="J137" s="41" t="s">
        <v>9</v>
      </c>
    </row>
    <row r="138" spans="1:15" ht="22.5" customHeight="1" x14ac:dyDescent="0.25">
      <c r="A138" s="75"/>
      <c r="B138" s="75"/>
      <c r="C138" s="75"/>
      <c r="D138" s="41" t="s">
        <v>11</v>
      </c>
      <c r="E138" s="45">
        <f t="shared" si="45"/>
        <v>242.9</v>
      </c>
      <c r="F138" s="45">
        <f t="shared" si="45"/>
        <v>242.9</v>
      </c>
      <c r="G138" s="45">
        <f t="shared" si="45"/>
        <v>0</v>
      </c>
      <c r="H138" s="45">
        <f t="shared" si="45"/>
        <v>-242.9</v>
      </c>
      <c r="I138" s="45">
        <f t="shared" ref="I138" si="46">(G138/F138)*100</f>
        <v>0</v>
      </c>
      <c r="J138" s="41" t="s">
        <v>9</v>
      </c>
      <c r="L138" s="22"/>
      <c r="M138" s="27"/>
    </row>
    <row r="139" spans="1:15" ht="46.5" customHeight="1" x14ac:dyDescent="0.25">
      <c r="A139" s="75"/>
      <c r="B139" s="75"/>
      <c r="C139" s="75"/>
      <c r="D139" s="41" t="s">
        <v>90</v>
      </c>
      <c r="E139" s="45">
        <f>E89</f>
        <v>0</v>
      </c>
      <c r="F139" s="45">
        <f>F47+F73+F84+F95+F100</f>
        <v>0</v>
      </c>
      <c r="G139" s="45">
        <f>G47+G73+G84+G95+G100</f>
        <v>0</v>
      </c>
      <c r="H139" s="45">
        <f t="shared" si="44"/>
        <v>0</v>
      </c>
      <c r="I139" s="45">
        <v>0</v>
      </c>
      <c r="J139" s="41" t="s">
        <v>9</v>
      </c>
      <c r="L139" s="22"/>
      <c r="M139" s="73"/>
    </row>
    <row r="140" spans="1:15" ht="15.75" x14ac:dyDescent="0.25">
      <c r="A140" s="75"/>
      <c r="B140" s="75"/>
      <c r="C140" s="75"/>
      <c r="D140" s="42" t="s">
        <v>13</v>
      </c>
      <c r="E140" s="46">
        <f>E136+E137+E138+E139</f>
        <v>177796.7</v>
      </c>
      <c r="F140" s="46">
        <f>F136+F137+F138+F139</f>
        <v>177796.7</v>
      </c>
      <c r="G140" s="46">
        <f>G136+G137+G138+G139</f>
        <v>2646.6</v>
      </c>
      <c r="H140" s="46">
        <f t="shared" si="44"/>
        <v>-175150.1</v>
      </c>
      <c r="I140" s="46">
        <f>(G140/F140)*100</f>
        <v>1.4885540620270228</v>
      </c>
      <c r="J140" s="41" t="s">
        <v>9</v>
      </c>
      <c r="L140" s="22"/>
      <c r="M140" s="73"/>
    </row>
    <row r="141" spans="1:15" ht="31.5" x14ac:dyDescent="0.25">
      <c r="A141" s="75" t="s">
        <v>22</v>
      </c>
      <c r="B141" s="75"/>
      <c r="C141" s="75" t="s">
        <v>35</v>
      </c>
      <c r="D141" s="41" t="s">
        <v>8</v>
      </c>
      <c r="E141" s="45">
        <f t="shared" ref="E141:G144" si="47">E13</f>
        <v>8488.6</v>
      </c>
      <c r="F141" s="45">
        <f t="shared" si="47"/>
        <v>8488.6</v>
      </c>
      <c r="G141" s="45">
        <f t="shared" si="47"/>
        <v>2072.3000000000002</v>
      </c>
      <c r="H141" s="45">
        <f t="shared" si="44"/>
        <v>-6416.3</v>
      </c>
      <c r="I141" s="45">
        <f>(G141/F141)*100</f>
        <v>24.412741794877839</v>
      </c>
      <c r="J141" s="41" t="s">
        <v>9</v>
      </c>
      <c r="L141" s="22"/>
      <c r="M141" s="73"/>
    </row>
    <row r="142" spans="1:15" ht="50.25" customHeight="1" x14ac:dyDescent="0.25">
      <c r="A142" s="75"/>
      <c r="B142" s="75"/>
      <c r="C142" s="75"/>
      <c r="D142" s="41" t="s">
        <v>10</v>
      </c>
      <c r="E142" s="45">
        <f t="shared" si="47"/>
        <v>16496.7</v>
      </c>
      <c r="F142" s="45">
        <f t="shared" si="47"/>
        <v>16496.7</v>
      </c>
      <c r="G142" s="45">
        <f t="shared" si="47"/>
        <v>2039.9</v>
      </c>
      <c r="H142" s="45">
        <f t="shared" si="44"/>
        <v>-14456.800000000001</v>
      </c>
      <c r="I142" s="45">
        <f t="shared" ref="I142" si="48">(G142/F142)*100</f>
        <v>12.365503403711045</v>
      </c>
      <c r="J142" s="41" t="s">
        <v>9</v>
      </c>
      <c r="L142" s="22"/>
      <c r="M142" s="73"/>
    </row>
    <row r="143" spans="1:15" ht="15.75" x14ac:dyDescent="0.25">
      <c r="A143" s="75"/>
      <c r="B143" s="75"/>
      <c r="C143" s="75"/>
      <c r="D143" s="41" t="s">
        <v>11</v>
      </c>
      <c r="E143" s="45">
        <f t="shared" si="47"/>
        <v>169861.2</v>
      </c>
      <c r="F143" s="45">
        <f t="shared" si="47"/>
        <v>169861.2</v>
      </c>
      <c r="G143" s="45">
        <f t="shared" si="47"/>
        <v>41329.800000000003</v>
      </c>
      <c r="H143" s="45">
        <f t="shared" si="44"/>
        <v>-128531.40000000001</v>
      </c>
      <c r="I143" s="45">
        <f>G143/F143*100</f>
        <v>24.331513023574541</v>
      </c>
      <c r="J143" s="41" t="s">
        <v>9</v>
      </c>
      <c r="L143" s="22"/>
      <c r="M143" s="73"/>
    </row>
    <row r="144" spans="1:15" ht="46.5" customHeight="1" x14ac:dyDescent="0.25">
      <c r="A144" s="75"/>
      <c r="B144" s="75"/>
      <c r="C144" s="75"/>
      <c r="D144" s="41" t="s">
        <v>90</v>
      </c>
      <c r="E144" s="45">
        <f t="shared" si="47"/>
        <v>0</v>
      </c>
      <c r="F144" s="45">
        <f t="shared" si="47"/>
        <v>0</v>
      </c>
      <c r="G144" s="45">
        <f t="shared" si="47"/>
        <v>0</v>
      </c>
      <c r="H144" s="45">
        <f t="shared" si="44"/>
        <v>0</v>
      </c>
      <c r="I144" s="45">
        <f>I16</f>
        <v>0</v>
      </c>
      <c r="J144" s="41" t="s">
        <v>9</v>
      </c>
      <c r="L144" s="22"/>
      <c r="M144" s="73"/>
    </row>
    <row r="145" spans="1:13" ht="15.75" x14ac:dyDescent="0.25">
      <c r="A145" s="75"/>
      <c r="B145" s="75"/>
      <c r="C145" s="75"/>
      <c r="D145" s="42" t="s">
        <v>13</v>
      </c>
      <c r="E145" s="46">
        <f>SUM(E141,E142,E143)</f>
        <v>194846.5</v>
      </c>
      <c r="F145" s="46">
        <f>SUM(F141,F142,F143,F144)</f>
        <v>194846.5</v>
      </c>
      <c r="G145" s="46">
        <f>SUM(G141,G142,G143,G144)</f>
        <v>45442</v>
      </c>
      <c r="H145" s="46">
        <f t="shared" si="44"/>
        <v>-149404.5</v>
      </c>
      <c r="I145" s="46">
        <f t="shared" ref="I145:I157" si="49">G145/F145*100</f>
        <v>23.321948302894842</v>
      </c>
      <c r="J145" s="41" t="s">
        <v>9</v>
      </c>
      <c r="L145" s="22"/>
      <c r="M145" s="73"/>
    </row>
    <row r="146" spans="1:13" ht="31.5" x14ac:dyDescent="0.25">
      <c r="A146" s="75" t="s">
        <v>23</v>
      </c>
      <c r="B146" s="75"/>
      <c r="C146" s="75" t="s">
        <v>19</v>
      </c>
      <c r="D146" s="41" t="s">
        <v>8</v>
      </c>
      <c r="E146" s="45">
        <f t="shared" ref="E146:G149" si="50">E18</f>
        <v>0</v>
      </c>
      <c r="F146" s="45">
        <f t="shared" si="50"/>
        <v>0</v>
      </c>
      <c r="G146" s="45">
        <f t="shared" si="50"/>
        <v>0</v>
      </c>
      <c r="H146" s="45">
        <f t="shared" si="44"/>
        <v>0</v>
      </c>
      <c r="I146" s="45">
        <v>0</v>
      </c>
      <c r="J146" s="41" t="s">
        <v>9</v>
      </c>
      <c r="L146" s="22"/>
      <c r="M146" s="73"/>
    </row>
    <row r="147" spans="1:13" ht="48" customHeight="1" x14ac:dyDescent="0.25">
      <c r="A147" s="75"/>
      <c r="B147" s="75"/>
      <c r="C147" s="75"/>
      <c r="D147" s="41" t="s">
        <v>10</v>
      </c>
      <c r="E147" s="45">
        <f t="shared" si="50"/>
        <v>0</v>
      </c>
      <c r="F147" s="45">
        <f t="shared" si="50"/>
        <v>0</v>
      </c>
      <c r="G147" s="45">
        <f t="shared" si="50"/>
        <v>0</v>
      </c>
      <c r="H147" s="45">
        <f t="shared" si="44"/>
        <v>0</v>
      </c>
      <c r="I147" s="45">
        <v>0</v>
      </c>
      <c r="J147" s="41" t="s">
        <v>9</v>
      </c>
      <c r="L147" s="22"/>
      <c r="M147" s="22"/>
    </row>
    <row r="148" spans="1:13" ht="15.75" x14ac:dyDescent="0.25">
      <c r="A148" s="75"/>
      <c r="B148" s="75"/>
      <c r="C148" s="75"/>
      <c r="D148" s="41" t="s">
        <v>11</v>
      </c>
      <c r="E148" s="45">
        <f t="shared" si="50"/>
        <v>22000</v>
      </c>
      <c r="F148" s="45">
        <f t="shared" si="50"/>
        <v>22000</v>
      </c>
      <c r="G148" s="45">
        <f t="shared" si="50"/>
        <v>6621.2</v>
      </c>
      <c r="H148" s="45">
        <f t="shared" si="44"/>
        <v>-15378.8</v>
      </c>
      <c r="I148" s="45">
        <f t="shared" si="49"/>
        <v>30.096363636363638</v>
      </c>
      <c r="J148" s="41" t="s">
        <v>9</v>
      </c>
    </row>
    <row r="149" spans="1:13" ht="45" customHeight="1" x14ac:dyDescent="0.25">
      <c r="A149" s="75"/>
      <c r="B149" s="75"/>
      <c r="C149" s="75"/>
      <c r="D149" s="41" t="s">
        <v>90</v>
      </c>
      <c r="E149" s="45">
        <f t="shared" si="50"/>
        <v>0</v>
      </c>
      <c r="F149" s="45">
        <f t="shared" si="50"/>
        <v>0</v>
      </c>
      <c r="G149" s="45">
        <f t="shared" si="50"/>
        <v>0</v>
      </c>
      <c r="H149" s="45">
        <f t="shared" si="44"/>
        <v>0</v>
      </c>
      <c r="I149" s="45">
        <v>0</v>
      </c>
      <c r="J149" s="41" t="s">
        <v>9</v>
      </c>
    </row>
    <row r="150" spans="1:13" ht="15.75" x14ac:dyDescent="0.25">
      <c r="A150" s="75"/>
      <c r="B150" s="75"/>
      <c r="C150" s="75"/>
      <c r="D150" s="42" t="s">
        <v>13</v>
      </c>
      <c r="E150" s="46">
        <f>SUM(E146,E147,E148,E149)</f>
        <v>22000</v>
      </c>
      <c r="F150" s="46">
        <f>SUM(F146,F147,F148,F149)</f>
        <v>22000</v>
      </c>
      <c r="G150" s="46">
        <f>SUM(G146,G147,G148,G149)</f>
        <v>6621.2</v>
      </c>
      <c r="H150" s="46">
        <f t="shared" si="44"/>
        <v>-15378.8</v>
      </c>
      <c r="I150" s="46">
        <f>G150/F150*100</f>
        <v>30.096363636363638</v>
      </c>
      <c r="J150" s="41" t="s">
        <v>9</v>
      </c>
    </row>
    <row r="151" spans="1:13" ht="31.5" x14ac:dyDescent="0.25">
      <c r="A151" s="85" t="s">
        <v>24</v>
      </c>
      <c r="B151" s="86"/>
      <c r="C151" s="70" t="s">
        <v>20</v>
      </c>
      <c r="D151" s="41" t="s">
        <v>8</v>
      </c>
      <c r="E151" s="45">
        <f>E18</f>
        <v>0</v>
      </c>
      <c r="F151" s="45">
        <f>F18</f>
        <v>0</v>
      </c>
      <c r="G151" s="45">
        <f>G18</f>
        <v>0</v>
      </c>
      <c r="H151" s="45">
        <f t="shared" ref="H151:H155" si="51">G151-F151</f>
        <v>0</v>
      </c>
      <c r="I151" s="45">
        <v>0</v>
      </c>
      <c r="J151" s="41" t="s">
        <v>9</v>
      </c>
    </row>
    <row r="152" spans="1:13" ht="45.75" customHeight="1" x14ac:dyDescent="0.25">
      <c r="A152" s="87"/>
      <c r="B152" s="88"/>
      <c r="C152" s="71"/>
      <c r="D152" s="41" t="s">
        <v>10</v>
      </c>
      <c r="E152" s="45">
        <f t="shared" ref="E152:G153" si="52">E24</f>
        <v>0</v>
      </c>
      <c r="F152" s="45">
        <f t="shared" si="52"/>
        <v>0</v>
      </c>
      <c r="G152" s="45">
        <f t="shared" si="52"/>
        <v>0</v>
      </c>
      <c r="H152" s="45">
        <f t="shared" si="51"/>
        <v>0</v>
      </c>
      <c r="I152" s="45">
        <v>0</v>
      </c>
      <c r="J152" s="41" t="s">
        <v>9</v>
      </c>
    </row>
    <row r="153" spans="1:13" ht="23.25" customHeight="1" x14ac:dyDescent="0.25">
      <c r="A153" s="87"/>
      <c r="B153" s="88"/>
      <c r="C153" s="71"/>
      <c r="D153" s="41" t="s">
        <v>11</v>
      </c>
      <c r="E153" s="45">
        <f t="shared" si="52"/>
        <v>55250</v>
      </c>
      <c r="F153" s="45">
        <f t="shared" si="52"/>
        <v>55250</v>
      </c>
      <c r="G153" s="45">
        <f t="shared" si="52"/>
        <v>12083.7</v>
      </c>
      <c r="H153" s="45">
        <f t="shared" si="51"/>
        <v>-43166.3</v>
      </c>
      <c r="I153" s="45">
        <f t="shared" ref="I153" si="53">G153/F153*100</f>
        <v>21.870950226244346</v>
      </c>
      <c r="J153" s="41" t="s">
        <v>9</v>
      </c>
    </row>
    <row r="154" spans="1:13" ht="46.5" customHeight="1" x14ac:dyDescent="0.25">
      <c r="A154" s="87"/>
      <c r="B154" s="88"/>
      <c r="C154" s="71"/>
      <c r="D154" s="41" t="s">
        <v>90</v>
      </c>
      <c r="E154" s="45">
        <f>E21</f>
        <v>0</v>
      </c>
      <c r="F154" s="45">
        <f>F21</f>
        <v>0</v>
      </c>
      <c r="G154" s="45">
        <f>G21</f>
        <v>0</v>
      </c>
      <c r="H154" s="45">
        <f t="shared" si="51"/>
        <v>0</v>
      </c>
      <c r="I154" s="45">
        <v>0</v>
      </c>
      <c r="J154" s="41" t="s">
        <v>9</v>
      </c>
    </row>
    <row r="155" spans="1:13" ht="21.75" customHeight="1" x14ac:dyDescent="0.25">
      <c r="A155" s="87"/>
      <c r="B155" s="88"/>
      <c r="C155" s="71"/>
      <c r="D155" s="42" t="s">
        <v>13</v>
      </c>
      <c r="E155" s="46">
        <f>SUM(E151,E152,E153,E154)</f>
        <v>55250</v>
      </c>
      <c r="F155" s="46">
        <f>SUM(F151,F152,F153,F154)</f>
        <v>55250</v>
      </c>
      <c r="G155" s="46">
        <f>SUM(G151,G152,G153,G154)</f>
        <v>12083.7</v>
      </c>
      <c r="H155" s="46">
        <f t="shared" si="51"/>
        <v>-43166.3</v>
      </c>
      <c r="I155" s="46">
        <f t="shared" ref="I155" si="54">G155/F155*100</f>
        <v>21.870950226244346</v>
      </c>
      <c r="J155" s="41" t="s">
        <v>9</v>
      </c>
    </row>
    <row r="156" spans="1:13" ht="31.5" x14ac:dyDescent="0.25">
      <c r="A156" s="85" t="s">
        <v>30</v>
      </c>
      <c r="B156" s="89"/>
      <c r="C156" s="70" t="s">
        <v>34</v>
      </c>
      <c r="D156" s="41" t="s">
        <v>8</v>
      </c>
      <c r="E156" s="45">
        <f>E23</f>
        <v>0</v>
      </c>
      <c r="F156" s="45">
        <f>F23</f>
        <v>0</v>
      </c>
      <c r="G156" s="45">
        <f>G23</f>
        <v>0</v>
      </c>
      <c r="H156" s="45">
        <f t="shared" si="44"/>
        <v>0</v>
      </c>
      <c r="I156" s="45">
        <v>0</v>
      </c>
      <c r="J156" s="41" t="s">
        <v>9</v>
      </c>
    </row>
    <row r="157" spans="1:13" ht="47.25" customHeight="1" x14ac:dyDescent="0.25">
      <c r="A157" s="90"/>
      <c r="B157" s="91"/>
      <c r="C157" s="76"/>
      <c r="D157" s="41" t="s">
        <v>10</v>
      </c>
      <c r="E157" s="45">
        <f>E29</f>
        <v>49689.599999999999</v>
      </c>
      <c r="F157" s="45">
        <f>F29</f>
        <v>49689.599999999999</v>
      </c>
      <c r="G157" s="45">
        <f>G29</f>
        <v>10341</v>
      </c>
      <c r="H157" s="45">
        <f>G157-F157</f>
        <v>-39348.6</v>
      </c>
      <c r="I157" s="45">
        <f t="shared" si="49"/>
        <v>20.811195904173108</v>
      </c>
      <c r="J157" s="41" t="s">
        <v>9</v>
      </c>
    </row>
    <row r="158" spans="1:13" ht="22.5" customHeight="1" x14ac:dyDescent="0.25">
      <c r="A158" s="90"/>
      <c r="B158" s="91"/>
      <c r="C158" s="76"/>
      <c r="D158" s="41" t="s">
        <v>11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1" t="s">
        <v>9</v>
      </c>
    </row>
    <row r="159" spans="1:13" ht="48" customHeight="1" x14ac:dyDescent="0.25">
      <c r="A159" s="90"/>
      <c r="B159" s="91"/>
      <c r="C159" s="76"/>
      <c r="D159" s="41" t="s">
        <v>90</v>
      </c>
      <c r="E159" s="45">
        <f>E26</f>
        <v>0</v>
      </c>
      <c r="F159" s="45">
        <f>F26</f>
        <v>0</v>
      </c>
      <c r="G159" s="45">
        <f>G26</f>
        <v>0</v>
      </c>
      <c r="H159" s="45">
        <f t="shared" si="44"/>
        <v>0</v>
      </c>
      <c r="I159" s="45">
        <v>0</v>
      </c>
      <c r="J159" s="41" t="s">
        <v>9</v>
      </c>
    </row>
    <row r="160" spans="1:13" ht="25.5" customHeight="1" x14ac:dyDescent="0.25">
      <c r="A160" s="92"/>
      <c r="B160" s="93"/>
      <c r="C160" s="77"/>
      <c r="D160" s="42" t="s">
        <v>13</v>
      </c>
      <c r="E160" s="46">
        <f>SUM(E156,E157,E158,E159)</f>
        <v>49689.599999999999</v>
      </c>
      <c r="F160" s="46">
        <f>SUM(F156,F157,F158,F159)</f>
        <v>49689.599999999999</v>
      </c>
      <c r="G160" s="46">
        <f>SUM(G156,G157,G158,G159)</f>
        <v>10341</v>
      </c>
      <c r="H160" s="46">
        <f t="shared" si="44"/>
        <v>-39348.6</v>
      </c>
      <c r="I160" s="46">
        <f>G160/F160*100</f>
        <v>20.811195904173108</v>
      </c>
      <c r="J160" s="41" t="s">
        <v>9</v>
      </c>
    </row>
    <row r="161" spans="1:10" ht="15.75" x14ac:dyDescent="0.25">
      <c r="A161" s="19"/>
      <c r="B161" s="19"/>
      <c r="C161" s="19"/>
      <c r="D161" s="20"/>
      <c r="E161" s="28"/>
      <c r="F161" s="28"/>
      <c r="G161" s="28"/>
      <c r="H161" s="28"/>
      <c r="I161" s="28"/>
      <c r="J161" s="19"/>
    </row>
    <row r="162" spans="1:10" ht="15.75" x14ac:dyDescent="0.25">
      <c r="A162" s="19"/>
      <c r="B162" s="19"/>
      <c r="C162" s="19"/>
      <c r="D162" s="20"/>
      <c r="E162" s="28"/>
      <c r="F162" s="28"/>
      <c r="G162" s="28"/>
      <c r="H162" s="28"/>
      <c r="I162" s="28"/>
      <c r="J162" s="19"/>
    </row>
    <row r="163" spans="1:10" ht="15.75" x14ac:dyDescent="0.25">
      <c r="A163" s="19"/>
      <c r="B163" s="19"/>
      <c r="C163" s="19"/>
      <c r="D163" s="20"/>
      <c r="E163" s="28">
        <f>SUM(E140+E145+E150+E155+E160)</f>
        <v>499582.8</v>
      </c>
      <c r="F163" s="28">
        <f>SUM(F140+F145+F150+F155+F160)</f>
        <v>499582.8</v>
      </c>
      <c r="G163" s="28">
        <f t="shared" ref="G163" si="55">SUM(G140+G145+G150+G155+G160)</f>
        <v>77134.5</v>
      </c>
      <c r="H163" s="28"/>
      <c r="I163" s="28"/>
      <c r="J163" s="19"/>
    </row>
    <row r="164" spans="1:10" ht="15.75" x14ac:dyDescent="0.25">
      <c r="A164" s="29"/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1:10" ht="36" customHeight="1" x14ac:dyDescent="0.25">
      <c r="A165" s="83" t="s">
        <v>31</v>
      </c>
      <c r="B165" s="83"/>
      <c r="C165" s="4" t="s">
        <v>29</v>
      </c>
      <c r="D165" s="15" t="s">
        <v>17</v>
      </c>
      <c r="E165" s="31"/>
      <c r="F165" s="84" t="s">
        <v>73</v>
      </c>
      <c r="G165" s="84"/>
      <c r="H165" s="15" t="s">
        <v>17</v>
      </c>
      <c r="I165" s="5" t="s">
        <v>74</v>
      </c>
      <c r="J165" s="30"/>
    </row>
    <row r="166" spans="1:10" x14ac:dyDescent="0.25">
      <c r="A166" s="6" t="s">
        <v>80</v>
      </c>
      <c r="B166" s="16"/>
      <c r="C166" s="17"/>
      <c r="D166" s="16"/>
      <c r="E166" s="16"/>
      <c r="F166" s="16"/>
      <c r="G166" s="16"/>
      <c r="H166" s="16"/>
      <c r="I166" s="16"/>
      <c r="J166" s="30"/>
    </row>
    <row r="167" spans="1:10" x14ac:dyDescent="0.25">
      <c r="A167" s="6" t="s">
        <v>78</v>
      </c>
      <c r="B167" s="16"/>
      <c r="C167" s="16"/>
      <c r="D167" s="16"/>
      <c r="E167" s="16"/>
      <c r="F167" s="16"/>
      <c r="G167" s="16"/>
      <c r="H167" s="16"/>
      <c r="I167" s="16"/>
      <c r="J167" s="30"/>
    </row>
    <row r="168" spans="1:10" ht="21.75" customHeight="1" x14ac:dyDescent="0.25">
      <c r="A168" s="83" t="s">
        <v>18</v>
      </c>
      <c r="B168" s="83"/>
      <c r="C168" s="5" t="s">
        <v>99</v>
      </c>
      <c r="D168" s="15" t="s">
        <v>17</v>
      </c>
      <c r="E168" s="32"/>
      <c r="F168" s="84" t="s">
        <v>100</v>
      </c>
      <c r="G168" s="84"/>
      <c r="H168" s="15" t="s">
        <v>17</v>
      </c>
      <c r="I168" s="5" t="s">
        <v>21</v>
      </c>
      <c r="J168" s="30"/>
    </row>
    <row r="169" spans="1:10" x14ac:dyDescent="0.25">
      <c r="A169" s="37" t="s">
        <v>81</v>
      </c>
      <c r="B169" s="38"/>
      <c r="C169" s="38"/>
      <c r="D169" s="38"/>
      <c r="E169" s="38"/>
      <c r="F169" s="38"/>
      <c r="G169" s="38"/>
      <c r="H169" s="38"/>
      <c r="I169" s="38"/>
      <c r="J169" s="30"/>
    </row>
    <row r="170" spans="1:10" x14ac:dyDescent="0.25">
      <c r="A170" s="6" t="s">
        <v>79</v>
      </c>
      <c r="B170" s="16"/>
      <c r="C170" s="16"/>
      <c r="D170" s="16"/>
      <c r="E170" s="16"/>
      <c r="F170" s="16"/>
      <c r="G170" s="16"/>
      <c r="H170" s="16"/>
      <c r="I170" s="16"/>
      <c r="J170" s="30"/>
    </row>
    <row r="171" spans="1:10" x14ac:dyDescent="0.25">
      <c r="A171" s="7"/>
      <c r="B171" s="7"/>
      <c r="C171" s="8"/>
      <c r="D171" s="8"/>
      <c r="E171" s="8"/>
      <c r="F171" s="9"/>
      <c r="G171" s="9"/>
      <c r="H171" s="8"/>
      <c r="I171" s="10"/>
      <c r="J171" s="30"/>
    </row>
    <row r="172" spans="1:10" x14ac:dyDescent="0.25">
      <c r="A172" s="11" t="s">
        <v>94</v>
      </c>
      <c r="B172" s="18"/>
      <c r="C172" s="18"/>
      <c r="D172" s="18"/>
      <c r="E172" s="18"/>
      <c r="F172" s="18"/>
      <c r="G172" s="18"/>
      <c r="H172" s="18"/>
      <c r="I172" s="18"/>
      <c r="J172" s="30"/>
    </row>
    <row r="173" spans="1:10" x14ac:dyDescent="0.25">
      <c r="A173" s="33"/>
      <c r="B173" s="34"/>
      <c r="C173" s="34"/>
      <c r="D173" s="34"/>
      <c r="E173" s="34"/>
      <c r="F173" s="34"/>
      <c r="G173" s="34"/>
      <c r="H173" s="34"/>
      <c r="I173" s="34"/>
    </row>
    <row r="174" spans="1:10" x14ac:dyDescent="0.25">
      <c r="A174" s="35"/>
      <c r="B174" s="22"/>
      <c r="C174" s="22"/>
      <c r="D174" s="22"/>
      <c r="E174" s="22"/>
      <c r="F174" s="22"/>
      <c r="G174" s="22"/>
      <c r="H174" s="22"/>
      <c r="I174" s="22"/>
    </row>
    <row r="175" spans="1:10" x14ac:dyDescent="0.25">
      <c r="A175" s="36"/>
    </row>
    <row r="177" spans="7:7" x14ac:dyDescent="0.25">
      <c r="G177" s="26"/>
    </row>
  </sheetData>
  <mergeCells count="93">
    <mergeCell ref="A97:A101"/>
    <mergeCell ref="C59:C63"/>
    <mergeCell ref="A54:A58"/>
    <mergeCell ref="C54:C58"/>
    <mergeCell ref="B59:B63"/>
    <mergeCell ref="B81:B85"/>
    <mergeCell ref="A92:A96"/>
    <mergeCell ref="B28:B32"/>
    <mergeCell ref="B13:B27"/>
    <mergeCell ref="A13:A27"/>
    <mergeCell ref="A64:C68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  <mergeCell ref="B54:B5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J92:J96"/>
    <mergeCell ref="A91:J91"/>
    <mergeCell ref="A69:J69"/>
    <mergeCell ref="A81:A85"/>
    <mergeCell ref="J81:J85"/>
    <mergeCell ref="C81:C85"/>
    <mergeCell ref="A86:C90"/>
    <mergeCell ref="A70:A74"/>
    <mergeCell ref="B70:B74"/>
    <mergeCell ref="C70:C74"/>
    <mergeCell ref="A75:C79"/>
    <mergeCell ref="A80:J80"/>
    <mergeCell ref="C49:C53"/>
    <mergeCell ref="A1:J1"/>
    <mergeCell ref="A2:J2"/>
    <mergeCell ref="E5:H5"/>
    <mergeCell ref="E7:H7"/>
    <mergeCell ref="E4:H4"/>
    <mergeCell ref="E6:H6"/>
    <mergeCell ref="A28:A32"/>
    <mergeCell ref="A33:C37"/>
    <mergeCell ref="B49:B53"/>
    <mergeCell ref="A49:A53"/>
    <mergeCell ref="A39:A43"/>
    <mergeCell ref="J28:J32"/>
    <mergeCell ref="G8:G10"/>
    <mergeCell ref="A12:J12"/>
    <mergeCell ref="H8:I8"/>
    <mergeCell ref="A168:B168"/>
    <mergeCell ref="F168:G168"/>
    <mergeCell ref="A141:B145"/>
    <mergeCell ref="A146:B150"/>
    <mergeCell ref="F165:G165"/>
    <mergeCell ref="A151:B155"/>
    <mergeCell ref="C151:C155"/>
    <mergeCell ref="A165:B165"/>
    <mergeCell ref="C141:C145"/>
    <mergeCell ref="C146:C150"/>
    <mergeCell ref="C156:C160"/>
    <mergeCell ref="A156:B160"/>
    <mergeCell ref="J59:J63"/>
    <mergeCell ref="J54:J58"/>
    <mergeCell ref="M143:M146"/>
    <mergeCell ref="M139:M142"/>
    <mergeCell ref="A135:J135"/>
    <mergeCell ref="A136:C140"/>
    <mergeCell ref="J70:J74"/>
    <mergeCell ref="A107:C112"/>
    <mergeCell ref="C97:C101"/>
    <mergeCell ref="A102:C106"/>
    <mergeCell ref="B92:B96"/>
    <mergeCell ref="C92:C96"/>
    <mergeCell ref="B97:B101"/>
    <mergeCell ref="J97:J101"/>
    <mergeCell ref="A119:C123"/>
    <mergeCell ref="A59:A63"/>
    <mergeCell ref="A130:C134"/>
    <mergeCell ref="A113:J113"/>
    <mergeCell ref="A114:C118"/>
    <mergeCell ref="A124:J124"/>
    <mergeCell ref="A125:C129"/>
  </mergeCells>
  <printOptions horizontalCentered="1"/>
  <pageMargins left="0.23622047244094491" right="0.23622047244094491" top="0.59055118110236227" bottom="0.59055118110236227" header="0" footer="0"/>
  <pageSetup paperSize="9" scale="44" fitToHeight="0" orientation="landscape" r:id="rId1"/>
  <rowBreaks count="7" manualBreakCount="7">
    <brk id="22" max="16383" man="1"/>
    <brk id="38" max="16383" man="1"/>
    <brk id="62" max="9" man="1"/>
    <brk id="79" max="16383" man="1"/>
    <brk id="90" max="16383" man="1"/>
    <brk id="106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2022-04-14T04:52:49Z</dcterms:modified>
</cp:coreProperties>
</file>