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-15" yWindow="6450" windowWidth="20640" windowHeight="6390" tabRatio="764"/>
  </bookViews>
  <sheets>
    <sheet name="2017 -2019 с учетом изменений" sheetId="2" r:id="rId1"/>
    <sheet name="Лист1" sheetId="5" state="hidden" r:id="rId2"/>
  </sheets>
  <definedNames>
    <definedName name="_xlnm._FilterDatabase" localSheetId="0" hidden="1">'2017 -2019 с учетом изменений'!$A$7:$AD$1765</definedName>
    <definedName name="_xlnm.Print_Titles" localSheetId="0">'2017 -2019 с учетом изменений'!$3:$6</definedName>
  </definedNames>
  <calcPr calcId="145621"/>
</workbook>
</file>

<file path=xl/calcChain.xml><?xml version="1.0" encoding="utf-8"?>
<calcChain xmlns="http://schemas.openxmlformats.org/spreadsheetml/2006/main">
  <c r="D1526" i="2" l="1"/>
  <c r="C1526" i="2" s="1"/>
  <c r="E1587" i="2"/>
  <c r="D1587" i="2"/>
  <c r="C1587" i="2" l="1"/>
  <c r="D1541" i="2" l="1"/>
  <c r="C1541" i="2" l="1"/>
  <c r="E1582" i="2" l="1"/>
  <c r="D1582" i="2"/>
  <c r="E1539" i="2"/>
  <c r="D1539" i="2"/>
  <c r="C1582" i="2" l="1"/>
  <c r="C1539" i="2"/>
  <c r="D1058" i="2"/>
  <c r="C656" i="2" l="1"/>
  <c r="C379" i="2" l="1"/>
  <c r="D1079" i="2" l="1"/>
  <c r="D835" i="2" l="1"/>
  <c r="D834" i="2"/>
  <c r="C159" i="2" l="1"/>
  <c r="C160" i="2"/>
  <c r="E1051" i="2" l="1"/>
  <c r="C710" i="2" l="1"/>
  <c r="D748" i="2" l="1"/>
  <c r="F1464" i="2" l="1"/>
  <c r="G1464" i="2"/>
  <c r="H1464" i="2"/>
  <c r="I1464" i="2"/>
  <c r="J1464" i="2"/>
  <c r="K1464" i="2"/>
  <c r="L1464" i="2"/>
  <c r="M1464" i="2"/>
  <c r="N1464" i="2"/>
  <c r="O1464" i="2"/>
  <c r="P1464" i="2"/>
  <c r="Q1464" i="2"/>
  <c r="R1464" i="2"/>
  <c r="S1464" i="2"/>
  <c r="T1464" i="2"/>
  <c r="U1464" i="2"/>
  <c r="V1464" i="2"/>
  <c r="W1464" i="2"/>
  <c r="F1262" i="2"/>
  <c r="G1262" i="2"/>
  <c r="H1262" i="2"/>
  <c r="I1262" i="2"/>
  <c r="J1262" i="2"/>
  <c r="K1262" i="2"/>
  <c r="L1262" i="2"/>
  <c r="M1262" i="2"/>
  <c r="N1262" i="2"/>
  <c r="O1262" i="2"/>
  <c r="P1262" i="2"/>
  <c r="Q1262" i="2"/>
  <c r="R1262" i="2"/>
  <c r="S1262" i="2"/>
  <c r="T1262" i="2"/>
  <c r="U1262" i="2"/>
  <c r="V1262" i="2"/>
  <c r="W1262" i="2"/>
  <c r="H1256" i="2"/>
  <c r="I1256" i="2"/>
  <c r="J1256" i="2"/>
  <c r="K1256" i="2"/>
  <c r="L1256" i="2"/>
  <c r="M1256" i="2"/>
  <c r="N1256" i="2"/>
  <c r="O1256" i="2"/>
  <c r="P1256" i="2"/>
  <c r="Q1256" i="2"/>
  <c r="R1256" i="2"/>
  <c r="S1256" i="2"/>
  <c r="T1256" i="2"/>
  <c r="U1256" i="2"/>
  <c r="V1256" i="2"/>
  <c r="W1256" i="2"/>
  <c r="F1256" i="2"/>
  <c r="G1256" i="2"/>
  <c r="E1634" i="2" l="1"/>
  <c r="D1634" i="2"/>
  <c r="C1634" i="2" l="1"/>
  <c r="C864" i="2" l="1"/>
  <c r="N1115" i="2" l="1"/>
  <c r="O1115" i="2"/>
  <c r="P1115" i="2"/>
  <c r="Q1115" i="2"/>
  <c r="R1115" i="2"/>
  <c r="S1115" i="2"/>
  <c r="T1115" i="2"/>
  <c r="U1115" i="2"/>
  <c r="V1115" i="2"/>
  <c r="W1115" i="2"/>
  <c r="M1115" i="2"/>
  <c r="F1115" i="2"/>
  <c r="G1115" i="2"/>
  <c r="H1115" i="2"/>
  <c r="I1115" i="2"/>
  <c r="J1115" i="2"/>
  <c r="K1115" i="2"/>
  <c r="G273" i="2" l="1"/>
  <c r="F273" i="2"/>
  <c r="E201" i="2" l="1"/>
  <c r="E195" i="2"/>
  <c r="E213" i="2"/>
  <c r="E203" i="2"/>
  <c r="E196" i="2"/>
  <c r="E231" i="2"/>
  <c r="E237" i="2"/>
  <c r="E242" i="2"/>
  <c r="E244" i="2"/>
  <c r="E224" i="2"/>
  <c r="E225" i="2"/>
  <c r="E226" i="2"/>
  <c r="E171" i="2"/>
  <c r="C488" i="2" l="1"/>
  <c r="C680" i="2" l="1"/>
  <c r="C686" i="2"/>
  <c r="C666" i="2"/>
  <c r="C667" i="2"/>
  <c r="C670" i="2"/>
  <c r="C671" i="2"/>
  <c r="C672" i="2"/>
  <c r="C598" i="2"/>
  <c r="C599" i="2"/>
  <c r="C602" i="2"/>
  <c r="C597" i="2"/>
  <c r="C658" i="2"/>
  <c r="C659" i="2"/>
  <c r="C660" i="2"/>
  <c r="C661" i="2"/>
  <c r="C662" i="2"/>
  <c r="C657" i="2"/>
  <c r="C640" i="2"/>
  <c r="C642" i="2"/>
  <c r="C645" i="2"/>
  <c r="C649" i="2"/>
  <c r="C650" i="2"/>
  <c r="D675" i="2" l="1"/>
  <c r="C675" i="2" l="1"/>
  <c r="E1708" i="2" l="1"/>
  <c r="D1708" i="2"/>
  <c r="C1708" i="2" l="1"/>
  <c r="C1186" i="2" l="1"/>
  <c r="E572" i="2" l="1"/>
  <c r="U626" i="2" l="1"/>
  <c r="O626" i="2"/>
  <c r="F626" i="2"/>
  <c r="U627" i="2"/>
  <c r="O627" i="2"/>
  <c r="U617" i="2"/>
  <c r="F1238" i="2" l="1"/>
  <c r="G1238" i="2"/>
  <c r="H1238" i="2"/>
  <c r="I1238" i="2"/>
  <c r="J1238" i="2"/>
  <c r="K1238" i="2"/>
  <c r="L1238" i="2"/>
  <c r="M1238" i="2"/>
  <c r="N1238" i="2"/>
  <c r="O1238" i="2"/>
  <c r="P1238" i="2"/>
  <c r="Q1238" i="2"/>
  <c r="R1238" i="2"/>
  <c r="S1238" i="2"/>
  <c r="T1238" i="2"/>
  <c r="U1238" i="2"/>
  <c r="V1238" i="2"/>
  <c r="W1238" i="2"/>
  <c r="E1237" i="2" l="1"/>
  <c r="D1237" i="2"/>
  <c r="C1237" i="2" l="1"/>
  <c r="E1631" i="2" l="1"/>
  <c r="D1631" i="2"/>
  <c r="E1633" i="2"/>
  <c r="D1633" i="2"/>
  <c r="E1623" i="2"/>
  <c r="D1623" i="2"/>
  <c r="C1631" i="2" l="1"/>
  <c r="C1633" i="2"/>
  <c r="C1623" i="2"/>
  <c r="D1650" i="2" l="1"/>
  <c r="C1650" i="2" l="1"/>
  <c r="Q630" i="2" l="1"/>
  <c r="F630" i="2"/>
  <c r="O618" i="2" l="1"/>
  <c r="O614" i="2"/>
  <c r="O605" i="2"/>
  <c r="G1685" i="2" l="1"/>
  <c r="N1685" i="2"/>
  <c r="O1685" i="2"/>
  <c r="P1685" i="2"/>
  <c r="Q1685" i="2"/>
  <c r="R1685" i="2"/>
  <c r="S1685" i="2"/>
  <c r="T1685" i="2"/>
  <c r="U1685" i="2"/>
  <c r="V1685" i="2"/>
  <c r="W1685" i="2"/>
  <c r="M1685" i="2"/>
  <c r="L1685" i="2"/>
  <c r="F1685" i="2"/>
  <c r="H1685" i="2"/>
  <c r="I1685" i="2"/>
  <c r="J1685" i="2"/>
  <c r="K1685" i="2"/>
  <c r="D1673" i="2"/>
  <c r="E1673" i="2"/>
  <c r="C1673" i="2" l="1"/>
  <c r="D1333" i="2" l="1"/>
  <c r="D1607" i="2" l="1"/>
  <c r="E1456" i="2" l="1"/>
  <c r="D1456" i="2"/>
  <c r="C1456" i="2" l="1"/>
  <c r="D1245" i="2"/>
  <c r="E1243" i="2"/>
  <c r="C1014" i="2" l="1"/>
  <c r="F1451" i="2" l="1"/>
  <c r="G1451" i="2"/>
  <c r="H1451" i="2"/>
  <c r="I1451" i="2"/>
  <c r="J1451" i="2"/>
  <c r="K1451" i="2"/>
  <c r="L1451" i="2"/>
  <c r="M1451" i="2"/>
  <c r="N1451" i="2"/>
  <c r="O1451" i="2"/>
  <c r="P1451" i="2"/>
  <c r="Q1451" i="2"/>
  <c r="R1451" i="2"/>
  <c r="S1451" i="2"/>
  <c r="T1451" i="2"/>
  <c r="U1451" i="2"/>
  <c r="V1451" i="2"/>
  <c r="W1451" i="2"/>
  <c r="F1482" i="2"/>
  <c r="G1482" i="2"/>
  <c r="H1482" i="2"/>
  <c r="I1482" i="2"/>
  <c r="J1482" i="2"/>
  <c r="K1482" i="2"/>
  <c r="L1482" i="2"/>
  <c r="M1482" i="2"/>
  <c r="N1482" i="2"/>
  <c r="O1482" i="2"/>
  <c r="P1482" i="2"/>
  <c r="Q1482" i="2"/>
  <c r="R1482" i="2"/>
  <c r="S1482" i="2"/>
  <c r="T1482" i="2"/>
  <c r="U1482" i="2"/>
  <c r="V1482" i="2"/>
  <c r="W1482" i="2"/>
  <c r="F1602" i="2"/>
  <c r="G1602" i="2"/>
  <c r="H1602" i="2"/>
  <c r="I1602" i="2"/>
  <c r="J1602" i="2"/>
  <c r="K1602" i="2"/>
  <c r="L1602" i="2"/>
  <c r="M1602" i="2"/>
  <c r="N1602" i="2"/>
  <c r="O1602" i="2"/>
  <c r="P1602" i="2"/>
  <c r="Q1602" i="2"/>
  <c r="R1602" i="2"/>
  <c r="S1602" i="2"/>
  <c r="T1602" i="2"/>
  <c r="U1602" i="2"/>
  <c r="V1602" i="2"/>
  <c r="W1602" i="2"/>
  <c r="C1688" i="2" l="1"/>
  <c r="E1739" i="2" l="1"/>
  <c r="D1739" i="2"/>
  <c r="C1739" i="2" l="1"/>
  <c r="E1757" i="2"/>
  <c r="D1757" i="2"/>
  <c r="C1757" i="2" l="1"/>
  <c r="E1368" i="2"/>
  <c r="D1368" i="2"/>
  <c r="C1368" i="2" l="1"/>
  <c r="D1098" i="2"/>
  <c r="D795" i="2" l="1"/>
  <c r="C891" i="2" l="1"/>
  <c r="C887" i="2"/>
  <c r="D1180" i="2" l="1"/>
  <c r="C1180" i="2" l="1"/>
  <c r="E1758" i="2" l="1"/>
  <c r="D1758" i="2"/>
  <c r="C1758" i="2" l="1"/>
  <c r="W1458" i="2"/>
  <c r="V1458" i="2"/>
  <c r="U1458" i="2"/>
  <c r="T1458" i="2"/>
  <c r="S1458" i="2"/>
  <c r="R1458" i="2"/>
  <c r="Q1458" i="2"/>
  <c r="P1458" i="2"/>
  <c r="O1458" i="2"/>
  <c r="N1458" i="2"/>
  <c r="M1458" i="2"/>
  <c r="F1458" i="2"/>
  <c r="G1458" i="2"/>
  <c r="H1458" i="2"/>
  <c r="I1458" i="2"/>
  <c r="J1458" i="2"/>
  <c r="K1458" i="2"/>
  <c r="C577" i="2" l="1"/>
  <c r="N892" i="2" l="1"/>
  <c r="O892" i="2"/>
  <c r="P892" i="2"/>
  <c r="Q892" i="2"/>
  <c r="R892" i="2"/>
  <c r="S892" i="2"/>
  <c r="T892" i="2"/>
  <c r="U892" i="2"/>
  <c r="V892" i="2"/>
  <c r="W892" i="2"/>
  <c r="M892" i="2"/>
  <c r="L892" i="2"/>
  <c r="F892" i="2"/>
  <c r="G892" i="2"/>
  <c r="H892" i="2"/>
  <c r="I892" i="2"/>
  <c r="J892" i="2"/>
  <c r="K892" i="2"/>
  <c r="C888" i="2"/>
  <c r="C889" i="2"/>
  <c r="C890" i="2"/>
  <c r="E705" i="2" l="1"/>
  <c r="E706" i="2"/>
  <c r="C829" i="2" l="1"/>
  <c r="G1747" i="2" l="1"/>
  <c r="H1747" i="2"/>
  <c r="I1747" i="2"/>
  <c r="J1747" i="2"/>
  <c r="K1747" i="2"/>
  <c r="L1747" i="2"/>
  <c r="M1747" i="2"/>
  <c r="N1747" i="2"/>
  <c r="O1747" i="2"/>
  <c r="P1747" i="2"/>
  <c r="Q1747" i="2"/>
  <c r="R1747" i="2"/>
  <c r="S1747" i="2"/>
  <c r="T1747" i="2"/>
  <c r="U1747" i="2"/>
  <c r="V1747" i="2"/>
  <c r="W1747" i="2"/>
  <c r="F1747" i="2"/>
  <c r="D1744" i="2"/>
  <c r="D1745" i="2"/>
  <c r="D1746" i="2"/>
  <c r="D1702" i="2"/>
  <c r="D1703" i="2"/>
  <c r="D1704" i="2"/>
  <c r="D1705" i="2"/>
  <c r="D1706" i="2"/>
  <c r="D1707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40" i="2"/>
  <c r="D1741" i="2"/>
  <c r="D1742" i="2"/>
  <c r="D1743" i="2"/>
  <c r="D1687" i="2" l="1"/>
  <c r="E1687" i="2"/>
  <c r="C1687" i="2" l="1"/>
  <c r="G125" i="2" l="1"/>
  <c r="C348" i="2" l="1"/>
  <c r="C34" i="2" l="1"/>
  <c r="O331" i="2" l="1"/>
  <c r="O330" i="2"/>
  <c r="D286" i="2" l="1"/>
  <c r="E238" i="2" l="1"/>
  <c r="E228" i="2" l="1"/>
  <c r="E227" i="2"/>
  <c r="C212" i="2" l="1"/>
  <c r="E197" i="2" l="1"/>
  <c r="D831" i="2" l="1"/>
  <c r="C1101" i="2" l="1"/>
  <c r="D592" i="2" l="1"/>
  <c r="C592" i="2" s="1"/>
  <c r="E1689" i="2" l="1"/>
  <c r="D1689" i="2"/>
  <c r="C1689" i="2" l="1"/>
  <c r="E1744" i="2"/>
  <c r="E1746" i="2"/>
  <c r="C1746" i="2" l="1"/>
  <c r="C1744" i="2"/>
  <c r="C23" i="2" l="1"/>
  <c r="C1123" i="2" l="1"/>
  <c r="C1133" i="2"/>
  <c r="L880" i="2" l="1"/>
  <c r="F880" i="2"/>
  <c r="G880" i="2"/>
  <c r="H880" i="2"/>
  <c r="I880" i="2"/>
  <c r="J880" i="2"/>
  <c r="K880" i="2"/>
  <c r="M880" i="2"/>
  <c r="N880" i="2"/>
  <c r="O880" i="2"/>
  <c r="P880" i="2"/>
  <c r="Q880" i="2"/>
  <c r="R880" i="2"/>
  <c r="S880" i="2"/>
  <c r="T880" i="2"/>
  <c r="U880" i="2"/>
  <c r="V880" i="2"/>
  <c r="W880" i="2"/>
  <c r="D611" i="2" l="1"/>
  <c r="C611" i="2" s="1"/>
  <c r="D1400" i="2" l="1"/>
  <c r="C1400" i="2" s="1"/>
  <c r="F1292" i="2" l="1"/>
  <c r="G1292" i="2"/>
  <c r="H1292" i="2"/>
  <c r="I1292" i="2"/>
  <c r="J1292" i="2"/>
  <c r="K1292" i="2"/>
  <c r="L1292" i="2"/>
  <c r="M1292" i="2"/>
  <c r="N1292" i="2"/>
  <c r="O1292" i="2"/>
  <c r="P1292" i="2"/>
  <c r="Q1292" i="2"/>
  <c r="R1292" i="2"/>
  <c r="S1292" i="2"/>
  <c r="T1292" i="2"/>
  <c r="U1292" i="2"/>
  <c r="V1292" i="2"/>
  <c r="W1292" i="2"/>
  <c r="D322" i="2" l="1"/>
  <c r="C312" i="2"/>
  <c r="C753" i="2" l="1"/>
  <c r="D1284" i="2" l="1"/>
  <c r="C1284" i="2" s="1"/>
  <c r="D745" i="2" l="1"/>
  <c r="D738" i="2"/>
  <c r="C738" i="2" s="1"/>
  <c r="C745" i="2" l="1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17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U549" i="2"/>
  <c r="V549" i="2"/>
  <c r="W549" i="2"/>
  <c r="D549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477" i="2"/>
  <c r="C478" i="2"/>
  <c r="C479" i="2"/>
  <c r="C480" i="2"/>
  <c r="C481" i="2"/>
  <c r="C482" i="2"/>
  <c r="C483" i="2"/>
  <c r="C484" i="2"/>
  <c r="C485" i="2"/>
  <c r="C486" i="2"/>
  <c r="C487" i="2"/>
  <c r="C472" i="2"/>
  <c r="C473" i="2"/>
  <c r="C474" i="2"/>
  <c r="C475" i="2"/>
  <c r="C476" i="2"/>
  <c r="C471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U507" i="2"/>
  <c r="V507" i="2"/>
  <c r="W507" i="2"/>
  <c r="D507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D162" i="2"/>
  <c r="F1080" i="2"/>
  <c r="G1080" i="2"/>
  <c r="H1080" i="2"/>
  <c r="I1080" i="2"/>
  <c r="J1080" i="2"/>
  <c r="K1080" i="2"/>
  <c r="L1080" i="2"/>
  <c r="M1080" i="2"/>
  <c r="N1080" i="2"/>
  <c r="O1080" i="2"/>
  <c r="P1080" i="2"/>
  <c r="Q1080" i="2"/>
  <c r="R1080" i="2"/>
  <c r="S1080" i="2"/>
  <c r="T1080" i="2"/>
  <c r="U1080" i="2"/>
  <c r="V1080" i="2"/>
  <c r="W1080" i="2"/>
  <c r="F1424" i="2"/>
  <c r="G1424" i="2"/>
  <c r="H1424" i="2"/>
  <c r="I1424" i="2"/>
  <c r="J1424" i="2"/>
  <c r="K1424" i="2"/>
  <c r="L1424" i="2"/>
  <c r="M1424" i="2"/>
  <c r="N1424" i="2"/>
  <c r="O1424" i="2"/>
  <c r="P1424" i="2"/>
  <c r="Q1424" i="2"/>
  <c r="R1424" i="2"/>
  <c r="S1424" i="2"/>
  <c r="T1424" i="2"/>
  <c r="U1424" i="2"/>
  <c r="V1424" i="2"/>
  <c r="W1424" i="2"/>
  <c r="C507" i="2" l="1"/>
  <c r="F1620" i="2"/>
  <c r="G1620" i="2"/>
  <c r="H1620" i="2"/>
  <c r="I1620" i="2"/>
  <c r="J1620" i="2"/>
  <c r="K1620" i="2"/>
  <c r="L1620" i="2"/>
  <c r="M1620" i="2"/>
  <c r="N1620" i="2"/>
  <c r="O1620" i="2"/>
  <c r="P1620" i="2"/>
  <c r="Q1620" i="2"/>
  <c r="R1620" i="2"/>
  <c r="S1620" i="2"/>
  <c r="T1620" i="2"/>
  <c r="U1620" i="2"/>
  <c r="V1620" i="2"/>
  <c r="W1620" i="2"/>
  <c r="F1246" i="2"/>
  <c r="G1246" i="2"/>
  <c r="H1246" i="2"/>
  <c r="I1246" i="2"/>
  <c r="J1246" i="2"/>
  <c r="K1246" i="2"/>
  <c r="L1246" i="2"/>
  <c r="M1246" i="2"/>
  <c r="N1246" i="2"/>
  <c r="O1246" i="2"/>
  <c r="P1246" i="2"/>
  <c r="Q1246" i="2"/>
  <c r="R1246" i="2"/>
  <c r="S1246" i="2"/>
  <c r="T1246" i="2"/>
  <c r="U1246" i="2"/>
  <c r="V1246" i="2"/>
  <c r="W1246" i="2"/>
  <c r="F1226" i="2"/>
  <c r="G1226" i="2"/>
  <c r="H1226" i="2"/>
  <c r="I1226" i="2"/>
  <c r="J1226" i="2"/>
  <c r="K1226" i="2"/>
  <c r="L1226" i="2"/>
  <c r="M1226" i="2"/>
  <c r="N1226" i="2"/>
  <c r="O1226" i="2"/>
  <c r="P1226" i="2"/>
  <c r="Q1226" i="2"/>
  <c r="R1226" i="2"/>
  <c r="S1226" i="2"/>
  <c r="T1226" i="2"/>
  <c r="U1226" i="2"/>
  <c r="V1226" i="2"/>
  <c r="W1226" i="2"/>
  <c r="F1104" i="2"/>
  <c r="G1104" i="2"/>
  <c r="H1104" i="2"/>
  <c r="I1104" i="2"/>
  <c r="J1104" i="2"/>
  <c r="K1104" i="2"/>
  <c r="L1104" i="2"/>
  <c r="M1104" i="2"/>
  <c r="N1104" i="2"/>
  <c r="O1104" i="2"/>
  <c r="P1104" i="2"/>
  <c r="Q1104" i="2"/>
  <c r="R1104" i="2"/>
  <c r="S1104" i="2"/>
  <c r="T1104" i="2"/>
  <c r="U1104" i="2"/>
  <c r="V1104" i="2"/>
  <c r="W1104" i="2"/>
  <c r="D567" i="2" l="1"/>
  <c r="W1765" i="2" l="1"/>
  <c r="V1765" i="2"/>
  <c r="U1765" i="2"/>
  <c r="T1765" i="2"/>
  <c r="S1765" i="2"/>
  <c r="R1765" i="2"/>
  <c r="Q1765" i="2"/>
  <c r="P1765" i="2"/>
  <c r="O1765" i="2"/>
  <c r="N1765" i="2"/>
  <c r="M1765" i="2"/>
  <c r="L1765" i="2"/>
  <c r="K1765" i="2"/>
  <c r="J1765" i="2"/>
  <c r="I1765" i="2"/>
  <c r="H1765" i="2"/>
  <c r="G1765" i="2"/>
  <c r="F1765" i="2"/>
  <c r="E1764" i="2"/>
  <c r="D1764" i="2"/>
  <c r="E1763" i="2"/>
  <c r="D1763" i="2"/>
  <c r="E1762" i="2"/>
  <c r="D1762" i="2"/>
  <c r="E1761" i="2"/>
  <c r="D1761" i="2"/>
  <c r="E1760" i="2"/>
  <c r="D1760" i="2"/>
  <c r="E1759" i="2"/>
  <c r="D1759" i="2"/>
  <c r="E1756" i="2"/>
  <c r="D1756" i="2"/>
  <c r="W1754" i="2"/>
  <c r="V1754" i="2"/>
  <c r="U1754" i="2"/>
  <c r="T1754" i="2"/>
  <c r="S1754" i="2"/>
  <c r="R1754" i="2"/>
  <c r="Q1754" i="2"/>
  <c r="P1754" i="2"/>
  <c r="O1754" i="2"/>
  <c r="N1754" i="2"/>
  <c r="M1754" i="2"/>
  <c r="L1754" i="2"/>
  <c r="K1754" i="2"/>
  <c r="J1754" i="2"/>
  <c r="I1754" i="2"/>
  <c r="H1754" i="2"/>
  <c r="G1754" i="2"/>
  <c r="F1754" i="2"/>
  <c r="E1753" i="2"/>
  <c r="D1753" i="2"/>
  <c r="E1752" i="2"/>
  <c r="D1752" i="2"/>
  <c r="E1751" i="2"/>
  <c r="D1751" i="2"/>
  <c r="E1750" i="2"/>
  <c r="D1750" i="2"/>
  <c r="E1749" i="2"/>
  <c r="D1749" i="2"/>
  <c r="E1743" i="2"/>
  <c r="E1742" i="2"/>
  <c r="E1741" i="2"/>
  <c r="E1740" i="2"/>
  <c r="E1738" i="2"/>
  <c r="E1737" i="2"/>
  <c r="E1736" i="2"/>
  <c r="E1735" i="2"/>
  <c r="E1734" i="2"/>
  <c r="E1733" i="2"/>
  <c r="E1732" i="2"/>
  <c r="E1731" i="2"/>
  <c r="E1730" i="2"/>
  <c r="E1729" i="2"/>
  <c r="E1728" i="2"/>
  <c r="E1727" i="2"/>
  <c r="E1726" i="2"/>
  <c r="E1725" i="2"/>
  <c r="E1724" i="2"/>
  <c r="E1723" i="2"/>
  <c r="E1722" i="2"/>
  <c r="E1721" i="2"/>
  <c r="E1720" i="2"/>
  <c r="E1719" i="2"/>
  <c r="E1718" i="2"/>
  <c r="E1717" i="2"/>
  <c r="E1716" i="2"/>
  <c r="E1715" i="2"/>
  <c r="E1714" i="2"/>
  <c r="E1713" i="2"/>
  <c r="E1712" i="2"/>
  <c r="E1711" i="2"/>
  <c r="E1710" i="2"/>
  <c r="E1709" i="2"/>
  <c r="E1707" i="2"/>
  <c r="E1706" i="2"/>
  <c r="E1705" i="2"/>
  <c r="E1704" i="2"/>
  <c r="E1703" i="2"/>
  <c r="E1702" i="2"/>
  <c r="E1701" i="2"/>
  <c r="D1701" i="2"/>
  <c r="E1700" i="2"/>
  <c r="D1700" i="2"/>
  <c r="E1699" i="2"/>
  <c r="D1699" i="2"/>
  <c r="E1698" i="2"/>
  <c r="D1698" i="2"/>
  <c r="E1697" i="2"/>
  <c r="D1697" i="2"/>
  <c r="E1696" i="2"/>
  <c r="D1696" i="2"/>
  <c r="E1695" i="2"/>
  <c r="D1695" i="2"/>
  <c r="E1694" i="2"/>
  <c r="D1694" i="2"/>
  <c r="E1693" i="2"/>
  <c r="D1693" i="2"/>
  <c r="E1692" i="2"/>
  <c r="D1692" i="2"/>
  <c r="E1691" i="2"/>
  <c r="D1691" i="2"/>
  <c r="E1690" i="2"/>
  <c r="D1690" i="2"/>
  <c r="E1684" i="2"/>
  <c r="D1684" i="2"/>
  <c r="E1683" i="2"/>
  <c r="D1683" i="2"/>
  <c r="E1682" i="2"/>
  <c r="D1682" i="2"/>
  <c r="E1681" i="2"/>
  <c r="D1681" i="2"/>
  <c r="E1680" i="2"/>
  <c r="D1680" i="2"/>
  <c r="E1679" i="2"/>
  <c r="D1679" i="2"/>
  <c r="E1678" i="2"/>
  <c r="D1678" i="2"/>
  <c r="E1677" i="2"/>
  <c r="D1677" i="2"/>
  <c r="E1676" i="2"/>
  <c r="D1676" i="2"/>
  <c r="E1675" i="2"/>
  <c r="D1675" i="2"/>
  <c r="E1674" i="2"/>
  <c r="E1685" i="2" s="1"/>
  <c r="D1674" i="2"/>
  <c r="W1671" i="2"/>
  <c r="V1671" i="2"/>
  <c r="U1671" i="2"/>
  <c r="T1671" i="2"/>
  <c r="S1671" i="2"/>
  <c r="R1671" i="2"/>
  <c r="Q1671" i="2"/>
  <c r="P1671" i="2"/>
  <c r="O1671" i="2"/>
  <c r="N1671" i="2"/>
  <c r="M1671" i="2"/>
  <c r="L1671" i="2"/>
  <c r="K1671" i="2"/>
  <c r="J1671" i="2"/>
  <c r="I1671" i="2"/>
  <c r="H1671" i="2"/>
  <c r="G1671" i="2"/>
  <c r="F1671" i="2"/>
  <c r="E1670" i="2"/>
  <c r="D1670" i="2"/>
  <c r="E1669" i="2"/>
  <c r="D1669" i="2"/>
  <c r="E1668" i="2"/>
  <c r="D1668" i="2"/>
  <c r="E1667" i="2"/>
  <c r="D1667" i="2"/>
  <c r="E1666" i="2"/>
  <c r="D1666" i="2"/>
  <c r="E1665" i="2"/>
  <c r="D1665" i="2"/>
  <c r="E1664" i="2"/>
  <c r="D1664" i="2"/>
  <c r="E1663" i="2"/>
  <c r="D1663" i="2"/>
  <c r="E1662" i="2"/>
  <c r="D1662" i="2"/>
  <c r="E1661" i="2"/>
  <c r="D1661" i="2"/>
  <c r="E1660" i="2"/>
  <c r="D1660" i="2"/>
  <c r="E1659" i="2"/>
  <c r="D1659" i="2"/>
  <c r="E1658" i="2"/>
  <c r="D1658" i="2"/>
  <c r="E1657" i="2"/>
  <c r="D1657" i="2"/>
  <c r="E1656" i="2"/>
  <c r="D1656" i="2"/>
  <c r="D1655" i="2"/>
  <c r="E1654" i="2"/>
  <c r="D1654" i="2"/>
  <c r="E1653" i="2"/>
  <c r="D1653" i="2"/>
  <c r="E1652" i="2"/>
  <c r="D1652" i="2"/>
  <c r="E1651" i="2"/>
  <c r="D1651" i="2"/>
  <c r="E1649" i="2"/>
  <c r="D1649" i="2"/>
  <c r="E1648" i="2"/>
  <c r="D1648" i="2"/>
  <c r="E1647" i="2"/>
  <c r="D1647" i="2"/>
  <c r="E1646" i="2"/>
  <c r="D1646" i="2"/>
  <c r="E1645" i="2"/>
  <c r="D1645" i="2"/>
  <c r="E1644" i="2"/>
  <c r="D1644" i="2"/>
  <c r="E1643" i="2"/>
  <c r="D1643" i="2"/>
  <c r="E1642" i="2"/>
  <c r="D1642" i="2"/>
  <c r="E1641" i="2"/>
  <c r="D1641" i="2"/>
  <c r="E1640" i="2"/>
  <c r="D1640" i="2"/>
  <c r="E1639" i="2"/>
  <c r="D1639" i="2"/>
  <c r="E1638" i="2"/>
  <c r="D1638" i="2"/>
  <c r="E1637" i="2"/>
  <c r="D1637" i="2"/>
  <c r="E1636" i="2"/>
  <c r="D1636" i="2"/>
  <c r="E1635" i="2"/>
  <c r="D1635" i="2"/>
  <c r="E1632" i="2"/>
  <c r="D1632" i="2"/>
  <c r="E1630" i="2"/>
  <c r="D1630" i="2"/>
  <c r="E1629" i="2"/>
  <c r="D1629" i="2"/>
  <c r="E1628" i="2"/>
  <c r="D1628" i="2"/>
  <c r="E1627" i="2"/>
  <c r="D1627" i="2"/>
  <c r="E1626" i="2"/>
  <c r="D1626" i="2"/>
  <c r="E1625" i="2"/>
  <c r="D1625" i="2"/>
  <c r="E1624" i="2"/>
  <c r="D1624" i="2"/>
  <c r="E1622" i="2"/>
  <c r="D1622" i="2"/>
  <c r="E1619" i="2"/>
  <c r="D1619" i="2"/>
  <c r="E1618" i="2"/>
  <c r="D1618" i="2"/>
  <c r="E1617" i="2"/>
  <c r="D1617" i="2"/>
  <c r="E1616" i="2"/>
  <c r="D1616" i="2"/>
  <c r="E1615" i="2"/>
  <c r="D1615" i="2"/>
  <c r="E1614" i="2"/>
  <c r="D1614" i="2"/>
  <c r="E1613" i="2"/>
  <c r="D1613" i="2"/>
  <c r="E1612" i="2"/>
  <c r="D1612" i="2"/>
  <c r="E1611" i="2"/>
  <c r="D1611" i="2"/>
  <c r="E1610" i="2"/>
  <c r="D1610" i="2"/>
  <c r="E1609" i="2"/>
  <c r="D1609" i="2"/>
  <c r="E1608" i="2"/>
  <c r="D1608" i="2"/>
  <c r="E1607" i="2"/>
  <c r="E1606" i="2"/>
  <c r="D1606" i="2"/>
  <c r="E1605" i="2"/>
  <c r="D1605" i="2"/>
  <c r="E1604" i="2"/>
  <c r="D1604" i="2"/>
  <c r="E1601" i="2"/>
  <c r="D1601" i="2"/>
  <c r="E1600" i="2"/>
  <c r="D1600" i="2"/>
  <c r="E1599" i="2"/>
  <c r="D1599" i="2"/>
  <c r="E1598" i="2"/>
  <c r="D1598" i="2"/>
  <c r="E1597" i="2"/>
  <c r="D1597" i="2"/>
  <c r="E1596" i="2"/>
  <c r="D1596" i="2"/>
  <c r="E1595" i="2"/>
  <c r="D1595" i="2"/>
  <c r="E1594" i="2"/>
  <c r="D1594" i="2"/>
  <c r="E1593" i="2"/>
  <c r="D1593" i="2"/>
  <c r="E1592" i="2"/>
  <c r="D1592" i="2"/>
  <c r="E1591" i="2"/>
  <c r="D1591" i="2"/>
  <c r="E1590" i="2"/>
  <c r="D1590" i="2"/>
  <c r="E1589" i="2"/>
  <c r="D1589" i="2"/>
  <c r="D1588" i="2"/>
  <c r="D1586" i="2"/>
  <c r="D1585" i="2"/>
  <c r="E1584" i="2"/>
  <c r="D1584" i="2"/>
  <c r="E1583" i="2"/>
  <c r="D1583" i="2"/>
  <c r="D1581" i="2"/>
  <c r="E1580" i="2"/>
  <c r="D1580" i="2"/>
  <c r="E1579" i="2"/>
  <c r="D1579" i="2"/>
  <c r="E1578" i="2"/>
  <c r="D1578" i="2"/>
  <c r="D1577" i="2"/>
  <c r="E1576" i="2"/>
  <c r="D1576" i="2"/>
  <c r="E1575" i="2"/>
  <c r="D1575" i="2"/>
  <c r="E1574" i="2"/>
  <c r="D1574" i="2"/>
  <c r="E1573" i="2"/>
  <c r="D1573" i="2"/>
  <c r="E1572" i="2"/>
  <c r="D1572" i="2"/>
  <c r="E1571" i="2"/>
  <c r="D1571" i="2"/>
  <c r="D1570" i="2"/>
  <c r="D1569" i="2"/>
  <c r="D1568" i="2"/>
  <c r="D1567" i="2"/>
  <c r="D1566" i="2"/>
  <c r="D1565" i="2"/>
  <c r="D1564" i="2"/>
  <c r="D1563" i="2"/>
  <c r="D1562" i="2"/>
  <c r="D1561" i="2"/>
  <c r="E1560" i="2"/>
  <c r="D1560" i="2"/>
  <c r="E1559" i="2"/>
  <c r="D1559" i="2"/>
  <c r="D1558" i="2"/>
  <c r="D1557" i="2"/>
  <c r="E1556" i="2"/>
  <c r="D1556" i="2"/>
  <c r="D1555" i="2"/>
  <c r="D1554" i="2"/>
  <c r="E1553" i="2"/>
  <c r="D1553" i="2"/>
  <c r="E1552" i="2"/>
  <c r="D1552" i="2"/>
  <c r="D1551" i="2"/>
  <c r="D1550" i="2"/>
  <c r="E1549" i="2"/>
  <c r="D1549" i="2"/>
  <c r="E1548" i="2"/>
  <c r="D1548" i="2"/>
  <c r="D1547" i="2"/>
  <c r="E1546" i="2"/>
  <c r="D1546" i="2"/>
  <c r="E1545" i="2"/>
  <c r="D1545" i="2"/>
  <c r="E1544" i="2"/>
  <c r="D1544" i="2"/>
  <c r="E1543" i="2"/>
  <c r="D1543" i="2"/>
  <c r="E1542" i="2"/>
  <c r="D1542" i="2"/>
  <c r="D1540" i="2"/>
  <c r="E1538" i="2"/>
  <c r="D1538" i="2"/>
  <c r="E1537" i="2"/>
  <c r="D1537" i="2"/>
  <c r="E1536" i="2"/>
  <c r="D1536" i="2"/>
  <c r="E1535" i="2"/>
  <c r="D1535" i="2"/>
  <c r="E1534" i="2"/>
  <c r="D1534" i="2"/>
  <c r="E1533" i="2"/>
  <c r="D1533" i="2"/>
  <c r="E1532" i="2"/>
  <c r="D1532" i="2"/>
  <c r="E1531" i="2"/>
  <c r="D1531" i="2"/>
  <c r="E1530" i="2"/>
  <c r="D1530" i="2"/>
  <c r="E1529" i="2"/>
  <c r="D1529" i="2"/>
  <c r="E1528" i="2"/>
  <c r="D1528" i="2"/>
  <c r="E1527" i="2"/>
  <c r="D1527" i="2"/>
  <c r="E1525" i="2"/>
  <c r="D1525" i="2"/>
  <c r="E1524" i="2"/>
  <c r="D1524" i="2"/>
  <c r="E1523" i="2"/>
  <c r="D1523" i="2"/>
  <c r="D1522" i="2"/>
  <c r="D1521" i="2"/>
  <c r="D1520" i="2"/>
  <c r="D1519" i="2"/>
  <c r="E1518" i="2"/>
  <c r="D1518" i="2"/>
  <c r="D1517" i="2"/>
  <c r="D1516" i="2"/>
  <c r="E1515" i="2"/>
  <c r="D1515" i="2"/>
  <c r="E1514" i="2"/>
  <c r="D1514" i="2"/>
  <c r="E1513" i="2"/>
  <c r="D1513" i="2"/>
  <c r="E1512" i="2"/>
  <c r="D1512" i="2"/>
  <c r="E1511" i="2"/>
  <c r="D1511" i="2"/>
  <c r="E1510" i="2"/>
  <c r="D1510" i="2"/>
  <c r="E1509" i="2"/>
  <c r="D1509" i="2"/>
  <c r="E1508" i="2"/>
  <c r="D1508" i="2"/>
  <c r="E1507" i="2"/>
  <c r="D1507" i="2"/>
  <c r="E1506" i="2"/>
  <c r="D1506" i="2"/>
  <c r="E1505" i="2"/>
  <c r="D1505" i="2"/>
  <c r="D1504" i="2"/>
  <c r="D1503" i="2"/>
  <c r="D1502" i="2"/>
  <c r="D1501" i="2"/>
  <c r="D1500" i="2"/>
  <c r="E1499" i="2"/>
  <c r="D1499" i="2"/>
  <c r="E1498" i="2"/>
  <c r="D1498" i="2"/>
  <c r="E1497" i="2"/>
  <c r="D1497" i="2"/>
  <c r="D1496" i="2"/>
  <c r="D1495" i="2"/>
  <c r="E1494" i="2"/>
  <c r="D1494" i="2"/>
  <c r="D1493" i="2"/>
  <c r="D1492" i="2"/>
  <c r="D1491" i="2"/>
  <c r="D1490" i="2"/>
  <c r="D1489" i="2"/>
  <c r="E1488" i="2"/>
  <c r="D1488" i="2"/>
  <c r="D1487" i="2"/>
  <c r="D1486" i="2"/>
  <c r="D1485" i="2"/>
  <c r="E1484" i="2"/>
  <c r="D1484" i="2"/>
  <c r="E1481" i="2"/>
  <c r="D1481" i="2"/>
  <c r="E1480" i="2"/>
  <c r="D1480" i="2"/>
  <c r="E1479" i="2"/>
  <c r="D1479" i="2"/>
  <c r="E1478" i="2"/>
  <c r="D1478" i="2"/>
  <c r="E1477" i="2"/>
  <c r="D1477" i="2"/>
  <c r="E1476" i="2"/>
  <c r="D1476" i="2"/>
  <c r="E1475" i="2"/>
  <c r="D1475" i="2"/>
  <c r="E1474" i="2"/>
  <c r="D1474" i="2"/>
  <c r="E1473" i="2"/>
  <c r="D1473" i="2"/>
  <c r="E1472" i="2"/>
  <c r="D1472" i="2"/>
  <c r="E1471" i="2"/>
  <c r="D1471" i="2"/>
  <c r="E1470" i="2"/>
  <c r="D1470" i="2"/>
  <c r="E1469" i="2"/>
  <c r="D1469" i="2"/>
  <c r="E1468" i="2"/>
  <c r="D1468" i="2"/>
  <c r="E1467" i="2"/>
  <c r="D1467" i="2"/>
  <c r="E1466" i="2"/>
  <c r="D1466" i="2"/>
  <c r="E1463" i="2"/>
  <c r="D1463" i="2"/>
  <c r="E1462" i="2"/>
  <c r="D1462" i="2"/>
  <c r="E1461" i="2"/>
  <c r="D1461" i="2"/>
  <c r="E1460" i="2"/>
  <c r="E1464" i="2" s="1"/>
  <c r="D1460" i="2"/>
  <c r="E1457" i="2"/>
  <c r="D1457" i="2"/>
  <c r="E1455" i="2"/>
  <c r="D1455" i="2"/>
  <c r="E1454" i="2"/>
  <c r="D1454" i="2"/>
  <c r="E1453" i="2"/>
  <c r="D1453" i="2"/>
  <c r="E1450" i="2"/>
  <c r="D1450" i="2"/>
  <c r="E1449" i="2"/>
  <c r="D1449" i="2"/>
  <c r="E1448" i="2"/>
  <c r="D1448" i="2"/>
  <c r="E1447" i="2"/>
  <c r="D1447" i="2"/>
  <c r="W1445" i="2"/>
  <c r="V1445" i="2"/>
  <c r="U1445" i="2"/>
  <c r="T1445" i="2"/>
  <c r="S1445" i="2"/>
  <c r="R1445" i="2"/>
  <c r="Q1445" i="2"/>
  <c r="P1445" i="2"/>
  <c r="O1445" i="2"/>
  <c r="N1445" i="2"/>
  <c r="M1445" i="2"/>
  <c r="L1445" i="2"/>
  <c r="K1445" i="2"/>
  <c r="J1445" i="2"/>
  <c r="I1445" i="2"/>
  <c r="H1445" i="2"/>
  <c r="G1445" i="2"/>
  <c r="F1445" i="2"/>
  <c r="E1444" i="2"/>
  <c r="D1444" i="2"/>
  <c r="E1443" i="2"/>
  <c r="D1443" i="2"/>
  <c r="E1442" i="2"/>
  <c r="D1442" i="2"/>
  <c r="E1441" i="2"/>
  <c r="D1441" i="2"/>
  <c r="E1440" i="2"/>
  <c r="D1440" i="2"/>
  <c r="E1439" i="2"/>
  <c r="D1439" i="2"/>
  <c r="E1438" i="2"/>
  <c r="D1438" i="2"/>
  <c r="E1437" i="2"/>
  <c r="D1437" i="2"/>
  <c r="D1436" i="2"/>
  <c r="C1436" i="2" s="1"/>
  <c r="E1435" i="2"/>
  <c r="D1435" i="2"/>
  <c r="E1434" i="2"/>
  <c r="D1434" i="2"/>
  <c r="E1433" i="2"/>
  <c r="D1433" i="2"/>
  <c r="E1432" i="2"/>
  <c r="D1432" i="2"/>
  <c r="W1430" i="2"/>
  <c r="V1430" i="2"/>
  <c r="U1430" i="2"/>
  <c r="T1430" i="2"/>
  <c r="S1430" i="2"/>
  <c r="R1430" i="2"/>
  <c r="Q1430" i="2"/>
  <c r="P1430" i="2"/>
  <c r="O1430" i="2"/>
  <c r="N1430" i="2"/>
  <c r="M1430" i="2"/>
  <c r="L1430" i="2"/>
  <c r="K1430" i="2"/>
  <c r="J1430" i="2"/>
  <c r="I1430" i="2"/>
  <c r="H1430" i="2"/>
  <c r="G1430" i="2"/>
  <c r="F1430" i="2"/>
  <c r="E1429" i="2"/>
  <c r="D1429" i="2"/>
  <c r="E1428" i="2"/>
  <c r="D1428" i="2"/>
  <c r="E1427" i="2"/>
  <c r="D1427" i="2"/>
  <c r="E1426" i="2"/>
  <c r="D1426" i="2"/>
  <c r="E1423" i="2"/>
  <c r="D1423" i="2"/>
  <c r="E1422" i="2"/>
  <c r="D1422" i="2"/>
  <c r="E1421" i="2"/>
  <c r="D1421" i="2"/>
  <c r="E1420" i="2"/>
  <c r="D1420" i="2"/>
  <c r="E1419" i="2"/>
  <c r="D1419" i="2"/>
  <c r="E1418" i="2"/>
  <c r="D1418" i="2"/>
  <c r="E1417" i="2"/>
  <c r="D1417" i="2"/>
  <c r="E1416" i="2"/>
  <c r="D1416" i="2"/>
  <c r="E1415" i="2"/>
  <c r="D1415" i="2"/>
  <c r="E1414" i="2"/>
  <c r="D1414" i="2"/>
  <c r="E1413" i="2"/>
  <c r="D1413" i="2"/>
  <c r="E1412" i="2"/>
  <c r="D1412" i="2"/>
  <c r="E1411" i="2"/>
  <c r="D1411" i="2"/>
  <c r="E1410" i="2"/>
  <c r="D1410" i="2"/>
  <c r="E1409" i="2"/>
  <c r="D1409" i="2"/>
  <c r="E1408" i="2"/>
  <c r="D1408" i="2"/>
  <c r="E1407" i="2"/>
  <c r="D1407" i="2"/>
  <c r="E1406" i="2"/>
  <c r="D1406" i="2"/>
  <c r="E1405" i="2"/>
  <c r="D1405" i="2"/>
  <c r="E1404" i="2"/>
  <c r="D1404" i="2"/>
  <c r="E1403" i="2"/>
  <c r="D1403" i="2"/>
  <c r="E1402" i="2"/>
  <c r="D1402" i="2"/>
  <c r="E1401" i="2"/>
  <c r="D1401" i="2"/>
  <c r="E1399" i="2"/>
  <c r="D1399" i="2"/>
  <c r="E1398" i="2"/>
  <c r="D1398" i="2"/>
  <c r="E1397" i="2"/>
  <c r="D1397" i="2"/>
  <c r="E1396" i="2"/>
  <c r="D1396" i="2"/>
  <c r="E1395" i="2"/>
  <c r="D1395" i="2"/>
  <c r="E1394" i="2"/>
  <c r="D1394" i="2"/>
  <c r="E1393" i="2"/>
  <c r="D1393" i="2"/>
  <c r="E1392" i="2"/>
  <c r="D1392" i="2"/>
  <c r="E1391" i="2"/>
  <c r="D1391" i="2"/>
  <c r="E1390" i="2"/>
  <c r="D1390" i="2"/>
  <c r="E1389" i="2"/>
  <c r="D1389" i="2"/>
  <c r="E1388" i="2"/>
  <c r="D1388" i="2"/>
  <c r="E1387" i="2"/>
  <c r="D1387" i="2"/>
  <c r="E1386" i="2"/>
  <c r="D1386" i="2"/>
  <c r="E1385" i="2"/>
  <c r="D1385" i="2"/>
  <c r="E1384" i="2"/>
  <c r="D1384" i="2"/>
  <c r="E1383" i="2"/>
  <c r="D1383" i="2"/>
  <c r="E1382" i="2"/>
  <c r="D1382" i="2"/>
  <c r="E1381" i="2"/>
  <c r="D1381" i="2"/>
  <c r="E1380" i="2"/>
  <c r="D1380" i="2"/>
  <c r="E1379" i="2"/>
  <c r="D1379" i="2"/>
  <c r="E1378" i="2"/>
  <c r="D1378" i="2"/>
  <c r="E1377" i="2"/>
  <c r="D1377" i="2"/>
  <c r="E1376" i="2"/>
  <c r="D1376" i="2"/>
  <c r="E1375" i="2"/>
  <c r="D1375" i="2"/>
  <c r="E1374" i="2"/>
  <c r="D1374" i="2"/>
  <c r="E1373" i="2"/>
  <c r="D1373" i="2"/>
  <c r="E1372" i="2"/>
  <c r="D1372" i="2"/>
  <c r="E1371" i="2"/>
  <c r="D1371" i="2"/>
  <c r="E1370" i="2"/>
  <c r="D1370" i="2"/>
  <c r="E1369" i="2"/>
  <c r="D1369" i="2"/>
  <c r="E1367" i="2"/>
  <c r="D1367" i="2"/>
  <c r="E1366" i="2"/>
  <c r="D1366" i="2"/>
  <c r="E1365" i="2"/>
  <c r="D1365" i="2"/>
  <c r="E1364" i="2"/>
  <c r="D1364" i="2"/>
  <c r="E1363" i="2"/>
  <c r="D1363" i="2"/>
  <c r="E1362" i="2"/>
  <c r="D1362" i="2"/>
  <c r="E1361" i="2"/>
  <c r="D1361" i="2"/>
  <c r="E1360" i="2"/>
  <c r="D1360" i="2"/>
  <c r="E1359" i="2"/>
  <c r="D1359" i="2"/>
  <c r="E1358" i="2"/>
  <c r="D1358" i="2"/>
  <c r="E1357" i="2"/>
  <c r="D1357" i="2"/>
  <c r="E1356" i="2"/>
  <c r="D1356" i="2"/>
  <c r="E1355" i="2"/>
  <c r="D1355" i="2"/>
  <c r="E1354" i="2"/>
  <c r="D1354" i="2"/>
  <c r="W1352" i="2"/>
  <c r="V1352" i="2"/>
  <c r="U1352" i="2"/>
  <c r="T1352" i="2"/>
  <c r="S1352" i="2"/>
  <c r="R1352" i="2"/>
  <c r="Q1352" i="2"/>
  <c r="P1352" i="2"/>
  <c r="O1352" i="2"/>
  <c r="N1352" i="2"/>
  <c r="M1352" i="2"/>
  <c r="L1352" i="2"/>
  <c r="K1352" i="2"/>
  <c r="J1352" i="2"/>
  <c r="I1352" i="2"/>
  <c r="H1352" i="2"/>
  <c r="G1352" i="2"/>
  <c r="F1352" i="2"/>
  <c r="E1351" i="2"/>
  <c r="D1351" i="2"/>
  <c r="E1350" i="2"/>
  <c r="D1350" i="2"/>
  <c r="E1349" i="2"/>
  <c r="D1349" i="2"/>
  <c r="E1348" i="2"/>
  <c r="D1348" i="2"/>
  <c r="E1347" i="2"/>
  <c r="D1347" i="2"/>
  <c r="E1346" i="2"/>
  <c r="D1346" i="2"/>
  <c r="E1345" i="2"/>
  <c r="D1345" i="2"/>
  <c r="E1344" i="2"/>
  <c r="D1344" i="2"/>
  <c r="E1343" i="2"/>
  <c r="D1343" i="2"/>
  <c r="W1341" i="2"/>
  <c r="V1341" i="2"/>
  <c r="U1341" i="2"/>
  <c r="T1341" i="2"/>
  <c r="S1341" i="2"/>
  <c r="R1341" i="2"/>
  <c r="Q1341" i="2"/>
  <c r="P1341" i="2"/>
  <c r="O1341" i="2"/>
  <c r="N1341" i="2"/>
  <c r="M1341" i="2"/>
  <c r="L1341" i="2"/>
  <c r="K1341" i="2"/>
  <c r="J1341" i="2"/>
  <c r="I1341" i="2"/>
  <c r="H1341" i="2"/>
  <c r="G1341" i="2"/>
  <c r="F1341" i="2"/>
  <c r="D1340" i="2"/>
  <c r="C1340" i="2" s="1"/>
  <c r="E1339" i="2"/>
  <c r="D1339" i="2"/>
  <c r="E1338" i="2"/>
  <c r="D1338" i="2"/>
  <c r="E1337" i="2"/>
  <c r="D1337" i="2"/>
  <c r="E1336" i="2"/>
  <c r="D1336" i="2"/>
  <c r="E1335" i="2"/>
  <c r="D1335" i="2"/>
  <c r="E1334" i="2"/>
  <c r="D1334" i="2"/>
  <c r="E1333" i="2"/>
  <c r="E1332" i="2"/>
  <c r="D1332" i="2"/>
  <c r="E1331" i="2"/>
  <c r="D1331" i="2"/>
  <c r="E1330" i="2"/>
  <c r="D1330" i="2"/>
  <c r="E1329" i="2"/>
  <c r="D1329" i="2"/>
  <c r="E1328" i="2"/>
  <c r="D1328" i="2"/>
  <c r="E1327" i="2"/>
  <c r="D1327" i="2"/>
  <c r="E1326" i="2"/>
  <c r="D1326" i="2"/>
  <c r="W1324" i="2"/>
  <c r="V1324" i="2"/>
  <c r="U1324" i="2"/>
  <c r="T1324" i="2"/>
  <c r="S1324" i="2"/>
  <c r="R1324" i="2"/>
  <c r="Q1324" i="2"/>
  <c r="P1324" i="2"/>
  <c r="O1324" i="2"/>
  <c r="N1324" i="2"/>
  <c r="M1324" i="2"/>
  <c r="L1324" i="2"/>
  <c r="K1324" i="2"/>
  <c r="J1324" i="2"/>
  <c r="I1324" i="2"/>
  <c r="H1324" i="2"/>
  <c r="G1324" i="2"/>
  <c r="F1324" i="2"/>
  <c r="E1323" i="2"/>
  <c r="D1323" i="2"/>
  <c r="E1322" i="2"/>
  <c r="D1322" i="2"/>
  <c r="E1321" i="2"/>
  <c r="D1321" i="2"/>
  <c r="E1320" i="2"/>
  <c r="D1320" i="2"/>
  <c r="E1319" i="2"/>
  <c r="D1319" i="2"/>
  <c r="E1318" i="2"/>
  <c r="D1318" i="2"/>
  <c r="E1317" i="2"/>
  <c r="D1317" i="2"/>
  <c r="E1316" i="2"/>
  <c r="D1316" i="2"/>
  <c r="E1315" i="2"/>
  <c r="D1315" i="2"/>
  <c r="E1314" i="2"/>
  <c r="D1314" i="2"/>
  <c r="E1313" i="2"/>
  <c r="D1313" i="2"/>
  <c r="E1312" i="2"/>
  <c r="D1312" i="2"/>
  <c r="E1311" i="2"/>
  <c r="D1311" i="2"/>
  <c r="E1310" i="2"/>
  <c r="D1310" i="2"/>
  <c r="E1309" i="2"/>
  <c r="D1309" i="2"/>
  <c r="W1307" i="2"/>
  <c r="V1307" i="2"/>
  <c r="U1307" i="2"/>
  <c r="T1307" i="2"/>
  <c r="S1307" i="2"/>
  <c r="R1307" i="2"/>
  <c r="Q1307" i="2"/>
  <c r="P1307" i="2"/>
  <c r="O1307" i="2"/>
  <c r="N1307" i="2"/>
  <c r="M1307" i="2"/>
  <c r="L1307" i="2"/>
  <c r="K1307" i="2"/>
  <c r="J1307" i="2"/>
  <c r="I1307" i="2"/>
  <c r="H1307" i="2"/>
  <c r="G1307" i="2"/>
  <c r="F1307" i="2"/>
  <c r="E1306" i="2"/>
  <c r="D1306" i="2"/>
  <c r="E1305" i="2"/>
  <c r="D1305" i="2"/>
  <c r="E1304" i="2"/>
  <c r="D1304" i="2"/>
  <c r="E1303" i="2"/>
  <c r="D1303" i="2"/>
  <c r="E1302" i="2"/>
  <c r="D1302" i="2"/>
  <c r="E1301" i="2"/>
  <c r="D1301" i="2"/>
  <c r="E1300" i="2"/>
  <c r="D1300" i="2"/>
  <c r="E1299" i="2"/>
  <c r="D1299" i="2"/>
  <c r="E1298" i="2"/>
  <c r="D1298" i="2"/>
  <c r="E1297" i="2"/>
  <c r="D1297" i="2"/>
  <c r="E1296" i="2"/>
  <c r="D1296" i="2"/>
  <c r="E1295" i="2"/>
  <c r="D1295" i="2"/>
  <c r="E1294" i="2"/>
  <c r="D1294" i="2"/>
  <c r="E1291" i="2"/>
  <c r="D1291" i="2"/>
  <c r="E1290" i="2"/>
  <c r="D1290" i="2"/>
  <c r="E1289" i="2"/>
  <c r="D1289" i="2"/>
  <c r="E1288" i="2"/>
  <c r="D1288" i="2"/>
  <c r="E1287" i="2"/>
  <c r="D1287" i="2"/>
  <c r="E1286" i="2"/>
  <c r="D1286" i="2"/>
  <c r="E1285" i="2"/>
  <c r="D1285" i="2"/>
  <c r="E1283" i="2"/>
  <c r="D1283" i="2"/>
  <c r="E1282" i="2"/>
  <c r="D1282" i="2"/>
  <c r="E1281" i="2"/>
  <c r="D1281" i="2"/>
  <c r="E1280" i="2"/>
  <c r="D1280" i="2"/>
  <c r="E1279" i="2"/>
  <c r="D1279" i="2"/>
  <c r="E1278" i="2"/>
  <c r="D1278" i="2"/>
  <c r="E1277" i="2"/>
  <c r="D1277" i="2"/>
  <c r="E1276" i="2"/>
  <c r="D1276" i="2"/>
  <c r="E1275" i="2"/>
  <c r="D1275" i="2"/>
  <c r="E1274" i="2"/>
  <c r="D1274" i="2"/>
  <c r="E1273" i="2"/>
  <c r="D1273" i="2"/>
  <c r="E1272" i="2"/>
  <c r="D1272" i="2"/>
  <c r="E1271" i="2"/>
  <c r="D1271" i="2"/>
  <c r="E1270" i="2"/>
  <c r="D1270" i="2"/>
  <c r="E1269" i="2"/>
  <c r="D1269" i="2"/>
  <c r="E1268" i="2"/>
  <c r="D1268" i="2"/>
  <c r="E1267" i="2"/>
  <c r="D1267" i="2"/>
  <c r="E1266" i="2"/>
  <c r="D1266" i="2"/>
  <c r="E1265" i="2"/>
  <c r="D1265" i="2"/>
  <c r="E1264" i="2"/>
  <c r="D1264" i="2"/>
  <c r="E1261" i="2"/>
  <c r="D1261" i="2"/>
  <c r="E1260" i="2"/>
  <c r="D1260" i="2"/>
  <c r="E1259" i="2"/>
  <c r="D1259" i="2"/>
  <c r="E1258" i="2"/>
  <c r="D1258" i="2"/>
  <c r="E1255" i="2"/>
  <c r="D1255" i="2"/>
  <c r="E1254" i="2"/>
  <c r="D1254" i="2"/>
  <c r="E1253" i="2"/>
  <c r="D1253" i="2"/>
  <c r="E1252" i="2"/>
  <c r="D1252" i="2"/>
  <c r="E1251" i="2"/>
  <c r="D1251" i="2"/>
  <c r="E1250" i="2"/>
  <c r="D1250" i="2"/>
  <c r="E1249" i="2"/>
  <c r="D1249" i="2"/>
  <c r="D1248" i="2"/>
  <c r="E1245" i="2"/>
  <c r="E1244" i="2"/>
  <c r="D1244" i="2"/>
  <c r="D1243" i="2"/>
  <c r="A1240" i="2"/>
  <c r="E1236" i="2"/>
  <c r="D1236" i="2"/>
  <c r="E1235" i="2"/>
  <c r="D1235" i="2"/>
  <c r="E1234" i="2"/>
  <c r="D1234" i="2"/>
  <c r="E1233" i="2"/>
  <c r="D1233" i="2"/>
  <c r="E1232" i="2"/>
  <c r="D1232" i="2"/>
  <c r="E1231" i="2"/>
  <c r="D1231" i="2"/>
  <c r="E1230" i="2"/>
  <c r="D1230" i="2"/>
  <c r="E1229" i="2"/>
  <c r="D1229" i="2"/>
  <c r="E1228" i="2"/>
  <c r="E1238" i="2" s="1"/>
  <c r="D1228" i="2"/>
  <c r="D1225" i="2"/>
  <c r="C1225" i="2" s="1"/>
  <c r="D1224" i="2"/>
  <c r="C1224" i="2" s="1"/>
  <c r="D1223" i="2"/>
  <c r="C1223" i="2" s="1"/>
  <c r="D1222" i="2"/>
  <c r="C1222" i="2" s="1"/>
  <c r="D1221" i="2"/>
  <c r="E1220" i="2"/>
  <c r="E1219" i="2"/>
  <c r="D1219" i="2"/>
  <c r="E1218" i="2"/>
  <c r="D1218" i="2"/>
  <c r="E1217" i="2"/>
  <c r="D1217" i="2"/>
  <c r="E1216" i="2"/>
  <c r="D1216" i="2"/>
  <c r="E1215" i="2"/>
  <c r="D1215" i="2"/>
  <c r="W1213" i="2"/>
  <c r="V1213" i="2"/>
  <c r="U1213" i="2"/>
  <c r="T1213" i="2"/>
  <c r="S1213" i="2"/>
  <c r="R1213" i="2"/>
  <c r="Q1213" i="2"/>
  <c r="P1213" i="2"/>
  <c r="O1213" i="2"/>
  <c r="N1213" i="2"/>
  <c r="M1213" i="2"/>
  <c r="L1213" i="2"/>
  <c r="K1213" i="2"/>
  <c r="J1213" i="2"/>
  <c r="I1213" i="2"/>
  <c r="H1213" i="2"/>
  <c r="G1213" i="2"/>
  <c r="F1213" i="2"/>
  <c r="E1212" i="2"/>
  <c r="D1212" i="2"/>
  <c r="E1211" i="2"/>
  <c r="D1211" i="2"/>
  <c r="E1210" i="2"/>
  <c r="D1210" i="2"/>
  <c r="E1209" i="2"/>
  <c r="D1209" i="2"/>
  <c r="E1208" i="2"/>
  <c r="D1208" i="2"/>
  <c r="E1207" i="2"/>
  <c r="D1207" i="2"/>
  <c r="E1206" i="2"/>
  <c r="D1206" i="2"/>
  <c r="E1205" i="2"/>
  <c r="D1205" i="2"/>
  <c r="E1204" i="2"/>
  <c r="D1204" i="2"/>
  <c r="E1203" i="2"/>
  <c r="D1203" i="2"/>
  <c r="E1202" i="2"/>
  <c r="D1202" i="2"/>
  <c r="E1201" i="2"/>
  <c r="D1201" i="2"/>
  <c r="E1200" i="2"/>
  <c r="D1200" i="2"/>
  <c r="E1199" i="2"/>
  <c r="D1199" i="2"/>
  <c r="E1198" i="2"/>
  <c r="D1198" i="2"/>
  <c r="D1197" i="2"/>
  <c r="E1196" i="2"/>
  <c r="D1196" i="2"/>
  <c r="E1195" i="2"/>
  <c r="D1195" i="2"/>
  <c r="D1194" i="2"/>
  <c r="D1193" i="2"/>
  <c r="D1192" i="2"/>
  <c r="E1191" i="2"/>
  <c r="D1191" i="2"/>
  <c r="D1190" i="2"/>
  <c r="E1189" i="2"/>
  <c r="D1189" i="2"/>
  <c r="E1188" i="2"/>
  <c r="D1188" i="2"/>
  <c r="E1187" i="2"/>
  <c r="D1187" i="2"/>
  <c r="E1185" i="2"/>
  <c r="D1185" i="2"/>
  <c r="E1184" i="2"/>
  <c r="D1184" i="2"/>
  <c r="E1183" i="2"/>
  <c r="D1183" i="2"/>
  <c r="E1182" i="2"/>
  <c r="D1182" i="2"/>
  <c r="D1181" i="2"/>
  <c r="E1179" i="2"/>
  <c r="D1179" i="2"/>
  <c r="D1178" i="2"/>
  <c r="E1177" i="2"/>
  <c r="D1177" i="2"/>
  <c r="D1176" i="2"/>
  <c r="E1175" i="2"/>
  <c r="D1175" i="2"/>
  <c r="E1174" i="2"/>
  <c r="D1174" i="2"/>
  <c r="E1173" i="2"/>
  <c r="D1173" i="2"/>
  <c r="D1172" i="2"/>
  <c r="E1171" i="2"/>
  <c r="D1171" i="2"/>
  <c r="D1170" i="2"/>
  <c r="E1169" i="2"/>
  <c r="D1169" i="2"/>
  <c r="D1168" i="2"/>
  <c r="E1167" i="2"/>
  <c r="D1167" i="2"/>
  <c r="E1166" i="2"/>
  <c r="D1166" i="2"/>
  <c r="D1165" i="2"/>
  <c r="E1164" i="2"/>
  <c r="D1164" i="2"/>
  <c r="E1163" i="2"/>
  <c r="D1163" i="2"/>
  <c r="E1162" i="2"/>
  <c r="D1162" i="2"/>
  <c r="E1161" i="2"/>
  <c r="D1161" i="2"/>
  <c r="D1160" i="2"/>
  <c r="E1159" i="2"/>
  <c r="D1159" i="2"/>
  <c r="E1158" i="2"/>
  <c r="D1158" i="2"/>
  <c r="E1157" i="2"/>
  <c r="D1157" i="2"/>
  <c r="E1156" i="2"/>
  <c r="D1156" i="2"/>
  <c r="E1155" i="2"/>
  <c r="D1155" i="2"/>
  <c r="D1154" i="2"/>
  <c r="D1153" i="2"/>
  <c r="E1152" i="2"/>
  <c r="D1152" i="2"/>
  <c r="E1151" i="2"/>
  <c r="D1151" i="2"/>
  <c r="E1150" i="2"/>
  <c r="D1150" i="2"/>
  <c r="D1149" i="2"/>
  <c r="D1148" i="2"/>
  <c r="D1147" i="2"/>
  <c r="D1146" i="2"/>
  <c r="D1145" i="2"/>
  <c r="E1144" i="2"/>
  <c r="D1144" i="2"/>
  <c r="E1143" i="2"/>
  <c r="D1143" i="2"/>
  <c r="D1142" i="2"/>
  <c r="D1141" i="2"/>
  <c r="E1140" i="2"/>
  <c r="D1140" i="2"/>
  <c r="D1139" i="2"/>
  <c r="D1138" i="2"/>
  <c r="D1137" i="2"/>
  <c r="D1136" i="2"/>
  <c r="D1135" i="2"/>
  <c r="E1134" i="2"/>
  <c r="D1134" i="2"/>
  <c r="D1132" i="2"/>
  <c r="D1131" i="2"/>
  <c r="D1130" i="2"/>
  <c r="E1129" i="2"/>
  <c r="D1129" i="2"/>
  <c r="E1128" i="2"/>
  <c r="D1128" i="2"/>
  <c r="D1127" i="2"/>
  <c r="E1126" i="2"/>
  <c r="E1125" i="2"/>
  <c r="D1125" i="2"/>
  <c r="E1124" i="2"/>
  <c r="D1124" i="2"/>
  <c r="D1122" i="2"/>
  <c r="D1121" i="2"/>
  <c r="D1120" i="2"/>
  <c r="D1119" i="2"/>
  <c r="E1118" i="2"/>
  <c r="D1118" i="2"/>
  <c r="E1117" i="2"/>
  <c r="D1117" i="2"/>
  <c r="E1114" i="2"/>
  <c r="D1114" i="2"/>
  <c r="E1113" i="2"/>
  <c r="D1113" i="2"/>
  <c r="E1112" i="2"/>
  <c r="D1112" i="2"/>
  <c r="E1111" i="2"/>
  <c r="D1111" i="2"/>
  <c r="E1110" i="2"/>
  <c r="D1110" i="2"/>
  <c r="E1109" i="2"/>
  <c r="D1109" i="2"/>
  <c r="E1108" i="2"/>
  <c r="D1108" i="2"/>
  <c r="E1107" i="2"/>
  <c r="D1107" i="2"/>
  <c r="E1106" i="2"/>
  <c r="E1115" i="2" s="1"/>
  <c r="D1106" i="2"/>
  <c r="D1115" i="2" s="1"/>
  <c r="E1103" i="2"/>
  <c r="D1103" i="2"/>
  <c r="E1102" i="2"/>
  <c r="D1102" i="2"/>
  <c r="D1100" i="2"/>
  <c r="C1100" i="2" s="1"/>
  <c r="D1099" i="2"/>
  <c r="C1099" i="2" s="1"/>
  <c r="C1098" i="2"/>
  <c r="D1097" i="2"/>
  <c r="C1097" i="2" s="1"/>
  <c r="E1096" i="2"/>
  <c r="D1096" i="2"/>
  <c r="E1095" i="2"/>
  <c r="D1095" i="2"/>
  <c r="D1094" i="2"/>
  <c r="C1094" i="2" s="1"/>
  <c r="D1093" i="2"/>
  <c r="C1093" i="2" s="1"/>
  <c r="E1092" i="2"/>
  <c r="D1092" i="2"/>
  <c r="E1091" i="2"/>
  <c r="D1091" i="2"/>
  <c r="E1090" i="2"/>
  <c r="D1090" i="2"/>
  <c r="E1089" i="2"/>
  <c r="D1089" i="2"/>
  <c r="E1088" i="2"/>
  <c r="D1088" i="2"/>
  <c r="E1087" i="2"/>
  <c r="D1087" i="2"/>
  <c r="E1086" i="2"/>
  <c r="D1086" i="2"/>
  <c r="E1085" i="2"/>
  <c r="D1085" i="2"/>
  <c r="D1084" i="2"/>
  <c r="C1084" i="2" s="1"/>
  <c r="D1083" i="2"/>
  <c r="C1083" i="2" s="1"/>
  <c r="E1082" i="2"/>
  <c r="D1082" i="2"/>
  <c r="E1079" i="2"/>
  <c r="D1078" i="2"/>
  <c r="C1078" i="2" s="1"/>
  <c r="E1077" i="2"/>
  <c r="D1077" i="2"/>
  <c r="E1076" i="2"/>
  <c r="D1076" i="2"/>
  <c r="D1075" i="2"/>
  <c r="C1075" i="2" s="1"/>
  <c r="D1074" i="2"/>
  <c r="C1074" i="2" s="1"/>
  <c r="D1073" i="2"/>
  <c r="C1073" i="2" s="1"/>
  <c r="D1072" i="2"/>
  <c r="C1072" i="2" s="1"/>
  <c r="C1071" i="2"/>
  <c r="D1070" i="2"/>
  <c r="C1070" i="2" s="1"/>
  <c r="D1069" i="2"/>
  <c r="C1069" i="2" s="1"/>
  <c r="D1068" i="2"/>
  <c r="C1068" i="2" s="1"/>
  <c r="D1067" i="2"/>
  <c r="C1067" i="2" s="1"/>
  <c r="D1066" i="2"/>
  <c r="C1066" i="2" s="1"/>
  <c r="E1065" i="2"/>
  <c r="D1065" i="2"/>
  <c r="D1064" i="2"/>
  <c r="C1064" i="2" s="1"/>
  <c r="E1063" i="2"/>
  <c r="D1063" i="2"/>
  <c r="D1062" i="2"/>
  <c r="C1062" i="2" s="1"/>
  <c r="D1061" i="2"/>
  <c r="C1061" i="2" s="1"/>
  <c r="E1060" i="2"/>
  <c r="D1060" i="2"/>
  <c r="E1059" i="2"/>
  <c r="D1059" i="2"/>
  <c r="C1058" i="2"/>
  <c r="D1057" i="2"/>
  <c r="C1057" i="2" s="1"/>
  <c r="E1056" i="2"/>
  <c r="D1056" i="2"/>
  <c r="E1055" i="2"/>
  <c r="D1055" i="2"/>
  <c r="W1053" i="2"/>
  <c r="V1053" i="2"/>
  <c r="U1053" i="2"/>
  <c r="T1053" i="2"/>
  <c r="S1053" i="2"/>
  <c r="R1053" i="2"/>
  <c r="Q1053" i="2"/>
  <c r="P1053" i="2"/>
  <c r="O1053" i="2"/>
  <c r="N1053" i="2"/>
  <c r="M1053" i="2"/>
  <c r="L1053" i="2"/>
  <c r="K1053" i="2"/>
  <c r="J1053" i="2"/>
  <c r="I1053" i="2"/>
  <c r="H1053" i="2"/>
  <c r="G1053" i="2"/>
  <c r="F1053" i="2"/>
  <c r="D1052" i="2"/>
  <c r="D1051" i="2"/>
  <c r="E1050" i="2"/>
  <c r="D1050" i="2"/>
  <c r="E1049" i="2"/>
  <c r="D1049" i="2"/>
  <c r="E1048" i="2"/>
  <c r="D1048" i="2"/>
  <c r="D1047" i="2"/>
  <c r="E1046" i="2"/>
  <c r="D1046" i="2"/>
  <c r="D1045" i="2"/>
  <c r="D1044" i="2"/>
  <c r="D1043" i="2"/>
  <c r="D1042" i="2"/>
  <c r="D1041" i="2"/>
  <c r="D1040" i="2"/>
  <c r="E1039" i="2"/>
  <c r="D1039" i="2"/>
  <c r="E1038" i="2"/>
  <c r="D1038" i="2"/>
  <c r="D1037" i="2"/>
  <c r="D1036" i="2"/>
  <c r="E1035" i="2"/>
  <c r="D1035" i="2"/>
  <c r="E1034" i="2"/>
  <c r="D1034" i="2"/>
  <c r="D1033" i="2"/>
  <c r="D1032" i="2"/>
  <c r="D1031" i="2"/>
  <c r="D1030" i="2"/>
  <c r="E1029" i="2"/>
  <c r="D1029" i="2"/>
  <c r="E1028" i="2"/>
  <c r="D1028" i="2"/>
  <c r="E1027" i="2"/>
  <c r="D1027" i="2"/>
  <c r="E1026" i="2"/>
  <c r="D1026" i="2"/>
  <c r="E1025" i="2"/>
  <c r="D1025" i="2"/>
  <c r="E1024" i="2"/>
  <c r="D1024" i="2"/>
  <c r="E1023" i="2"/>
  <c r="D1023" i="2"/>
  <c r="D1022" i="2"/>
  <c r="E1021" i="2"/>
  <c r="D1021" i="2"/>
  <c r="D1020" i="2"/>
  <c r="D1019" i="2"/>
  <c r="E1018" i="2"/>
  <c r="D1018" i="2"/>
  <c r="D1017" i="2"/>
  <c r="D1016" i="2"/>
  <c r="E1015" i="2"/>
  <c r="D1015" i="2"/>
  <c r="E1013" i="2"/>
  <c r="D1013" i="2"/>
  <c r="E1012" i="2"/>
  <c r="D1012" i="2"/>
  <c r="E1011" i="2"/>
  <c r="D1011" i="2"/>
  <c r="E1010" i="2"/>
  <c r="D1010" i="2"/>
  <c r="D1009" i="2"/>
  <c r="D1008" i="2"/>
  <c r="D1007" i="2"/>
  <c r="D1006" i="2"/>
  <c r="D1005" i="2"/>
  <c r="D1004" i="2"/>
  <c r="E1003" i="2"/>
  <c r="D1003" i="2"/>
  <c r="E1002" i="2"/>
  <c r="D1002" i="2"/>
  <c r="E1001" i="2"/>
  <c r="D1001" i="2"/>
  <c r="E1000" i="2"/>
  <c r="D1000" i="2"/>
  <c r="D999" i="2"/>
  <c r="D998" i="2"/>
  <c r="E997" i="2"/>
  <c r="D997" i="2"/>
  <c r="D996" i="2"/>
  <c r="D995" i="2"/>
  <c r="E994" i="2"/>
  <c r="D994" i="2"/>
  <c r="E993" i="2"/>
  <c r="D993" i="2"/>
  <c r="E992" i="2"/>
  <c r="D992" i="2"/>
  <c r="D991" i="2"/>
  <c r="D990" i="2"/>
  <c r="E989" i="2"/>
  <c r="D989" i="2"/>
  <c r="E988" i="2"/>
  <c r="D988" i="2"/>
  <c r="E987" i="2"/>
  <c r="D987" i="2"/>
  <c r="D986" i="2"/>
  <c r="D985" i="2"/>
  <c r="D984" i="2"/>
  <c r="D983" i="2"/>
  <c r="D982" i="2"/>
  <c r="D981" i="2"/>
  <c r="E980" i="2"/>
  <c r="D980" i="2"/>
  <c r="E979" i="2"/>
  <c r="D979" i="2"/>
  <c r="E978" i="2"/>
  <c r="D978" i="2"/>
  <c r="E977" i="2"/>
  <c r="D977" i="2"/>
  <c r="E976" i="2"/>
  <c r="D976" i="2"/>
  <c r="D975" i="2"/>
  <c r="D974" i="2"/>
  <c r="E973" i="2"/>
  <c r="D973" i="2"/>
  <c r="E972" i="2"/>
  <c r="D972" i="2"/>
  <c r="E971" i="2"/>
  <c r="D971" i="2"/>
  <c r="E970" i="2"/>
  <c r="D970" i="2"/>
  <c r="E969" i="2"/>
  <c r="D969" i="2"/>
  <c r="E968" i="2"/>
  <c r="D968" i="2"/>
  <c r="E967" i="2"/>
  <c r="D967" i="2"/>
  <c r="E966" i="2"/>
  <c r="D966" i="2"/>
  <c r="E965" i="2"/>
  <c r="D965" i="2"/>
  <c r="E964" i="2"/>
  <c r="D964" i="2"/>
  <c r="E963" i="2"/>
  <c r="D963" i="2"/>
  <c r="E962" i="2"/>
  <c r="D962" i="2"/>
  <c r="E961" i="2"/>
  <c r="D961" i="2"/>
  <c r="E960" i="2"/>
  <c r="D960" i="2"/>
  <c r="E959" i="2"/>
  <c r="D959" i="2"/>
  <c r="D958" i="2"/>
  <c r="D957" i="2"/>
  <c r="D956" i="2"/>
  <c r="E955" i="2"/>
  <c r="D955" i="2"/>
  <c r="E954" i="2"/>
  <c r="D954" i="2"/>
  <c r="E953" i="2"/>
  <c r="D953" i="2"/>
  <c r="E952" i="2"/>
  <c r="D952" i="2"/>
  <c r="D951" i="2"/>
  <c r="D950" i="2"/>
  <c r="D949" i="2"/>
  <c r="E948" i="2"/>
  <c r="D948" i="2"/>
  <c r="E947" i="2"/>
  <c r="D947" i="2"/>
  <c r="E946" i="2"/>
  <c r="D946" i="2"/>
  <c r="E945" i="2"/>
  <c r="D945" i="2"/>
  <c r="E944" i="2"/>
  <c r="D944" i="2"/>
  <c r="E943" i="2"/>
  <c r="D943" i="2"/>
  <c r="E941" i="2"/>
  <c r="D941" i="2"/>
  <c r="E940" i="2"/>
  <c r="D940" i="2"/>
  <c r="E939" i="2"/>
  <c r="D939" i="2"/>
  <c r="E938" i="2"/>
  <c r="D938" i="2"/>
  <c r="E937" i="2"/>
  <c r="D937" i="2"/>
  <c r="E936" i="2"/>
  <c r="D936" i="2"/>
  <c r="E935" i="2"/>
  <c r="D935" i="2"/>
  <c r="E934" i="2"/>
  <c r="D934" i="2"/>
  <c r="E933" i="2"/>
  <c r="D933" i="2"/>
  <c r="D932" i="2"/>
  <c r="C931" i="2"/>
  <c r="E930" i="2"/>
  <c r="D930" i="2"/>
  <c r="D929" i="2"/>
  <c r="C929" i="2" s="1"/>
  <c r="D928" i="2"/>
  <c r="D927" i="2"/>
  <c r="D926" i="2"/>
  <c r="D925" i="2"/>
  <c r="E924" i="2"/>
  <c r="D924" i="2"/>
  <c r="D923" i="2"/>
  <c r="E922" i="2"/>
  <c r="D922" i="2"/>
  <c r="D921" i="2"/>
  <c r="W919" i="2"/>
  <c r="V919" i="2"/>
  <c r="U919" i="2"/>
  <c r="T919" i="2"/>
  <c r="S919" i="2"/>
  <c r="R919" i="2"/>
  <c r="Q919" i="2"/>
  <c r="P919" i="2"/>
  <c r="O919" i="2"/>
  <c r="N919" i="2"/>
  <c r="M919" i="2"/>
  <c r="L919" i="2"/>
  <c r="K919" i="2"/>
  <c r="J919" i="2"/>
  <c r="I919" i="2"/>
  <c r="H919" i="2"/>
  <c r="G919" i="2"/>
  <c r="F919" i="2"/>
  <c r="E918" i="2"/>
  <c r="D918" i="2"/>
  <c r="E917" i="2"/>
  <c r="D917" i="2"/>
  <c r="E916" i="2"/>
  <c r="D916" i="2"/>
  <c r="E915" i="2"/>
  <c r="D915" i="2"/>
  <c r="E914" i="2"/>
  <c r="D914" i="2"/>
  <c r="E913" i="2"/>
  <c r="D913" i="2"/>
  <c r="E912" i="2"/>
  <c r="D912" i="2"/>
  <c r="D911" i="2"/>
  <c r="D910" i="2"/>
  <c r="D909" i="2"/>
  <c r="E908" i="2"/>
  <c r="D908" i="2"/>
  <c r="E907" i="2"/>
  <c r="D907" i="2"/>
  <c r="E906" i="2"/>
  <c r="D906" i="2"/>
  <c r="E905" i="2"/>
  <c r="D905" i="2"/>
  <c r="D904" i="2"/>
  <c r="D903" i="2"/>
  <c r="D902" i="2"/>
  <c r="D901" i="2"/>
  <c r="E900" i="2"/>
  <c r="D900" i="2"/>
  <c r="E899" i="2"/>
  <c r="D899" i="2"/>
  <c r="E898" i="2"/>
  <c r="D898" i="2"/>
  <c r="D897" i="2"/>
  <c r="E896" i="2"/>
  <c r="D896" i="2"/>
  <c r="D895" i="2"/>
  <c r="D894" i="2"/>
  <c r="E886" i="2"/>
  <c r="D886" i="2"/>
  <c r="E885" i="2"/>
  <c r="D885" i="2"/>
  <c r="E884" i="2"/>
  <c r="D884" i="2"/>
  <c r="E883" i="2"/>
  <c r="D883" i="2"/>
  <c r="E882" i="2"/>
  <c r="D882" i="2"/>
  <c r="E879" i="2"/>
  <c r="E878" i="2"/>
  <c r="E877" i="2"/>
  <c r="E876" i="2"/>
  <c r="E875" i="2"/>
  <c r="E874" i="2"/>
  <c r="W872" i="2"/>
  <c r="V872" i="2"/>
  <c r="U872" i="2"/>
  <c r="T872" i="2"/>
  <c r="S872" i="2"/>
  <c r="R872" i="2"/>
  <c r="Q872" i="2"/>
  <c r="P872" i="2"/>
  <c r="O872" i="2"/>
  <c r="N872" i="2"/>
  <c r="M872" i="2"/>
  <c r="L872" i="2"/>
  <c r="K872" i="2"/>
  <c r="J872" i="2"/>
  <c r="I872" i="2"/>
  <c r="H872" i="2"/>
  <c r="G872" i="2"/>
  <c r="F872" i="2"/>
  <c r="D871" i="2"/>
  <c r="D870" i="2"/>
  <c r="W868" i="2"/>
  <c r="V868" i="2"/>
  <c r="U868" i="2"/>
  <c r="T868" i="2"/>
  <c r="S868" i="2"/>
  <c r="R868" i="2"/>
  <c r="Q868" i="2"/>
  <c r="P868" i="2"/>
  <c r="O868" i="2"/>
  <c r="N868" i="2"/>
  <c r="M868" i="2"/>
  <c r="L868" i="2"/>
  <c r="K868" i="2"/>
  <c r="J868" i="2"/>
  <c r="I868" i="2"/>
  <c r="H868" i="2"/>
  <c r="G868" i="2"/>
  <c r="F868" i="2"/>
  <c r="D867" i="2"/>
  <c r="D866" i="2"/>
  <c r="D865" i="2"/>
  <c r="D863" i="2"/>
  <c r="D862" i="2"/>
  <c r="D861" i="2"/>
  <c r="D860" i="2"/>
  <c r="D859" i="2"/>
  <c r="D858" i="2"/>
  <c r="D857" i="2"/>
  <c r="D856" i="2"/>
  <c r="C856" i="2" s="1"/>
  <c r="D855" i="2"/>
  <c r="D854" i="2"/>
  <c r="D853" i="2"/>
  <c r="D852" i="2"/>
  <c r="D851" i="2"/>
  <c r="D850" i="2"/>
  <c r="D849" i="2"/>
  <c r="D848" i="2"/>
  <c r="W846" i="2"/>
  <c r="V846" i="2"/>
  <c r="U846" i="2"/>
  <c r="T846" i="2"/>
  <c r="S846" i="2"/>
  <c r="R846" i="2"/>
  <c r="Q846" i="2"/>
  <c r="P846" i="2"/>
  <c r="O846" i="2"/>
  <c r="N846" i="2"/>
  <c r="M846" i="2"/>
  <c r="L846" i="2"/>
  <c r="K846" i="2"/>
  <c r="J846" i="2"/>
  <c r="I846" i="2"/>
  <c r="H846" i="2"/>
  <c r="G846" i="2"/>
  <c r="F846" i="2"/>
  <c r="E845" i="2"/>
  <c r="D845" i="2"/>
  <c r="E844" i="2"/>
  <c r="D844" i="2"/>
  <c r="E843" i="2"/>
  <c r="D843" i="2"/>
  <c r="E842" i="2"/>
  <c r="D842" i="2"/>
  <c r="W840" i="2"/>
  <c r="V840" i="2"/>
  <c r="U840" i="2"/>
  <c r="T840" i="2"/>
  <c r="S840" i="2"/>
  <c r="R840" i="2"/>
  <c r="Q840" i="2"/>
  <c r="P840" i="2"/>
  <c r="O840" i="2"/>
  <c r="N840" i="2"/>
  <c r="M840" i="2"/>
  <c r="L840" i="2"/>
  <c r="K840" i="2"/>
  <c r="J840" i="2"/>
  <c r="I840" i="2"/>
  <c r="H840" i="2"/>
  <c r="G840" i="2"/>
  <c r="F840" i="2"/>
  <c r="E839" i="2"/>
  <c r="D839" i="2"/>
  <c r="E838" i="2"/>
  <c r="D838" i="2"/>
  <c r="E837" i="2"/>
  <c r="D837" i="2"/>
  <c r="C836" i="2"/>
  <c r="E833" i="2"/>
  <c r="D833" i="2"/>
  <c r="D832" i="2"/>
  <c r="C831" i="2"/>
  <c r="D830" i="2"/>
  <c r="C830" i="2" s="1"/>
  <c r="D828" i="2"/>
  <c r="C828" i="2" s="1"/>
  <c r="E827" i="2"/>
  <c r="D827" i="2"/>
  <c r="E826" i="2"/>
  <c r="D826" i="2"/>
  <c r="E825" i="2"/>
  <c r="D825" i="2"/>
  <c r="E824" i="2"/>
  <c r="D824" i="2"/>
  <c r="D823" i="2"/>
  <c r="D822" i="2"/>
  <c r="D821" i="2"/>
  <c r="D820" i="2"/>
  <c r="E819" i="2"/>
  <c r="D819" i="2"/>
  <c r="E818" i="2"/>
  <c r="D818" i="2"/>
  <c r="E817" i="2"/>
  <c r="D817" i="2"/>
  <c r="E816" i="2"/>
  <c r="D816" i="2"/>
  <c r="D815" i="2"/>
  <c r="D814" i="2"/>
  <c r="E813" i="2"/>
  <c r="D813" i="2"/>
  <c r="D812" i="2"/>
  <c r="D811" i="2"/>
  <c r="C811" i="2" s="1"/>
  <c r="D810" i="2"/>
  <c r="D809" i="2"/>
  <c r="D808" i="2"/>
  <c r="E807" i="2"/>
  <c r="D807" i="2"/>
  <c r="E806" i="2"/>
  <c r="D806" i="2"/>
  <c r="D805" i="2"/>
  <c r="C805" i="2" s="1"/>
  <c r="E804" i="2"/>
  <c r="D804" i="2"/>
  <c r="D803" i="2"/>
  <c r="D802" i="2"/>
  <c r="D801" i="2"/>
  <c r="D800" i="2"/>
  <c r="D799" i="2"/>
  <c r="D798" i="2"/>
  <c r="D797" i="2"/>
  <c r="D796" i="2"/>
  <c r="E795" i="2"/>
  <c r="D794" i="2"/>
  <c r="D793" i="2"/>
  <c r="D792" i="2"/>
  <c r="E791" i="2"/>
  <c r="D791" i="2"/>
  <c r="E790" i="2"/>
  <c r="D790" i="2"/>
  <c r="E789" i="2"/>
  <c r="D789" i="2"/>
  <c r="E788" i="2"/>
  <c r="D788" i="2"/>
  <c r="D787" i="2"/>
  <c r="D786" i="2"/>
  <c r="C786" i="2" s="1"/>
  <c r="E785" i="2"/>
  <c r="D785" i="2"/>
  <c r="D784" i="2"/>
  <c r="C784" i="2" s="1"/>
  <c r="D783" i="2"/>
  <c r="D782" i="2"/>
  <c r="E781" i="2"/>
  <c r="D781" i="2"/>
  <c r="E780" i="2"/>
  <c r="D780" i="2"/>
  <c r="D779" i="2"/>
  <c r="E778" i="2"/>
  <c r="D778" i="2"/>
  <c r="E777" i="2"/>
  <c r="D777" i="2"/>
  <c r="D776" i="2"/>
  <c r="D775" i="2"/>
  <c r="D774" i="2"/>
  <c r="D773" i="2"/>
  <c r="D772" i="2"/>
  <c r="D771" i="2"/>
  <c r="W769" i="2"/>
  <c r="V769" i="2"/>
  <c r="U769" i="2"/>
  <c r="T769" i="2"/>
  <c r="S769" i="2"/>
  <c r="R769" i="2"/>
  <c r="Q769" i="2"/>
  <c r="P769" i="2"/>
  <c r="O769" i="2"/>
  <c r="N769" i="2"/>
  <c r="M769" i="2"/>
  <c r="L769" i="2"/>
  <c r="K769" i="2"/>
  <c r="J769" i="2"/>
  <c r="I769" i="2"/>
  <c r="H769" i="2"/>
  <c r="G769" i="2"/>
  <c r="F769" i="2"/>
  <c r="E768" i="2"/>
  <c r="D768" i="2"/>
  <c r="E767" i="2"/>
  <c r="D767" i="2"/>
  <c r="E766" i="2"/>
  <c r="D766" i="2"/>
  <c r="E765" i="2"/>
  <c r="D765" i="2"/>
  <c r="D764" i="2"/>
  <c r="C764" i="2" s="1"/>
  <c r="E763" i="2"/>
  <c r="D763" i="2"/>
  <c r="E762" i="2"/>
  <c r="D762" i="2"/>
  <c r="E761" i="2"/>
  <c r="D761" i="2"/>
  <c r="E760" i="2"/>
  <c r="D760" i="2"/>
  <c r="D759" i="2"/>
  <c r="C759" i="2" s="1"/>
  <c r="D758" i="2"/>
  <c r="C758" i="2" s="1"/>
  <c r="E757" i="2"/>
  <c r="D757" i="2"/>
  <c r="E756" i="2"/>
  <c r="D756" i="2"/>
  <c r="E755" i="2"/>
  <c r="D755" i="2"/>
  <c r="E754" i="2"/>
  <c r="D754" i="2"/>
  <c r="E752" i="2"/>
  <c r="D752" i="2"/>
  <c r="W750" i="2"/>
  <c r="V750" i="2"/>
  <c r="U750" i="2"/>
  <c r="T750" i="2"/>
  <c r="S750" i="2"/>
  <c r="R750" i="2"/>
  <c r="Q750" i="2"/>
  <c r="P750" i="2"/>
  <c r="O750" i="2"/>
  <c r="N750" i="2"/>
  <c r="M750" i="2"/>
  <c r="L750" i="2"/>
  <c r="K750" i="2"/>
  <c r="J750" i="2"/>
  <c r="I750" i="2"/>
  <c r="H750" i="2"/>
  <c r="G750" i="2"/>
  <c r="F750" i="2"/>
  <c r="D749" i="2"/>
  <c r="C749" i="2" s="1"/>
  <c r="C748" i="2"/>
  <c r="D747" i="2"/>
  <c r="C747" i="2" s="1"/>
  <c r="E746" i="2"/>
  <c r="D746" i="2"/>
  <c r="D744" i="2"/>
  <c r="E743" i="2"/>
  <c r="D743" i="2"/>
  <c r="D742" i="2"/>
  <c r="C742" i="2" s="1"/>
  <c r="E741" i="2"/>
  <c r="D741" i="2"/>
  <c r="D740" i="2"/>
  <c r="C740" i="2" s="1"/>
  <c r="E739" i="2"/>
  <c r="D739" i="2"/>
  <c r="E737" i="2"/>
  <c r="D737" i="2"/>
  <c r="D736" i="2"/>
  <c r="C736" i="2" s="1"/>
  <c r="E735" i="2"/>
  <c r="D735" i="2"/>
  <c r="E734" i="2"/>
  <c r="D734" i="2"/>
  <c r="E733" i="2"/>
  <c r="D733" i="2"/>
  <c r="D732" i="2"/>
  <c r="C732" i="2" s="1"/>
  <c r="E731" i="2"/>
  <c r="D731" i="2"/>
  <c r="E730" i="2"/>
  <c r="D730" i="2"/>
  <c r="E729" i="2"/>
  <c r="D729" i="2"/>
  <c r="E728" i="2"/>
  <c r="D728" i="2"/>
  <c r="D727" i="2"/>
  <c r="C727" i="2" s="1"/>
  <c r="E726" i="2"/>
  <c r="D726" i="2"/>
  <c r="E725" i="2"/>
  <c r="D725" i="2"/>
  <c r="E724" i="2"/>
  <c r="D724" i="2"/>
  <c r="E723" i="2"/>
  <c r="D723" i="2"/>
  <c r="E722" i="2"/>
  <c r="D722" i="2"/>
  <c r="E721" i="2"/>
  <c r="D721" i="2"/>
  <c r="D720" i="2"/>
  <c r="C720" i="2" s="1"/>
  <c r="E719" i="2"/>
  <c r="D719" i="2"/>
  <c r="E718" i="2"/>
  <c r="D718" i="2"/>
  <c r="E717" i="2"/>
  <c r="D717" i="2"/>
  <c r="D716" i="2"/>
  <c r="C716" i="2" s="1"/>
  <c r="E715" i="2"/>
  <c r="D715" i="2"/>
  <c r="D714" i="2"/>
  <c r="C714" i="2" s="1"/>
  <c r="D713" i="2"/>
  <c r="C713" i="2" s="1"/>
  <c r="D712" i="2"/>
  <c r="D711" i="2"/>
  <c r="C711" i="2" s="1"/>
  <c r="D709" i="2"/>
  <c r="C709" i="2" s="1"/>
  <c r="D708" i="2"/>
  <c r="D707" i="2"/>
  <c r="C707" i="2" s="1"/>
  <c r="D706" i="2"/>
  <c r="D705" i="2"/>
  <c r="D704" i="2"/>
  <c r="C704" i="2" s="1"/>
  <c r="D703" i="2"/>
  <c r="C703" i="2" s="1"/>
  <c r="E702" i="2"/>
  <c r="D702" i="2"/>
  <c r="E701" i="2"/>
  <c r="D701" i="2"/>
  <c r="E700" i="2"/>
  <c r="D700" i="2"/>
  <c r="D699" i="2"/>
  <c r="C699" i="2" s="1"/>
  <c r="E698" i="2"/>
  <c r="D698" i="2"/>
  <c r="E697" i="2"/>
  <c r="D697" i="2"/>
  <c r="E696" i="2"/>
  <c r="D696" i="2"/>
  <c r="E695" i="2"/>
  <c r="D695" i="2"/>
  <c r="E694" i="2"/>
  <c r="D694" i="2"/>
  <c r="E693" i="2"/>
  <c r="D693" i="2"/>
  <c r="E692" i="2"/>
  <c r="D692" i="2"/>
  <c r="D691" i="2"/>
  <c r="D690" i="2"/>
  <c r="E689" i="2"/>
  <c r="D689" i="2"/>
  <c r="W687" i="2"/>
  <c r="V687" i="2"/>
  <c r="U687" i="2"/>
  <c r="T687" i="2"/>
  <c r="S687" i="2"/>
  <c r="R687" i="2"/>
  <c r="Q687" i="2"/>
  <c r="P687" i="2"/>
  <c r="O687" i="2"/>
  <c r="N687" i="2"/>
  <c r="M687" i="2"/>
  <c r="L687" i="2"/>
  <c r="K687" i="2"/>
  <c r="J687" i="2"/>
  <c r="I687" i="2"/>
  <c r="H687" i="2"/>
  <c r="G687" i="2"/>
  <c r="F687" i="2"/>
  <c r="E685" i="2"/>
  <c r="C685" i="2" s="1"/>
  <c r="E684" i="2"/>
  <c r="C684" i="2" s="1"/>
  <c r="E683" i="2"/>
  <c r="C683" i="2" s="1"/>
  <c r="E682" i="2"/>
  <c r="C682" i="2" s="1"/>
  <c r="E681" i="2"/>
  <c r="C681" i="2" s="1"/>
  <c r="E679" i="2"/>
  <c r="C679" i="2" s="1"/>
  <c r="E678" i="2"/>
  <c r="C678" i="2" s="1"/>
  <c r="E677" i="2"/>
  <c r="C677" i="2" s="1"/>
  <c r="E676" i="2"/>
  <c r="C676" i="2" s="1"/>
  <c r="E674" i="2"/>
  <c r="C674" i="2" s="1"/>
  <c r="E673" i="2"/>
  <c r="C673" i="2" s="1"/>
  <c r="E669" i="2"/>
  <c r="C669" i="2" s="1"/>
  <c r="E668" i="2"/>
  <c r="C668" i="2" s="1"/>
  <c r="E665" i="2"/>
  <c r="C665" i="2" s="1"/>
  <c r="W663" i="2"/>
  <c r="V663" i="2"/>
  <c r="U663" i="2"/>
  <c r="T663" i="2"/>
  <c r="S663" i="2"/>
  <c r="R663" i="2"/>
  <c r="Q663" i="2"/>
  <c r="P663" i="2"/>
  <c r="O663" i="2"/>
  <c r="N663" i="2"/>
  <c r="M663" i="2"/>
  <c r="L663" i="2"/>
  <c r="K663" i="2"/>
  <c r="J663" i="2"/>
  <c r="I663" i="2"/>
  <c r="H663" i="2"/>
  <c r="G663" i="2"/>
  <c r="F663" i="2"/>
  <c r="E655" i="2"/>
  <c r="C655" i="2" s="1"/>
  <c r="E654" i="2"/>
  <c r="C654" i="2" s="1"/>
  <c r="E653" i="2"/>
  <c r="C653" i="2" s="1"/>
  <c r="E652" i="2"/>
  <c r="C652" i="2" s="1"/>
  <c r="E651" i="2"/>
  <c r="C651" i="2" s="1"/>
  <c r="E648" i="2"/>
  <c r="C648" i="2" s="1"/>
  <c r="E647" i="2"/>
  <c r="C647" i="2" s="1"/>
  <c r="E646" i="2"/>
  <c r="C646" i="2" s="1"/>
  <c r="E644" i="2"/>
  <c r="C644" i="2" s="1"/>
  <c r="E643" i="2"/>
  <c r="C643" i="2" s="1"/>
  <c r="E641" i="2"/>
  <c r="C641" i="2" s="1"/>
  <c r="E639" i="2"/>
  <c r="C639" i="2" s="1"/>
  <c r="E638" i="2"/>
  <c r="C638" i="2" s="1"/>
  <c r="E637" i="2"/>
  <c r="C637" i="2" s="1"/>
  <c r="W635" i="2"/>
  <c r="V635" i="2"/>
  <c r="U635" i="2"/>
  <c r="T635" i="2"/>
  <c r="S635" i="2"/>
  <c r="R635" i="2"/>
  <c r="Q635" i="2"/>
  <c r="P635" i="2"/>
  <c r="O635" i="2"/>
  <c r="N635" i="2"/>
  <c r="M635" i="2"/>
  <c r="L635" i="2"/>
  <c r="K635" i="2"/>
  <c r="J635" i="2"/>
  <c r="I635" i="2"/>
  <c r="H635" i="2"/>
  <c r="G635" i="2"/>
  <c r="F635" i="2"/>
  <c r="D634" i="2"/>
  <c r="D633" i="2"/>
  <c r="D632" i="2"/>
  <c r="E631" i="2"/>
  <c r="D631" i="2"/>
  <c r="D630" i="2"/>
  <c r="E629" i="2"/>
  <c r="D629" i="2"/>
  <c r="D628" i="2"/>
  <c r="D627" i="2"/>
  <c r="D626" i="2"/>
  <c r="E625" i="2"/>
  <c r="D625" i="2"/>
  <c r="C624" i="2"/>
  <c r="E623" i="2"/>
  <c r="D623" i="2"/>
  <c r="D622" i="2"/>
  <c r="D621" i="2"/>
  <c r="D620" i="2"/>
  <c r="C619" i="2"/>
  <c r="D618" i="2"/>
  <c r="D617" i="2"/>
  <c r="C616" i="2"/>
  <c r="E615" i="2"/>
  <c r="D615" i="2"/>
  <c r="D614" i="2"/>
  <c r="C613" i="2"/>
  <c r="E612" i="2"/>
  <c r="D612" i="2"/>
  <c r="C610" i="2"/>
  <c r="E609" i="2"/>
  <c r="D609" i="2"/>
  <c r="C608" i="2"/>
  <c r="C607" i="2"/>
  <c r="E606" i="2"/>
  <c r="D606" i="2"/>
  <c r="D605" i="2"/>
  <c r="W603" i="2"/>
  <c r="V603" i="2"/>
  <c r="U603" i="2"/>
  <c r="T603" i="2"/>
  <c r="S603" i="2"/>
  <c r="R603" i="2"/>
  <c r="Q603" i="2"/>
  <c r="P603" i="2"/>
  <c r="O603" i="2"/>
  <c r="N603" i="2"/>
  <c r="M603" i="2"/>
  <c r="L603" i="2"/>
  <c r="K603" i="2"/>
  <c r="J603" i="2"/>
  <c r="I603" i="2"/>
  <c r="H603" i="2"/>
  <c r="G603" i="2"/>
  <c r="F603" i="2"/>
  <c r="C601" i="2"/>
  <c r="C600" i="2"/>
  <c r="W595" i="2"/>
  <c r="V595" i="2"/>
  <c r="U595" i="2"/>
  <c r="T595" i="2"/>
  <c r="S595" i="2"/>
  <c r="R595" i="2"/>
  <c r="Q595" i="2"/>
  <c r="P595" i="2"/>
  <c r="O595" i="2"/>
  <c r="N595" i="2"/>
  <c r="M595" i="2"/>
  <c r="L595" i="2"/>
  <c r="K595" i="2"/>
  <c r="J595" i="2"/>
  <c r="I595" i="2"/>
  <c r="H595" i="2"/>
  <c r="G595" i="2"/>
  <c r="F595" i="2"/>
  <c r="D594" i="2"/>
  <c r="C594" i="2" s="1"/>
  <c r="D593" i="2"/>
  <c r="C593" i="2" s="1"/>
  <c r="D591" i="2"/>
  <c r="C591" i="2" s="1"/>
  <c r="C590" i="2"/>
  <c r="E589" i="2"/>
  <c r="D589" i="2"/>
  <c r="E588" i="2"/>
  <c r="D588" i="2"/>
  <c r="E587" i="2"/>
  <c r="D587" i="2"/>
  <c r="E586" i="2"/>
  <c r="D586" i="2"/>
  <c r="D585" i="2"/>
  <c r="D584" i="2"/>
  <c r="C584" i="2" s="1"/>
  <c r="D583" i="2"/>
  <c r="D582" i="2"/>
  <c r="D581" i="2"/>
  <c r="D580" i="2"/>
  <c r="D579" i="2"/>
  <c r="C578" i="2"/>
  <c r="W575" i="2"/>
  <c r="V575" i="2"/>
  <c r="U575" i="2"/>
  <c r="T575" i="2"/>
  <c r="S575" i="2"/>
  <c r="R575" i="2"/>
  <c r="Q575" i="2"/>
  <c r="P575" i="2"/>
  <c r="O575" i="2"/>
  <c r="N575" i="2"/>
  <c r="M575" i="2"/>
  <c r="L575" i="2"/>
  <c r="K575" i="2"/>
  <c r="J575" i="2"/>
  <c r="I575" i="2"/>
  <c r="H575" i="2"/>
  <c r="G575" i="2"/>
  <c r="F575" i="2"/>
  <c r="E573" i="2"/>
  <c r="D573" i="2"/>
  <c r="D572" i="2"/>
  <c r="A569" i="2"/>
  <c r="D1602" i="2" l="1"/>
  <c r="C1115" i="2"/>
  <c r="D1685" i="2"/>
  <c r="C1685" i="2" s="1"/>
  <c r="D1238" i="2"/>
  <c r="C1238" i="2" s="1"/>
  <c r="D1747" i="2"/>
  <c r="D1458" i="2"/>
  <c r="E1458" i="2"/>
  <c r="C1764" i="2"/>
  <c r="E1602" i="2"/>
  <c r="C1602" i="2" s="1"/>
  <c r="E1671" i="2"/>
  <c r="D595" i="2"/>
  <c r="E892" i="2"/>
  <c r="D892" i="2"/>
  <c r="E880" i="2"/>
  <c r="E1292" i="2"/>
  <c r="C691" i="2"/>
  <c r="C763" i="2"/>
  <c r="C1500" i="2"/>
  <c r="C1678" i="2"/>
  <c r="C1715" i="2"/>
  <c r="E872" i="2"/>
  <c r="E1246" i="2"/>
  <c r="E1451" i="2"/>
  <c r="D880" i="2"/>
  <c r="F1240" i="2"/>
  <c r="J1240" i="2"/>
  <c r="C1647" i="2"/>
  <c r="C1664" i="2"/>
  <c r="C1679" i="2"/>
  <c r="C1700" i="2"/>
  <c r="C1709" i="2"/>
  <c r="C1713" i="2"/>
  <c r="C808" i="2"/>
  <c r="C810" i="2"/>
  <c r="C827" i="2"/>
  <c r="C1016" i="2"/>
  <c r="C1250" i="2"/>
  <c r="C1280" i="2"/>
  <c r="C1289" i="2"/>
  <c r="C1297" i="2"/>
  <c r="C1314" i="2"/>
  <c r="C1330" i="2"/>
  <c r="C1354" i="2"/>
  <c r="C1371" i="2"/>
  <c r="C1387" i="2"/>
  <c r="C1391" i="2"/>
  <c r="C1432" i="2"/>
  <c r="C1441" i="2"/>
  <c r="C1453" i="2"/>
  <c r="C1463" i="2"/>
  <c r="C1492" i="2"/>
  <c r="C1496" i="2"/>
  <c r="C1498" i="2"/>
  <c r="C1555" i="2"/>
  <c r="C1589" i="2"/>
  <c r="C585" i="2"/>
  <c r="C586" i="2"/>
  <c r="C589" i="2"/>
  <c r="C617" i="2"/>
  <c r="C627" i="2"/>
  <c r="C629" i="2"/>
  <c r="C705" i="2"/>
  <c r="C728" i="2"/>
  <c r="C746" i="2"/>
  <c r="C778" i="2"/>
  <c r="C779" i="2"/>
  <c r="C791" i="2"/>
  <c r="C795" i="2"/>
  <c r="C798" i="2"/>
  <c r="C799" i="2"/>
  <c r="C819" i="2"/>
  <c r="C823" i="2"/>
  <c r="C825" i="2"/>
  <c r="C833" i="2"/>
  <c r="C839" i="2"/>
  <c r="C844" i="2"/>
  <c r="C845" i="2"/>
  <c r="C947" i="2"/>
  <c r="C951" i="2"/>
  <c r="C953" i="2"/>
  <c r="C957" i="2"/>
  <c r="C961" i="2"/>
  <c r="C965" i="2"/>
  <c r="C969" i="2"/>
  <c r="C977" i="2"/>
  <c r="C981" i="2"/>
  <c r="C985" i="2"/>
  <c r="C989" i="2"/>
  <c r="C993" i="2"/>
  <c r="C997" i="2"/>
  <c r="C1001" i="2"/>
  <c r="C1298" i="2"/>
  <c r="C1315" i="2"/>
  <c r="C1331" i="2"/>
  <c r="C1370" i="2"/>
  <c r="C1386" i="2"/>
  <c r="C1411" i="2"/>
  <c r="C1412" i="2"/>
  <c r="C1420" i="2"/>
  <c r="C1442" i="2"/>
  <c r="C1467" i="2"/>
  <c r="C1508" i="2"/>
  <c r="C1512" i="2"/>
  <c r="C1514" i="2"/>
  <c r="C1524" i="2"/>
  <c r="C1529" i="2"/>
  <c r="C1537" i="2"/>
  <c r="C1554" i="2"/>
  <c r="C1570" i="2"/>
  <c r="C1571" i="2"/>
  <c r="C1608" i="2"/>
  <c r="C1615" i="2"/>
  <c r="C1619" i="2"/>
  <c r="C1629" i="2"/>
  <c r="C1639" i="2"/>
  <c r="C1643" i="2"/>
  <c r="C1645" i="2"/>
  <c r="C1729" i="2"/>
  <c r="C1756" i="2"/>
  <c r="C954" i="2"/>
  <c r="C958" i="2"/>
  <c r="C962" i="2"/>
  <c r="C966" i="2"/>
  <c r="C970" i="2"/>
  <c r="C1345" i="2"/>
  <c r="C1349" i="2"/>
  <c r="C1351" i="2"/>
  <c r="C1362" i="2"/>
  <c r="C1366" i="2"/>
  <c r="C1369" i="2"/>
  <c r="C1379" i="2"/>
  <c r="C1383" i="2"/>
  <c r="C1385" i="2"/>
  <c r="C1404" i="2"/>
  <c r="C1408" i="2"/>
  <c r="C1410" i="2"/>
  <c r="C1438" i="2"/>
  <c r="C1440" i="2"/>
  <c r="C1460" i="2"/>
  <c r="C1462" i="2"/>
  <c r="C1466" i="2"/>
  <c r="C1515" i="2"/>
  <c r="C1536" i="2"/>
  <c r="C1579" i="2"/>
  <c r="C1584" i="2"/>
  <c r="C1586" i="2"/>
  <c r="C1597" i="2"/>
  <c r="C1601" i="2"/>
  <c r="C1605" i="2"/>
  <c r="C1607" i="2"/>
  <c r="C1625" i="2"/>
  <c r="C1663" i="2"/>
  <c r="C1696" i="2"/>
  <c r="C1698" i="2"/>
  <c r="C1728" i="2"/>
  <c r="C973" i="2"/>
  <c r="C1252" i="2"/>
  <c r="C1484" i="2"/>
  <c r="C1531" i="2"/>
  <c r="C1533" i="2"/>
  <c r="C1535" i="2"/>
  <c r="C1588" i="2"/>
  <c r="C1606" i="2"/>
  <c r="C1628" i="2"/>
  <c r="C1656" i="2"/>
  <c r="C1660" i="2"/>
  <c r="C1662" i="2"/>
  <c r="C1699" i="2"/>
  <c r="C1721" i="2"/>
  <c r="C1725" i="2"/>
  <c r="C1727" i="2"/>
  <c r="C582" i="2"/>
  <c r="C692" i="2"/>
  <c r="C757" i="2"/>
  <c r="C1017" i="2"/>
  <c r="C1056" i="2"/>
  <c r="C1243" i="2"/>
  <c r="C1245" i="2"/>
  <c r="C1251" i="2"/>
  <c r="C1279" i="2"/>
  <c r="C1294" i="2"/>
  <c r="C1296" i="2"/>
  <c r="C1306" i="2"/>
  <c r="H1240" i="2"/>
  <c r="C1311" i="2"/>
  <c r="C1313" i="2"/>
  <c r="C1323" i="2"/>
  <c r="C1327" i="2"/>
  <c r="C1329" i="2"/>
  <c r="C1337" i="2"/>
  <c r="C1427" i="2"/>
  <c r="C1429" i="2"/>
  <c r="C1475" i="2"/>
  <c r="C1479" i="2"/>
  <c r="C1481" i="2"/>
  <c r="C1499" i="2"/>
  <c r="C1516" i="2"/>
  <c r="C1547" i="2"/>
  <c r="C1551" i="2"/>
  <c r="C1553" i="2"/>
  <c r="C1563" i="2"/>
  <c r="C1567" i="2"/>
  <c r="C1569" i="2"/>
  <c r="C1646" i="2"/>
  <c r="C1669" i="2"/>
  <c r="C1675" i="2"/>
  <c r="C1677" i="2"/>
  <c r="C1714" i="2"/>
  <c r="C1737" i="2"/>
  <c r="C1743" i="2"/>
  <c r="C1751" i="2"/>
  <c r="C1753" i="2"/>
  <c r="D750" i="2"/>
  <c r="C1021" i="2"/>
  <c r="C1033" i="2"/>
  <c r="C1037" i="2"/>
  <c r="C690" i="2"/>
  <c r="C718" i="2"/>
  <c r="C771" i="2"/>
  <c r="C775" i="2"/>
  <c r="C777" i="2"/>
  <c r="C826" i="2"/>
  <c r="C832" i="2"/>
  <c r="C838" i="2"/>
  <c r="C843" i="2"/>
  <c r="C1009" i="2"/>
  <c r="C1013" i="2"/>
  <c r="C1015" i="2"/>
  <c r="E1226" i="2"/>
  <c r="C1272" i="2"/>
  <c r="C1276" i="2"/>
  <c r="C1278" i="2"/>
  <c r="C1025" i="2"/>
  <c r="C1029" i="2"/>
  <c r="C605" i="2"/>
  <c r="C1259" i="2"/>
  <c r="C630" i="2"/>
  <c r="C573" i="2"/>
  <c r="F569" i="2"/>
  <c r="H569" i="2"/>
  <c r="L569" i="2"/>
  <c r="N569" i="2"/>
  <c r="P569" i="2"/>
  <c r="R569" i="2"/>
  <c r="T569" i="2"/>
  <c r="V569" i="2"/>
  <c r="C580" i="2"/>
  <c r="C581" i="2"/>
  <c r="C622" i="2"/>
  <c r="C634" i="2"/>
  <c r="C696" i="2"/>
  <c r="C698" i="2"/>
  <c r="C715" i="2"/>
  <c r="C723" i="2"/>
  <c r="C725" i="2"/>
  <c r="C726" i="2"/>
  <c r="C733" i="2"/>
  <c r="C735" i="2"/>
  <c r="C752" i="2"/>
  <c r="C755" i="2"/>
  <c r="C756" i="2"/>
  <c r="C766" i="2"/>
  <c r="C768" i="2"/>
  <c r="C783" i="2"/>
  <c r="C787" i="2"/>
  <c r="C789" i="2"/>
  <c r="C790" i="2"/>
  <c r="C803" i="2"/>
  <c r="C815" i="2"/>
  <c r="C817" i="2"/>
  <c r="C818" i="2"/>
  <c r="C850" i="2"/>
  <c r="C852" i="2"/>
  <c r="C853" i="2"/>
  <c r="C859" i="2"/>
  <c r="C863" i="2"/>
  <c r="C876" i="2"/>
  <c r="C899" i="2"/>
  <c r="C903" i="2"/>
  <c r="C907" i="2"/>
  <c r="C911" i="2"/>
  <c r="C915" i="2"/>
  <c r="C922" i="2"/>
  <c r="C926" i="2"/>
  <c r="C928" i="2"/>
  <c r="C933" i="2"/>
  <c r="C934" i="2"/>
  <c r="C937" i="2"/>
  <c r="C938" i="2"/>
  <c r="C941" i="2"/>
  <c r="C942" i="2"/>
  <c r="C945" i="2"/>
  <c r="C946" i="2"/>
  <c r="C1005" i="2"/>
  <c r="C1007" i="2"/>
  <c r="C1008" i="2"/>
  <c r="C1041" i="2"/>
  <c r="C1043" i="2"/>
  <c r="C1044" i="2"/>
  <c r="C1047" i="2"/>
  <c r="C1048" i="2"/>
  <c r="C1051" i="2"/>
  <c r="C1052" i="2"/>
  <c r="C1065" i="2"/>
  <c r="C1077" i="2"/>
  <c r="E1104" i="2"/>
  <c r="C1108" i="2"/>
  <c r="C1112" i="2"/>
  <c r="C1117" i="2"/>
  <c r="C1121" i="2"/>
  <c r="C1126" i="2"/>
  <c r="C1130" i="2"/>
  <c r="C1135" i="2"/>
  <c r="C1139" i="2"/>
  <c r="C1143" i="2"/>
  <c r="C1147" i="2"/>
  <c r="C1151" i="2"/>
  <c r="C1155" i="2"/>
  <c r="C1159" i="2"/>
  <c r="C1163" i="2"/>
  <c r="C1167" i="2"/>
  <c r="C1171" i="2"/>
  <c r="C1175" i="2"/>
  <c r="C1179" i="2"/>
  <c r="C1184" i="2"/>
  <c r="C1189" i="2"/>
  <c r="C1192" i="2"/>
  <c r="C1196" i="2"/>
  <c r="C1200" i="2"/>
  <c r="C1204" i="2"/>
  <c r="C1208" i="2"/>
  <c r="C1212" i="2"/>
  <c r="C1264" i="2"/>
  <c r="C1266" i="2"/>
  <c r="C1267" i="2"/>
  <c r="C1270" i="2"/>
  <c r="C1271" i="2"/>
  <c r="C1285" i="2"/>
  <c r="C1287" i="2"/>
  <c r="C1288" i="2"/>
  <c r="C1302" i="2"/>
  <c r="C1304" i="2"/>
  <c r="C1305" i="2"/>
  <c r="G1240" i="2"/>
  <c r="I1240" i="2"/>
  <c r="K1240" i="2"/>
  <c r="M1240" i="2"/>
  <c r="O1240" i="2"/>
  <c r="Q1240" i="2"/>
  <c r="S1240" i="2"/>
  <c r="U1240" i="2"/>
  <c r="W1240" i="2"/>
  <c r="C1319" i="2"/>
  <c r="C1321" i="2"/>
  <c r="C1322" i="2"/>
  <c r="C1335" i="2"/>
  <c r="C1336" i="2"/>
  <c r="C1343" i="2"/>
  <c r="C1344" i="2"/>
  <c r="C1358" i="2"/>
  <c r="C1360" i="2"/>
  <c r="C1361" i="2"/>
  <c r="C1375" i="2"/>
  <c r="C1377" i="2"/>
  <c r="C1378" i="2"/>
  <c r="C1395" i="2"/>
  <c r="C1397" i="2"/>
  <c r="D1620" i="2"/>
  <c r="C1398" i="2"/>
  <c r="C1399" i="2"/>
  <c r="C1402" i="2"/>
  <c r="C1403" i="2"/>
  <c r="C1416" i="2"/>
  <c r="C1418" i="2"/>
  <c r="C1419" i="2"/>
  <c r="C1435" i="2"/>
  <c r="C1447" i="2"/>
  <c r="C1449" i="2"/>
  <c r="C1450" i="2"/>
  <c r="C1471" i="2"/>
  <c r="C1473" i="2"/>
  <c r="C1474" i="2"/>
  <c r="C1488" i="2"/>
  <c r="C1490" i="2"/>
  <c r="C1491" i="2"/>
  <c r="C1504" i="2"/>
  <c r="C1506" i="2"/>
  <c r="C1507" i="2"/>
  <c r="C1520" i="2"/>
  <c r="C1522" i="2"/>
  <c r="C1523" i="2"/>
  <c r="C1543" i="2"/>
  <c r="C1545" i="2"/>
  <c r="C1546" i="2"/>
  <c r="C1559" i="2"/>
  <c r="C1561" i="2"/>
  <c r="C1562" i="2"/>
  <c r="C1575" i="2"/>
  <c r="C1577" i="2"/>
  <c r="C1578" i="2"/>
  <c r="C1593" i="2"/>
  <c r="C1595" i="2"/>
  <c r="C1596" i="2"/>
  <c r="C1612" i="2"/>
  <c r="C1614" i="2"/>
  <c r="C1622" i="2"/>
  <c r="C1624" i="2"/>
  <c r="C1635" i="2"/>
  <c r="C1637" i="2"/>
  <c r="C1638" i="2"/>
  <c r="C1652" i="2"/>
  <c r="C1654" i="2"/>
  <c r="C1655" i="2"/>
  <c r="C1666" i="2"/>
  <c r="C1668" i="2"/>
  <c r="C1683" i="2"/>
  <c r="C1691" i="2"/>
  <c r="C1692" i="2"/>
  <c r="C1704" i="2"/>
  <c r="C1706" i="2"/>
  <c r="C1707" i="2"/>
  <c r="C1718" i="2"/>
  <c r="C1720" i="2"/>
  <c r="C1733" i="2"/>
  <c r="C1735" i="2"/>
  <c r="C1736" i="2"/>
  <c r="C1762" i="2"/>
  <c r="J569" i="2"/>
  <c r="E919" i="2"/>
  <c r="D575" i="2"/>
  <c r="C571" i="2"/>
  <c r="C572" i="2"/>
  <c r="G569" i="2"/>
  <c r="I569" i="2"/>
  <c r="K569" i="2"/>
  <c r="M569" i="2"/>
  <c r="O569" i="2"/>
  <c r="Q569" i="2"/>
  <c r="S569" i="2"/>
  <c r="U569" i="2"/>
  <c r="W569" i="2"/>
  <c r="C587" i="2"/>
  <c r="C609" i="2"/>
  <c r="C614" i="2"/>
  <c r="C615" i="2"/>
  <c r="C620" i="2"/>
  <c r="C621" i="2"/>
  <c r="C625" i="2"/>
  <c r="C626" i="2"/>
  <c r="C632" i="2"/>
  <c r="C633" i="2"/>
  <c r="C694" i="2"/>
  <c r="C695" i="2"/>
  <c r="C701" i="2"/>
  <c r="C702" i="2"/>
  <c r="C708" i="2"/>
  <c r="C712" i="2"/>
  <c r="C717" i="2"/>
  <c r="C721" i="2"/>
  <c r="C722" i="2"/>
  <c r="C730" i="2"/>
  <c r="C731" i="2"/>
  <c r="C739" i="2"/>
  <c r="C743" i="2"/>
  <c r="C744" i="2"/>
  <c r="E769" i="2"/>
  <c r="C761" i="2"/>
  <c r="C762" i="2"/>
  <c r="C765" i="2"/>
  <c r="C773" i="2"/>
  <c r="C774" i="2"/>
  <c r="C781" i="2"/>
  <c r="C782" i="2"/>
  <c r="C785" i="2"/>
  <c r="C793" i="2"/>
  <c r="C801" i="2"/>
  <c r="C802" i="2"/>
  <c r="C806" i="2"/>
  <c r="C807" i="2"/>
  <c r="C813" i="2"/>
  <c r="C814" i="2"/>
  <c r="C821" i="2"/>
  <c r="C822" i="2"/>
  <c r="C835" i="2"/>
  <c r="C848" i="2"/>
  <c r="C849" i="2"/>
  <c r="E868" i="2"/>
  <c r="C854" i="2"/>
  <c r="C857" i="2"/>
  <c r="C858" i="2"/>
  <c r="C861" i="2"/>
  <c r="C862" i="2"/>
  <c r="C866" i="2"/>
  <c r="C867" i="2"/>
  <c r="C871" i="2"/>
  <c r="C875" i="2"/>
  <c r="C878" i="2"/>
  <c r="C879" i="2"/>
  <c r="C885" i="2"/>
  <c r="C886" i="2"/>
  <c r="C1242" i="2"/>
  <c r="D1246" i="2"/>
  <c r="C897" i="2"/>
  <c r="C898" i="2"/>
  <c r="C901" i="2"/>
  <c r="C902" i="2"/>
  <c r="C905" i="2"/>
  <c r="C906" i="2"/>
  <c r="C909" i="2"/>
  <c r="C910" i="2"/>
  <c r="C913" i="2"/>
  <c r="C914" i="2"/>
  <c r="C917" i="2"/>
  <c r="C918" i="2"/>
  <c r="C924" i="2"/>
  <c r="C925" i="2"/>
  <c r="C927" i="2"/>
  <c r="C930" i="2"/>
  <c r="C935" i="2"/>
  <c r="C939" i="2"/>
  <c r="C943" i="2"/>
  <c r="C949" i="2"/>
  <c r="C950" i="2"/>
  <c r="C955" i="2"/>
  <c r="C959" i="2"/>
  <c r="C963" i="2"/>
  <c r="C967" i="2"/>
  <c r="C971" i="2"/>
  <c r="C975" i="2"/>
  <c r="C976" i="2"/>
  <c r="C979" i="2"/>
  <c r="C980" i="2"/>
  <c r="C983" i="2"/>
  <c r="C984" i="2"/>
  <c r="C987" i="2"/>
  <c r="C988" i="2"/>
  <c r="C991" i="2"/>
  <c r="C992" i="2"/>
  <c r="C995" i="2"/>
  <c r="C996" i="2"/>
  <c r="C999" i="2"/>
  <c r="C1000" i="2"/>
  <c r="C1003" i="2"/>
  <c r="C1004" i="2"/>
  <c r="C1011" i="2"/>
  <c r="C1012" i="2"/>
  <c r="C1019" i="2"/>
  <c r="C1020" i="2"/>
  <c r="C1023" i="2"/>
  <c r="C1024" i="2"/>
  <c r="C1027" i="2"/>
  <c r="C1028" i="2"/>
  <c r="C1031" i="2"/>
  <c r="C1032" i="2"/>
  <c r="C1035" i="2"/>
  <c r="C1036" i="2"/>
  <c r="C1039" i="2"/>
  <c r="C1040" i="2"/>
  <c r="C1045" i="2"/>
  <c r="C1049" i="2"/>
  <c r="E1080" i="2"/>
  <c r="C1060" i="2"/>
  <c r="C1063" i="2"/>
  <c r="D1104" i="2"/>
  <c r="C1082" i="2"/>
  <c r="C1085" i="2"/>
  <c r="C1086" i="2"/>
  <c r="C1087" i="2"/>
  <c r="C1088" i="2"/>
  <c r="C1089" i="2"/>
  <c r="C1090" i="2"/>
  <c r="C1091" i="2"/>
  <c r="C1092" i="2"/>
  <c r="C1095" i="2"/>
  <c r="C1096" i="2"/>
  <c r="C1102" i="2"/>
  <c r="C1103" i="2"/>
  <c r="C1106" i="2"/>
  <c r="C1107" i="2"/>
  <c r="C1110" i="2"/>
  <c r="C1111" i="2"/>
  <c r="C1114" i="2"/>
  <c r="C1119" i="2"/>
  <c r="C1120" i="2"/>
  <c r="C1124" i="2"/>
  <c r="C1125" i="2"/>
  <c r="C1128" i="2"/>
  <c r="C1129" i="2"/>
  <c r="C1132" i="2"/>
  <c r="C1134" i="2"/>
  <c r="C1137" i="2"/>
  <c r="C1138" i="2"/>
  <c r="C1141" i="2"/>
  <c r="C1142" i="2"/>
  <c r="C1145" i="2"/>
  <c r="C1146" i="2"/>
  <c r="C1149" i="2"/>
  <c r="C1150" i="2"/>
  <c r="C1153" i="2"/>
  <c r="C1154" i="2"/>
  <c r="C1157" i="2"/>
  <c r="C1158" i="2"/>
  <c r="C1161" i="2"/>
  <c r="C1162" i="2"/>
  <c r="C1165" i="2"/>
  <c r="C1166" i="2"/>
  <c r="C1169" i="2"/>
  <c r="C1170" i="2"/>
  <c r="C1173" i="2"/>
  <c r="C1174" i="2"/>
  <c r="C1177" i="2"/>
  <c r="C1178" i="2"/>
  <c r="C1182" i="2"/>
  <c r="C1183" i="2"/>
  <c r="C1187" i="2"/>
  <c r="C1188" i="2"/>
  <c r="C1191" i="2"/>
  <c r="C1194" i="2"/>
  <c r="C1195" i="2"/>
  <c r="C1198" i="2"/>
  <c r="C1199" i="2"/>
  <c r="C1202" i="2"/>
  <c r="C1203" i="2"/>
  <c r="C1206" i="2"/>
  <c r="C1207" i="2"/>
  <c r="C1210" i="2"/>
  <c r="C1211" i="2"/>
  <c r="C1215" i="2"/>
  <c r="D1226" i="2"/>
  <c r="C1216" i="2"/>
  <c r="C1217" i="2"/>
  <c r="C1218" i="2"/>
  <c r="C1219" i="2"/>
  <c r="C1220" i="2"/>
  <c r="C1221" i="2"/>
  <c r="C1228" i="2"/>
  <c r="C1229" i="2"/>
  <c r="C1230" i="2"/>
  <c r="C1231" i="2"/>
  <c r="C1232" i="2"/>
  <c r="C1233" i="2"/>
  <c r="C1234" i="2"/>
  <c r="C1235" i="2"/>
  <c r="C1236" i="2"/>
  <c r="E1256" i="2"/>
  <c r="C1254" i="2"/>
  <c r="C1255" i="2"/>
  <c r="C1258" i="2"/>
  <c r="C1261" i="2"/>
  <c r="C1268" i="2"/>
  <c r="C1274" i="2"/>
  <c r="C1275" i="2"/>
  <c r="C1282" i="2"/>
  <c r="C1283" i="2"/>
  <c r="C1291" i="2"/>
  <c r="E1307" i="2"/>
  <c r="C1300" i="2"/>
  <c r="C1301" i="2"/>
  <c r="L1240" i="2"/>
  <c r="N1240" i="2"/>
  <c r="P1240" i="2"/>
  <c r="R1240" i="2"/>
  <c r="T1240" i="2"/>
  <c r="V1240" i="2"/>
  <c r="C1309" i="2"/>
  <c r="C1310" i="2"/>
  <c r="C1317" i="2"/>
  <c r="C1318" i="2"/>
  <c r="C1326" i="2"/>
  <c r="C1332" i="2"/>
  <c r="C1333" i="2"/>
  <c r="C1339" i="2"/>
  <c r="C1347" i="2"/>
  <c r="C1348" i="2"/>
  <c r="C1356" i="2"/>
  <c r="C1357" i="2"/>
  <c r="C1364" i="2"/>
  <c r="C1365" i="2"/>
  <c r="C1373" i="2"/>
  <c r="C1374" i="2"/>
  <c r="C1381" i="2"/>
  <c r="C1382" i="2"/>
  <c r="C1389" i="2"/>
  <c r="C1390" i="2"/>
  <c r="C1393" i="2"/>
  <c r="C1406" i="2"/>
  <c r="C1407" i="2"/>
  <c r="C1415" i="2"/>
  <c r="C1422" i="2"/>
  <c r="C1423" i="2"/>
  <c r="C1426" i="2"/>
  <c r="C1434" i="2"/>
  <c r="C1437" i="2"/>
  <c r="C1444" i="2"/>
  <c r="C1455" i="2"/>
  <c r="C1457" i="2"/>
  <c r="C1469" i="2"/>
  <c r="C1470" i="2"/>
  <c r="C1477" i="2"/>
  <c r="C1478" i="2"/>
  <c r="C1486" i="2"/>
  <c r="C1487" i="2"/>
  <c r="C1494" i="2"/>
  <c r="C1495" i="2"/>
  <c r="C1502" i="2"/>
  <c r="C1503" i="2"/>
  <c r="C1510" i="2"/>
  <c r="C1511" i="2"/>
  <c r="C1518" i="2"/>
  <c r="C1519" i="2"/>
  <c r="C1527" i="2"/>
  <c r="C1528" i="2"/>
  <c r="E1424" i="2"/>
  <c r="C1532" i="2"/>
  <c r="C1540" i="2"/>
  <c r="C1542" i="2"/>
  <c r="C1549" i="2"/>
  <c r="C1550" i="2"/>
  <c r="C1557" i="2"/>
  <c r="C1558" i="2"/>
  <c r="C1565" i="2"/>
  <c r="C1566" i="2"/>
  <c r="C1573" i="2"/>
  <c r="C1574" i="2"/>
  <c r="C1581" i="2"/>
  <c r="C1583" i="2"/>
  <c r="C1591" i="2"/>
  <c r="C1592" i="2"/>
  <c r="C1599" i="2"/>
  <c r="C1600" i="2"/>
  <c r="E1620" i="2"/>
  <c r="C1610" i="2"/>
  <c r="C1611" i="2"/>
  <c r="C1617" i="2"/>
  <c r="C1618" i="2"/>
  <c r="C1627" i="2"/>
  <c r="C1632" i="2"/>
  <c r="C1641" i="2"/>
  <c r="C1642" i="2"/>
  <c r="C1649" i="2"/>
  <c r="C1651" i="2"/>
  <c r="C1658" i="2"/>
  <c r="C1659" i="2"/>
  <c r="C1665" i="2"/>
  <c r="C1681" i="2"/>
  <c r="C1682" i="2"/>
  <c r="C1694" i="2"/>
  <c r="C1695" i="2"/>
  <c r="C1702" i="2"/>
  <c r="C1703" i="2"/>
  <c r="C1711" i="2"/>
  <c r="C1717" i="2"/>
  <c r="C1723" i="2"/>
  <c r="C1724" i="2"/>
  <c r="C1731" i="2"/>
  <c r="C1732" i="2"/>
  <c r="C1740" i="2"/>
  <c r="C1741" i="2"/>
  <c r="C1749" i="2"/>
  <c r="C1750" i="2"/>
  <c r="C1760" i="2"/>
  <c r="C1761" i="2"/>
  <c r="C794" i="2"/>
  <c r="C797" i="2"/>
  <c r="E840" i="2"/>
  <c r="C1414" i="2"/>
  <c r="D1424" i="2"/>
  <c r="C1394" i="2"/>
  <c r="E635" i="2"/>
  <c r="E846" i="2"/>
  <c r="D872" i="2"/>
  <c r="C895" i="2"/>
  <c r="C1248" i="2"/>
  <c r="C883" i="2"/>
  <c r="C1604" i="2"/>
  <c r="E575" i="2"/>
  <c r="C574" i="2"/>
  <c r="C579" i="2"/>
  <c r="E595" i="2"/>
  <c r="C583" i="2"/>
  <c r="C588" i="2"/>
  <c r="E603" i="2"/>
  <c r="C606" i="2"/>
  <c r="C612" i="2"/>
  <c r="C618" i="2"/>
  <c r="C623" i="2"/>
  <c r="C628" i="2"/>
  <c r="C631" i="2"/>
  <c r="E663" i="2"/>
  <c r="E687" i="2"/>
  <c r="C693" i="2"/>
  <c r="C697" i="2"/>
  <c r="C700" i="2"/>
  <c r="C706" i="2"/>
  <c r="C719" i="2"/>
  <c r="C724" i="2"/>
  <c r="C729" i="2"/>
  <c r="C734" i="2"/>
  <c r="C737" i="2"/>
  <c r="C741" i="2"/>
  <c r="C754" i="2"/>
  <c r="C760" i="2"/>
  <c r="C767" i="2"/>
  <c r="D840" i="2"/>
  <c r="C772" i="2"/>
  <c r="C776" i="2"/>
  <c r="C780" i="2"/>
  <c r="C788" i="2"/>
  <c r="C792" i="2"/>
  <c r="C796" i="2"/>
  <c r="C800" i="2"/>
  <c r="C804" i="2"/>
  <c r="C809" i="2"/>
  <c r="C812" i="2"/>
  <c r="C816" i="2"/>
  <c r="C820" i="2"/>
  <c r="C824" i="2"/>
  <c r="C834" i="2"/>
  <c r="C837" i="2"/>
  <c r="C842" i="2"/>
  <c r="C851" i="2"/>
  <c r="C855" i="2"/>
  <c r="C860" i="2"/>
  <c r="C865" i="2"/>
  <c r="C870" i="2"/>
  <c r="C874" i="2"/>
  <c r="C877" i="2"/>
  <c r="C884" i="2"/>
  <c r="C896" i="2"/>
  <c r="C900" i="2"/>
  <c r="C904" i="2"/>
  <c r="C908" i="2"/>
  <c r="C912" i="2"/>
  <c r="C916" i="2"/>
  <c r="C923" i="2"/>
  <c r="E1053" i="2"/>
  <c r="C932" i="2"/>
  <c r="C936" i="2"/>
  <c r="C940" i="2"/>
  <c r="C944" i="2"/>
  <c r="C948" i="2"/>
  <c r="C952" i="2"/>
  <c r="C956" i="2"/>
  <c r="C960" i="2"/>
  <c r="C964" i="2"/>
  <c r="C968" i="2"/>
  <c r="C972" i="2"/>
  <c r="C974" i="2"/>
  <c r="C978" i="2"/>
  <c r="C982" i="2"/>
  <c r="C986" i="2"/>
  <c r="C990" i="2"/>
  <c r="C994" i="2"/>
  <c r="C998" i="2"/>
  <c r="C1002" i="2"/>
  <c r="C1006" i="2"/>
  <c r="C1010" i="2"/>
  <c r="C1018" i="2"/>
  <c r="C1022" i="2"/>
  <c r="C1026" i="2"/>
  <c r="C1030" i="2"/>
  <c r="C1034" i="2"/>
  <c r="C1038" i="2"/>
  <c r="C1042" i="2"/>
  <c r="C1046" i="2"/>
  <c r="C1050" i="2"/>
  <c r="C1059" i="2"/>
  <c r="C1076" i="2"/>
  <c r="C1079" i="2"/>
  <c r="C1109" i="2"/>
  <c r="C1113" i="2"/>
  <c r="C1118" i="2"/>
  <c r="C1122" i="2"/>
  <c r="C1127" i="2"/>
  <c r="C1131" i="2"/>
  <c r="C1136" i="2"/>
  <c r="C1140" i="2"/>
  <c r="C1144" i="2"/>
  <c r="C1148" i="2"/>
  <c r="C1152" i="2"/>
  <c r="C1156" i="2"/>
  <c r="C1160" i="2"/>
  <c r="C1164" i="2"/>
  <c r="C1168" i="2"/>
  <c r="C1172" i="2"/>
  <c r="C1176" i="2"/>
  <c r="C1181" i="2"/>
  <c r="C1185" i="2"/>
  <c r="C1190" i="2"/>
  <c r="C1193" i="2"/>
  <c r="C1197" i="2"/>
  <c r="C1201" i="2"/>
  <c r="C1205" i="2"/>
  <c r="C1209" i="2"/>
  <c r="C1244" i="2"/>
  <c r="C1249" i="2"/>
  <c r="C1253" i="2"/>
  <c r="C1260" i="2"/>
  <c r="C1265" i="2"/>
  <c r="C1269" i="2"/>
  <c r="C1273" i="2"/>
  <c r="C1277" i="2"/>
  <c r="C1281" i="2"/>
  <c r="C1286" i="2"/>
  <c r="C1290" i="2"/>
  <c r="C1295" i="2"/>
  <c r="C1299" i="2"/>
  <c r="C1303" i="2"/>
  <c r="E1324" i="2"/>
  <c r="C1312" i="2"/>
  <c r="C1316" i="2"/>
  <c r="C1320" i="2"/>
  <c r="C1328" i="2"/>
  <c r="C1334" i="2"/>
  <c r="C1338" i="2"/>
  <c r="E1352" i="2"/>
  <c r="C1346" i="2"/>
  <c r="C1350" i="2"/>
  <c r="C1355" i="2"/>
  <c r="C1359" i="2"/>
  <c r="C1363" i="2"/>
  <c r="C1367" i="2"/>
  <c r="C1372" i="2"/>
  <c r="C1376" i="2"/>
  <c r="C1380" i="2"/>
  <c r="C1384" i="2"/>
  <c r="C1388" i="2"/>
  <c r="C1392" i="2"/>
  <c r="C1396" i="2"/>
  <c r="C1401" i="2"/>
  <c r="C1405" i="2"/>
  <c r="C1409" i="2"/>
  <c r="C1413" i="2"/>
  <c r="C1417" i="2"/>
  <c r="C1421" i="2"/>
  <c r="C1428" i="2"/>
  <c r="C1439" i="2"/>
  <c r="C1443" i="2"/>
  <c r="C1448" i="2"/>
  <c r="C1454" i="2"/>
  <c r="C1461" i="2"/>
  <c r="C1468" i="2"/>
  <c r="C1472" i="2"/>
  <c r="C1476" i="2"/>
  <c r="C1480" i="2"/>
  <c r="C1485" i="2"/>
  <c r="C1489" i="2"/>
  <c r="C1493" i="2"/>
  <c r="C1497" i="2"/>
  <c r="C1501" i="2"/>
  <c r="C1505" i="2"/>
  <c r="C1509" i="2"/>
  <c r="C1513" i="2"/>
  <c r="C1517" i="2"/>
  <c r="C1521" i="2"/>
  <c r="C1525" i="2"/>
  <c r="C1530" i="2"/>
  <c r="C1534" i="2"/>
  <c r="C1538" i="2"/>
  <c r="C1544" i="2"/>
  <c r="C1548" i="2"/>
  <c r="C1552" i="2"/>
  <c r="C1556" i="2"/>
  <c r="C1560" i="2"/>
  <c r="C1564" i="2"/>
  <c r="C1568" i="2"/>
  <c r="C1572" i="2"/>
  <c r="C1576" i="2"/>
  <c r="C1580" i="2"/>
  <c r="C1585" i="2"/>
  <c r="C1590" i="2"/>
  <c r="C1594" i="2"/>
  <c r="C1598" i="2"/>
  <c r="C1609" i="2"/>
  <c r="C1613" i="2"/>
  <c r="C1616" i="2"/>
  <c r="C1626" i="2"/>
  <c r="C1630" i="2"/>
  <c r="C1636" i="2"/>
  <c r="C1640" i="2"/>
  <c r="C1644" i="2"/>
  <c r="C1648" i="2"/>
  <c r="C1653" i="2"/>
  <c r="C1657" i="2"/>
  <c r="C1661" i="2"/>
  <c r="C1667" i="2"/>
  <c r="C1670" i="2"/>
  <c r="C1676" i="2"/>
  <c r="C1680" i="2"/>
  <c r="C1684" i="2"/>
  <c r="C1690" i="2"/>
  <c r="C1693" i="2"/>
  <c r="C1697" i="2"/>
  <c r="C1701" i="2"/>
  <c r="C1705" i="2"/>
  <c r="C1710" i="2"/>
  <c r="C1712" i="2"/>
  <c r="C1716" i="2"/>
  <c r="C1719" i="2"/>
  <c r="C1722" i="2"/>
  <c r="C1726" i="2"/>
  <c r="C1730" i="2"/>
  <c r="C1734" i="2"/>
  <c r="C1738" i="2"/>
  <c r="C1742" i="2"/>
  <c r="C1752" i="2"/>
  <c r="C1763" i="2"/>
  <c r="D687" i="2"/>
  <c r="C689" i="2"/>
  <c r="D919" i="2"/>
  <c r="C894" i="2"/>
  <c r="D603" i="2"/>
  <c r="D635" i="2"/>
  <c r="D663" i="2"/>
  <c r="D769" i="2"/>
  <c r="C882" i="2"/>
  <c r="E750" i="2"/>
  <c r="D846" i="2"/>
  <c r="D868" i="2"/>
  <c r="D1213" i="2"/>
  <c r="D1262" i="2"/>
  <c r="D1430" i="2"/>
  <c r="C1433" i="2"/>
  <c r="D1445" i="2"/>
  <c r="D1482" i="2"/>
  <c r="D1053" i="2"/>
  <c r="C921" i="2"/>
  <c r="D1080" i="2"/>
  <c r="C1055" i="2"/>
  <c r="E1213" i="2"/>
  <c r="D1256" i="2"/>
  <c r="E1262" i="2"/>
  <c r="D1292" i="2"/>
  <c r="D1307" i="2"/>
  <c r="D1324" i="2"/>
  <c r="D1341" i="2"/>
  <c r="D1464" i="2"/>
  <c r="E1341" i="2"/>
  <c r="D1352" i="2"/>
  <c r="E1430" i="2"/>
  <c r="E1445" i="2"/>
  <c r="D1451" i="2"/>
  <c r="E1482" i="2"/>
  <c r="D1754" i="2"/>
  <c r="C1759" i="2"/>
  <c r="D1765" i="2"/>
  <c r="D1671" i="2"/>
  <c r="C1674" i="2"/>
  <c r="E1754" i="2"/>
  <c r="E1765" i="2"/>
  <c r="C868" i="2" l="1"/>
  <c r="C840" i="2"/>
  <c r="C1458" i="2"/>
  <c r="C1671" i="2"/>
  <c r="C892" i="2"/>
  <c r="C1352" i="2"/>
  <c r="C1080" i="2"/>
  <c r="C575" i="2"/>
  <c r="C872" i="2"/>
  <c r="C1324" i="2"/>
  <c r="C1307" i="2"/>
  <c r="C880" i="2"/>
  <c r="C1246" i="2"/>
  <c r="C1451" i="2"/>
  <c r="C919" i="2"/>
  <c r="C1620" i="2"/>
  <c r="C1256" i="2"/>
  <c r="C603" i="2"/>
  <c r="C1464" i="2"/>
  <c r="C750" i="2"/>
  <c r="C769" i="2"/>
  <c r="C1226" i="2"/>
  <c r="C1053" i="2"/>
  <c r="C846" i="2"/>
  <c r="C1104" i="2"/>
  <c r="C635" i="2"/>
  <c r="C663" i="2"/>
  <c r="C687" i="2"/>
  <c r="C1754" i="2"/>
  <c r="C1341" i="2"/>
  <c r="C1292" i="2"/>
  <c r="E569" i="2"/>
  <c r="D569" i="2"/>
  <c r="C1424" i="2"/>
  <c r="D1240" i="2"/>
  <c r="C595" i="2"/>
  <c r="C1765" i="2"/>
  <c r="C1445" i="2"/>
  <c r="C1430" i="2"/>
  <c r="C1213" i="2"/>
  <c r="C1482" i="2"/>
  <c r="C1262" i="2"/>
  <c r="C569" i="2" l="1"/>
  <c r="C563" i="2"/>
  <c r="C552" i="2"/>
  <c r="C513" i="2"/>
  <c r="C509" i="2"/>
  <c r="C466" i="2"/>
  <c r="C467" i="2"/>
  <c r="C468" i="2"/>
  <c r="C459" i="2"/>
  <c r="C460" i="2"/>
  <c r="C461" i="2"/>
  <c r="C463" i="2"/>
  <c r="C464" i="2"/>
  <c r="C465" i="2"/>
  <c r="C454" i="2"/>
  <c r="C455" i="2"/>
  <c r="C456" i="2"/>
  <c r="C457" i="2"/>
  <c r="C458" i="2"/>
  <c r="C449" i="2"/>
  <c r="C450" i="2"/>
  <c r="C451" i="2"/>
  <c r="C452" i="2"/>
  <c r="C453" i="2"/>
  <c r="C448" i="2"/>
  <c r="C445" i="2"/>
  <c r="C372" i="2"/>
  <c r="C355" i="2"/>
  <c r="C341" i="2"/>
  <c r="C337" i="2"/>
  <c r="C334" i="2"/>
  <c r="C328" i="2"/>
  <c r="C316" i="2"/>
  <c r="C298" i="2"/>
  <c r="C277" i="2"/>
  <c r="C165" i="2"/>
  <c r="C145" i="2"/>
  <c r="C98" i="2"/>
  <c r="C89" i="2"/>
  <c r="C66" i="2"/>
  <c r="C48" i="2"/>
  <c r="C44" i="2"/>
  <c r="C39" i="2"/>
  <c r="C33" i="2"/>
  <c r="C19" i="2"/>
  <c r="C16" i="2"/>
  <c r="C14" i="2"/>
  <c r="C12" i="2"/>
  <c r="C562" i="2"/>
  <c r="C564" i="2"/>
  <c r="C565" i="2"/>
  <c r="C566" i="2"/>
  <c r="C561" i="2"/>
  <c r="D559" i="2"/>
  <c r="C553" i="2"/>
  <c r="C554" i="2"/>
  <c r="C555" i="2"/>
  <c r="C556" i="2"/>
  <c r="C557" i="2"/>
  <c r="C558" i="2"/>
  <c r="C551" i="2"/>
  <c r="C510" i="2"/>
  <c r="C511" i="2"/>
  <c r="C512" i="2"/>
  <c r="C514" i="2"/>
  <c r="C346" i="2"/>
  <c r="C347" i="2"/>
  <c r="C349" i="2"/>
  <c r="C350" i="2"/>
  <c r="C351" i="2"/>
  <c r="C352" i="2"/>
  <c r="C353" i="2"/>
  <c r="C354" i="2"/>
  <c r="C356" i="2"/>
  <c r="C357" i="2"/>
  <c r="C358" i="2"/>
  <c r="C359" i="2"/>
  <c r="C360" i="2"/>
  <c r="C361" i="2"/>
  <c r="C343" i="2"/>
  <c r="C342" i="2"/>
  <c r="C338" i="2"/>
  <c r="C339" i="2"/>
  <c r="C340" i="2"/>
  <c r="C332" i="2"/>
  <c r="C317" i="2"/>
  <c r="C330" i="2"/>
  <c r="C331" i="2"/>
  <c r="C333" i="2"/>
  <c r="C325" i="2"/>
  <c r="C326" i="2"/>
  <c r="C327" i="2"/>
  <c r="C329" i="2"/>
  <c r="C324" i="2"/>
  <c r="D309" i="2"/>
  <c r="C276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75" i="2"/>
  <c r="C161" i="2"/>
  <c r="C143" i="2"/>
  <c r="C110" i="2"/>
  <c r="C131" i="2"/>
  <c r="C132" i="2"/>
  <c r="C133" i="2"/>
  <c r="C134" i="2"/>
  <c r="C135" i="2"/>
  <c r="C136" i="2"/>
  <c r="C137" i="2"/>
  <c r="C138" i="2"/>
  <c r="C139" i="2"/>
  <c r="C140" i="2"/>
  <c r="C125" i="2"/>
  <c r="C126" i="2"/>
  <c r="C128" i="2"/>
  <c r="C129" i="2"/>
  <c r="C130" i="2"/>
  <c r="C115" i="2"/>
  <c r="C116" i="2"/>
  <c r="C117" i="2"/>
  <c r="C118" i="2"/>
  <c r="C119" i="2"/>
  <c r="C120" i="2"/>
  <c r="C121" i="2"/>
  <c r="C122" i="2"/>
  <c r="C123" i="2"/>
  <c r="C124" i="2"/>
  <c r="C113" i="2"/>
  <c r="C114" i="2"/>
  <c r="C97" i="2"/>
  <c r="C99" i="2"/>
  <c r="C100" i="2"/>
  <c r="C102" i="2"/>
  <c r="C104" i="2"/>
  <c r="C105" i="2"/>
  <c r="C106" i="2"/>
  <c r="C107" i="2"/>
  <c r="C108" i="2"/>
  <c r="C109" i="2"/>
  <c r="C111" i="2"/>
  <c r="C112" i="2"/>
  <c r="C96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C79" i="2"/>
  <c r="C73" i="2"/>
  <c r="C67" i="2"/>
  <c r="C38" i="2"/>
  <c r="C52" i="2"/>
  <c r="C53" i="2"/>
  <c r="C54" i="2"/>
  <c r="C55" i="2"/>
  <c r="C56" i="2"/>
  <c r="C57" i="2"/>
  <c r="C58" i="2"/>
  <c r="C59" i="2"/>
  <c r="C60" i="2"/>
  <c r="C61" i="2"/>
  <c r="C62" i="2"/>
  <c r="C63" i="2"/>
  <c r="C45" i="2"/>
  <c r="C46" i="2"/>
  <c r="C47" i="2"/>
  <c r="C49" i="2"/>
  <c r="C50" i="2"/>
  <c r="C51" i="2"/>
  <c r="D64" i="2"/>
  <c r="C35" i="2"/>
  <c r="D17" i="2"/>
  <c r="E567" i="2" l="1"/>
  <c r="E559" i="2"/>
  <c r="D515" i="2"/>
  <c r="D469" i="2"/>
  <c r="D362" i="2"/>
  <c r="F344" i="2"/>
  <c r="D344" i="2"/>
  <c r="D335" i="2"/>
  <c r="C261" i="2"/>
  <c r="C151" i="2" l="1"/>
  <c r="C152" i="2"/>
  <c r="C153" i="2"/>
  <c r="C154" i="2"/>
  <c r="C155" i="2"/>
  <c r="C156" i="2"/>
  <c r="C157" i="2"/>
  <c r="C158" i="2"/>
  <c r="C146" i="2"/>
  <c r="C147" i="2"/>
  <c r="C148" i="2"/>
  <c r="C149" i="2"/>
  <c r="C150" i="2"/>
  <c r="C15" i="2" l="1"/>
  <c r="D294" i="2" l="1"/>
  <c r="C297" i="2" l="1"/>
  <c r="C299" i="2"/>
  <c r="C300" i="2"/>
  <c r="C301" i="2"/>
  <c r="C302" i="2"/>
  <c r="C303" i="2"/>
  <c r="C304" i="2"/>
  <c r="C305" i="2"/>
  <c r="C306" i="2"/>
  <c r="C307" i="2"/>
  <c r="C308" i="2"/>
  <c r="C296" i="2"/>
  <c r="C88" i="2"/>
  <c r="C90" i="2"/>
  <c r="C91" i="2"/>
  <c r="C92" i="2"/>
  <c r="C93" i="2"/>
  <c r="D94" i="2"/>
  <c r="C87" i="2"/>
  <c r="C68" i="2" l="1"/>
  <c r="C69" i="2"/>
  <c r="C70" i="2"/>
  <c r="C71" i="2"/>
  <c r="C72" i="2"/>
  <c r="C74" i="2"/>
  <c r="C75" i="2"/>
  <c r="C77" i="2"/>
  <c r="C78" i="2"/>
  <c r="C80" i="2"/>
  <c r="C81" i="2"/>
  <c r="C82" i="2"/>
  <c r="C83" i="2"/>
  <c r="C84" i="2"/>
  <c r="D85" i="2"/>
  <c r="C311" i="2"/>
  <c r="C313" i="2"/>
  <c r="C314" i="2"/>
  <c r="C315" i="2"/>
  <c r="C318" i="2"/>
  <c r="C319" i="2"/>
  <c r="C320" i="2"/>
  <c r="C321" i="2"/>
  <c r="D273" i="2" l="1"/>
  <c r="D446" i="2"/>
  <c r="U446" i="2"/>
  <c r="C166" i="2" l="1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2" i="2"/>
  <c r="C263" i="2"/>
  <c r="C264" i="2"/>
  <c r="C265" i="2"/>
  <c r="C266" i="2"/>
  <c r="C267" i="2"/>
  <c r="C268" i="2"/>
  <c r="C269" i="2"/>
  <c r="C270" i="2"/>
  <c r="C271" i="2"/>
  <c r="C272" i="2"/>
  <c r="C164" i="2"/>
  <c r="C197" i="2" l="1"/>
  <c r="E273" i="2"/>
  <c r="D42" i="2"/>
  <c r="C40" i="2"/>
  <c r="C41" i="2"/>
  <c r="U17" i="2"/>
  <c r="D36" i="2"/>
  <c r="C20" i="2"/>
  <c r="C21" i="2"/>
  <c r="C22" i="2"/>
  <c r="C24" i="2"/>
  <c r="C25" i="2"/>
  <c r="C26" i="2"/>
  <c r="C27" i="2"/>
  <c r="C28" i="2"/>
  <c r="C29" i="2"/>
  <c r="C30" i="2"/>
  <c r="C31" i="2"/>
  <c r="C13" i="2"/>
  <c r="C383" i="2" l="1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364" i="2"/>
  <c r="C365" i="2"/>
  <c r="C366" i="2"/>
  <c r="C367" i="2"/>
  <c r="C368" i="2"/>
  <c r="C369" i="2"/>
  <c r="C370" i="2"/>
  <c r="C371" i="2"/>
  <c r="C373" i="2"/>
  <c r="C374" i="2"/>
  <c r="C375" i="2"/>
  <c r="C376" i="2"/>
  <c r="C377" i="2"/>
  <c r="C378" i="2"/>
  <c r="C380" i="2"/>
  <c r="C381" i="2"/>
  <c r="C382" i="2"/>
  <c r="T567" i="2" l="1"/>
  <c r="U567" i="2"/>
  <c r="T559" i="2"/>
  <c r="U559" i="2"/>
  <c r="T515" i="2"/>
  <c r="U515" i="2"/>
  <c r="T469" i="2"/>
  <c r="U469" i="2"/>
  <c r="T446" i="2"/>
  <c r="T362" i="2"/>
  <c r="U362" i="2"/>
  <c r="T344" i="2"/>
  <c r="U344" i="2"/>
  <c r="T335" i="2"/>
  <c r="U335" i="2"/>
  <c r="T322" i="2"/>
  <c r="U322" i="2"/>
  <c r="U309" i="2"/>
  <c r="T309" i="2"/>
  <c r="T294" i="2"/>
  <c r="U294" i="2"/>
  <c r="T273" i="2"/>
  <c r="U273" i="2"/>
  <c r="U94" i="2"/>
  <c r="T94" i="2"/>
  <c r="T85" i="2"/>
  <c r="U85" i="2"/>
  <c r="T64" i="2"/>
  <c r="U64" i="2"/>
  <c r="T42" i="2"/>
  <c r="U42" i="2"/>
  <c r="T36" i="2"/>
  <c r="U36" i="2"/>
  <c r="T17" i="2"/>
  <c r="T10" i="2" l="1"/>
  <c r="T8" i="2" s="1"/>
  <c r="U10" i="2"/>
  <c r="U8" i="2" s="1"/>
  <c r="C32" i="2" l="1"/>
  <c r="C103" i="2" l="1"/>
  <c r="C101" i="2" l="1"/>
  <c r="E141" i="2"/>
  <c r="F559" i="2" l="1"/>
  <c r="F446" i="2" l="1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V446" i="2"/>
  <c r="W446" i="2"/>
  <c r="E446" i="2"/>
  <c r="C446" i="2" l="1"/>
  <c r="A10" i="2" l="1"/>
  <c r="A8" i="2" s="1"/>
  <c r="C9" i="5" l="1"/>
  <c r="C8" i="5"/>
  <c r="W567" i="2"/>
  <c r="V567" i="2"/>
  <c r="S567" i="2"/>
  <c r="R567" i="2"/>
  <c r="Q567" i="2"/>
  <c r="P567" i="2"/>
  <c r="O567" i="2"/>
  <c r="N567" i="2"/>
  <c r="M567" i="2"/>
  <c r="L567" i="2"/>
  <c r="K567" i="2"/>
  <c r="J567" i="2"/>
  <c r="I567" i="2"/>
  <c r="H567" i="2"/>
  <c r="G567" i="2"/>
  <c r="F567" i="2"/>
  <c r="W559" i="2"/>
  <c r="V559" i="2"/>
  <c r="S559" i="2"/>
  <c r="R559" i="2"/>
  <c r="Q559" i="2"/>
  <c r="P559" i="2"/>
  <c r="O559" i="2"/>
  <c r="N559" i="2"/>
  <c r="M559" i="2"/>
  <c r="L559" i="2"/>
  <c r="K559" i="2"/>
  <c r="J559" i="2"/>
  <c r="I559" i="2"/>
  <c r="H559" i="2"/>
  <c r="G559" i="2"/>
  <c r="W515" i="2"/>
  <c r="V515" i="2"/>
  <c r="S515" i="2"/>
  <c r="R515" i="2"/>
  <c r="Q515" i="2"/>
  <c r="P515" i="2"/>
  <c r="O515" i="2"/>
  <c r="N515" i="2"/>
  <c r="M515" i="2"/>
  <c r="L515" i="2"/>
  <c r="K515" i="2"/>
  <c r="J515" i="2"/>
  <c r="I515" i="2"/>
  <c r="H515" i="2"/>
  <c r="G515" i="2"/>
  <c r="F515" i="2"/>
  <c r="E515" i="2"/>
  <c r="W469" i="2"/>
  <c r="V469" i="2"/>
  <c r="S469" i="2"/>
  <c r="R469" i="2"/>
  <c r="Q469" i="2"/>
  <c r="P469" i="2"/>
  <c r="O469" i="2"/>
  <c r="N469" i="2"/>
  <c r="M469" i="2"/>
  <c r="L469" i="2"/>
  <c r="K469" i="2"/>
  <c r="J469" i="2"/>
  <c r="I469" i="2"/>
  <c r="H469" i="2"/>
  <c r="G469" i="2"/>
  <c r="F469" i="2"/>
  <c r="E469" i="2"/>
  <c r="W362" i="2"/>
  <c r="V362" i="2"/>
  <c r="S362" i="2"/>
  <c r="R362" i="2"/>
  <c r="Q362" i="2"/>
  <c r="P362" i="2"/>
  <c r="O362" i="2"/>
  <c r="N362" i="2"/>
  <c r="M362" i="2"/>
  <c r="L362" i="2"/>
  <c r="K362" i="2"/>
  <c r="J362" i="2"/>
  <c r="I362" i="2"/>
  <c r="H362" i="2"/>
  <c r="G362" i="2"/>
  <c r="F362" i="2"/>
  <c r="E362" i="2"/>
  <c r="W344" i="2"/>
  <c r="V344" i="2"/>
  <c r="S344" i="2"/>
  <c r="R344" i="2"/>
  <c r="Q344" i="2"/>
  <c r="P344" i="2"/>
  <c r="O344" i="2"/>
  <c r="N344" i="2"/>
  <c r="M344" i="2"/>
  <c r="L344" i="2"/>
  <c r="K344" i="2"/>
  <c r="J344" i="2"/>
  <c r="I344" i="2"/>
  <c r="H344" i="2"/>
  <c r="G344" i="2"/>
  <c r="E344" i="2"/>
  <c r="W335" i="2"/>
  <c r="V335" i="2"/>
  <c r="S335" i="2"/>
  <c r="R335" i="2"/>
  <c r="Q335" i="2"/>
  <c r="P335" i="2"/>
  <c r="O335" i="2"/>
  <c r="N335" i="2"/>
  <c r="M335" i="2"/>
  <c r="L335" i="2"/>
  <c r="K335" i="2"/>
  <c r="J335" i="2"/>
  <c r="I335" i="2"/>
  <c r="H335" i="2"/>
  <c r="G335" i="2"/>
  <c r="F335" i="2"/>
  <c r="E335" i="2"/>
  <c r="W322" i="2"/>
  <c r="V322" i="2"/>
  <c r="S322" i="2"/>
  <c r="R322" i="2"/>
  <c r="Q322" i="2"/>
  <c r="P322" i="2"/>
  <c r="O322" i="2"/>
  <c r="N322" i="2"/>
  <c r="M322" i="2"/>
  <c r="L322" i="2"/>
  <c r="K322" i="2"/>
  <c r="J322" i="2"/>
  <c r="I322" i="2"/>
  <c r="H322" i="2"/>
  <c r="G322" i="2"/>
  <c r="F322" i="2"/>
  <c r="E322" i="2"/>
  <c r="W309" i="2"/>
  <c r="V309" i="2"/>
  <c r="S309" i="2"/>
  <c r="R309" i="2"/>
  <c r="Q309" i="2"/>
  <c r="P309" i="2"/>
  <c r="O309" i="2"/>
  <c r="N309" i="2"/>
  <c r="M309" i="2"/>
  <c r="L309" i="2"/>
  <c r="K309" i="2"/>
  <c r="J309" i="2"/>
  <c r="I309" i="2"/>
  <c r="H309" i="2"/>
  <c r="G309" i="2"/>
  <c r="F309" i="2"/>
  <c r="E309" i="2"/>
  <c r="W294" i="2"/>
  <c r="V294" i="2"/>
  <c r="S294" i="2"/>
  <c r="R294" i="2"/>
  <c r="Q294" i="2"/>
  <c r="P294" i="2"/>
  <c r="O294" i="2"/>
  <c r="N294" i="2"/>
  <c r="M294" i="2"/>
  <c r="L294" i="2"/>
  <c r="K294" i="2"/>
  <c r="J294" i="2"/>
  <c r="I294" i="2"/>
  <c r="H294" i="2"/>
  <c r="G294" i="2"/>
  <c r="F294" i="2"/>
  <c r="E294" i="2"/>
  <c r="W273" i="2"/>
  <c r="V273" i="2"/>
  <c r="S273" i="2"/>
  <c r="R273" i="2"/>
  <c r="Q273" i="2"/>
  <c r="P273" i="2"/>
  <c r="O273" i="2"/>
  <c r="N273" i="2"/>
  <c r="M273" i="2"/>
  <c r="L273" i="2"/>
  <c r="K273" i="2"/>
  <c r="J273" i="2"/>
  <c r="I273" i="2"/>
  <c r="H273" i="2"/>
  <c r="W94" i="2"/>
  <c r="V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W85" i="2"/>
  <c r="V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C76" i="2"/>
  <c r="W64" i="2"/>
  <c r="V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W42" i="2"/>
  <c r="V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W36" i="2"/>
  <c r="V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W17" i="2"/>
  <c r="V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C273" i="2" l="1"/>
  <c r="C567" i="2"/>
  <c r="C17" i="2"/>
  <c r="C42" i="2"/>
  <c r="C294" i="2"/>
  <c r="C322" i="2"/>
  <c r="C344" i="2"/>
  <c r="C362" i="2"/>
  <c r="C549" i="2"/>
  <c r="C559" i="2"/>
  <c r="C64" i="2"/>
  <c r="C94" i="2"/>
  <c r="C162" i="2"/>
  <c r="C309" i="2"/>
  <c r="C335" i="2"/>
  <c r="C469" i="2"/>
  <c r="C515" i="2"/>
  <c r="C36" i="2"/>
  <c r="L10" i="2"/>
  <c r="L8" i="2" s="1"/>
  <c r="E85" i="2"/>
  <c r="C85" i="2" s="1"/>
  <c r="G10" i="2"/>
  <c r="G8" i="2" s="1"/>
  <c r="F10" i="2"/>
  <c r="F8" i="2" s="1"/>
  <c r="H10" i="2"/>
  <c r="H8" i="2" s="1"/>
  <c r="J10" i="2"/>
  <c r="J8" i="2" s="1"/>
  <c r="N10" i="2"/>
  <c r="N8" i="2" s="1"/>
  <c r="P10" i="2"/>
  <c r="P8" i="2" s="1"/>
  <c r="R10" i="2"/>
  <c r="R8" i="2" s="1"/>
  <c r="V10" i="2"/>
  <c r="V8" i="2" s="1"/>
  <c r="K10" i="2"/>
  <c r="K8" i="2" s="1"/>
  <c r="O10" i="2"/>
  <c r="O8" i="2" s="1"/>
  <c r="S10" i="2"/>
  <c r="S8" i="2" s="1"/>
  <c r="M10" i="2"/>
  <c r="M8" i="2" s="1"/>
  <c r="W10" i="2"/>
  <c r="W8" i="2" s="1"/>
  <c r="I10" i="2"/>
  <c r="I8" i="2" s="1"/>
  <c r="Q10" i="2"/>
  <c r="Q8" i="2" s="1"/>
  <c r="E10" i="2" l="1"/>
  <c r="C144" i="2" l="1"/>
  <c r="C127" i="2"/>
  <c r="D141" i="2"/>
  <c r="C141" i="2" s="1"/>
  <c r="D10" i="2" l="1"/>
  <c r="D8" i="2" l="1"/>
  <c r="C10" i="2"/>
  <c r="E1745" i="2"/>
  <c r="E1747" i="2" s="1"/>
  <c r="E1240" i="2" l="1"/>
  <c r="C1747" i="2"/>
  <c r="C1745" i="2"/>
  <c r="C1240" i="2" l="1"/>
  <c r="E8" i="2"/>
  <c r="C8" i="2" s="1"/>
</calcChain>
</file>

<file path=xl/sharedStrings.xml><?xml version="1.0" encoding="utf-8"?>
<sst xmlns="http://schemas.openxmlformats.org/spreadsheetml/2006/main" count="1891" uniqueCount="1504">
  <si>
    <t>№ п\п</t>
  </si>
  <si>
    <t>Адрес МКД</t>
  </si>
  <si>
    <t>Стоимость капитального ремонта ВСЕГО</t>
  </si>
  <si>
    <t>виды, установленные ч.1 ст.166 Жилищного Кодекса РФ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</si>
  <si>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</si>
  <si>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</si>
  <si>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</si>
  <si>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</si>
  <si>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</si>
  <si>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руб.</t>
  </si>
  <si>
    <t>ед.</t>
  </si>
  <si>
    <t>кв.м.</t>
  </si>
  <si>
    <t>куб.м.</t>
  </si>
  <si>
    <t>электроснабжение</t>
  </si>
  <si>
    <t>горячее водоснабжение</t>
  </si>
  <si>
    <t>холодное водоснабжение</t>
  </si>
  <si>
    <t>водоотведение</t>
  </si>
  <si>
    <t>газоснабжение</t>
  </si>
  <si>
    <t>Белоярский район</t>
  </si>
  <si>
    <t>Итого по   Белоярскому району</t>
  </si>
  <si>
    <t>Итого по Березовскому району</t>
  </si>
  <si>
    <t>Кондинский район</t>
  </si>
  <si>
    <t>Итого по Кондинскому району</t>
  </si>
  <si>
    <t>ул. Привокзальная, д. 3</t>
  </si>
  <si>
    <t>ул. Привокзальная, д. 31</t>
  </si>
  <si>
    <t>ул. Привокзальная, д. 35</t>
  </si>
  <si>
    <t>ул. Привокзальная, д. 7</t>
  </si>
  <si>
    <t>Итого по городу Когалыму</t>
  </si>
  <si>
    <t>город Лангепас</t>
  </si>
  <si>
    <t>город Когалым</t>
  </si>
  <si>
    <t>ул. Пионерская, д. 5</t>
  </si>
  <si>
    <t>город Мегион</t>
  </si>
  <si>
    <t>Итого по городу Мегион</t>
  </si>
  <si>
    <t>мкр. 1-й, д. 10</t>
  </si>
  <si>
    <t>мкр. 1-й, д. 2</t>
  </si>
  <si>
    <t>мкр. 1-й, д. 9</t>
  </si>
  <si>
    <t>город Нефтеюганск</t>
  </si>
  <si>
    <t xml:space="preserve"> Нефтеюганский район</t>
  </si>
  <si>
    <t>Итого по Нефтеюганскому району</t>
  </si>
  <si>
    <t>ул. Нефтяников, д. 5А</t>
  </si>
  <si>
    <t>ул. Нефтяников, д. 5б</t>
  </si>
  <si>
    <t>ул. Омская, д. 10</t>
  </si>
  <si>
    <t>ул. Омская, д. 12</t>
  </si>
  <si>
    <t>ул. Омская, д. 14</t>
  </si>
  <si>
    <t>ул. Пионерская, д. 3</t>
  </si>
  <si>
    <t>ул. Пионерская, д. 13</t>
  </si>
  <si>
    <t>пр-кт. Победы, д. 6</t>
  </si>
  <si>
    <t>город Нижневартовск</t>
  </si>
  <si>
    <t>Итого по городу Нижневартовску</t>
  </si>
  <si>
    <t>Нижневартовский район</t>
  </si>
  <si>
    <t>Итого по Нижневартовскому району</t>
  </si>
  <si>
    <t>Березовский район</t>
  </si>
  <si>
    <t>город Нягань</t>
  </si>
  <si>
    <t>Итого по городу Нягани</t>
  </si>
  <si>
    <t>Итого по Октябрьскому району</t>
  </si>
  <si>
    <t>Октябрьский район</t>
  </si>
  <si>
    <t>город Покачи</t>
  </si>
  <si>
    <t>Итого по городу Покачи</t>
  </si>
  <si>
    <t>город Пыть-Ях</t>
  </si>
  <si>
    <t>Итого по городу Пыть-Ях</t>
  </si>
  <si>
    <t>город Радужный</t>
  </si>
  <si>
    <t>Итого по городу Радужный</t>
  </si>
  <si>
    <t>Советский район</t>
  </si>
  <si>
    <t>Итого по Советскому району</t>
  </si>
  <si>
    <t>Сургутский район</t>
  </si>
  <si>
    <t>Итого по Сургутскому району</t>
  </si>
  <si>
    <t>мкр. 2, д. 69</t>
  </si>
  <si>
    <t>город Урай</t>
  </si>
  <si>
    <t>Итого по городу Урай</t>
  </si>
  <si>
    <t>ул. Гагарина, д. 190</t>
  </si>
  <si>
    <t>ул. Гагарина, д. 81</t>
  </si>
  <si>
    <t>ул. Спортивная, д. 5</t>
  </si>
  <si>
    <t>ул. Сутормина, д. 17</t>
  </si>
  <si>
    <t>город Ханты-Мансийск</t>
  </si>
  <si>
    <t>Итого по городу Ханты-Мансийску</t>
  </si>
  <si>
    <t>Ханты-Мансийский район</t>
  </si>
  <si>
    <t>Итого по Ханты-Мансийскому району</t>
  </si>
  <si>
    <t>город Югорск</t>
  </si>
  <si>
    <t>Итого по городу Югорску</t>
  </si>
  <si>
    <t>ул. Сибирская, д. 14/1</t>
  </si>
  <si>
    <t>ул. Энергетиков, д. 25</t>
  </si>
  <si>
    <t>ул. Энергетиков, д. 39</t>
  </si>
  <si>
    <t>ул. Энергетиков, д. 41</t>
  </si>
  <si>
    <t>ул. Энергетиков, д. 43</t>
  </si>
  <si>
    <t>ул. 30 лет Победы, д. 9</t>
  </si>
  <si>
    <t>город Сургут</t>
  </si>
  <si>
    <t>Итого по  Белоярскому району</t>
  </si>
  <si>
    <t>с. Саранпауль, ул. Е.Артеевой, д. 8</t>
  </si>
  <si>
    <t>п. Светлый, ул. Набережная, д. 14</t>
  </si>
  <si>
    <t>ул. Дружбы Народов, д. 18Б</t>
  </si>
  <si>
    <t>ул. Дружбы Народов, д. 22А</t>
  </si>
  <si>
    <t>ул. Дружбы Народов, д. 26А</t>
  </si>
  <si>
    <t>ул. Дружбы Народов, д. 26Б</t>
  </si>
  <si>
    <t>ул. Мира, д. 14А</t>
  </si>
  <si>
    <t>ул. Мира, д. 2</t>
  </si>
  <si>
    <t>ул. Мира, д. 2А</t>
  </si>
  <si>
    <t>ул. Мира, д. 2Б</t>
  </si>
  <si>
    <t>ул. Мира, д. 4А</t>
  </si>
  <si>
    <t>ул. Мира, д. 8</t>
  </si>
  <si>
    <t>ул. Привокзальная, д. 37а</t>
  </si>
  <si>
    <t>ул. Степана Повха, д. 12</t>
  </si>
  <si>
    <t>ул. Степана Повха, д. 6</t>
  </si>
  <si>
    <t>ул. Степана Повха, д. 8</t>
  </si>
  <si>
    <t>Итого по городу Лангепасу</t>
  </si>
  <si>
    <t>ул. Ленина, д. 4</t>
  </si>
  <si>
    <t>мкр. 1-й, д. 13</t>
  </si>
  <si>
    <t>мкр. 1-й, д. 15</t>
  </si>
  <si>
    <t>мкр. 1-й, д. 14</t>
  </si>
  <si>
    <t>мкр. 1-й, д. 5</t>
  </si>
  <si>
    <t>мкр. 1-й, д. 20</t>
  </si>
  <si>
    <t>мкр. 1-й, д. 19</t>
  </si>
  <si>
    <t>мкр. 1-й, д. 17</t>
  </si>
  <si>
    <t>мкр. 3-й, д. 1</t>
  </si>
  <si>
    <t>мкр. 1-й, д. 22</t>
  </si>
  <si>
    <t>Итого по городу Нефтеюганску</t>
  </si>
  <si>
    <t>п. Куть-Ях, д. 2</t>
  </si>
  <si>
    <t>п. Куть-Ях, д. 3</t>
  </si>
  <si>
    <t>п. Куть-Ях, д. 6</t>
  </si>
  <si>
    <t>Нефтеюганский район</t>
  </si>
  <si>
    <t>ул. Ленина, д. 1</t>
  </si>
  <si>
    <t>ул. Ленина, д. 3</t>
  </si>
  <si>
    <t>ул. Мира, д. 4</t>
  </si>
  <si>
    <t>ул. Нефтяников, д. 1</t>
  </si>
  <si>
    <t>ул. Нефтяников, д. 3</t>
  </si>
  <si>
    <t>ул. Омская, д. 6</t>
  </si>
  <si>
    <t>ул. Омская, д. 16</t>
  </si>
  <si>
    <t>ул. Омская, д. 18а</t>
  </si>
  <si>
    <t>пгт. Излучинск, ул. Набережная, д. 7</t>
  </si>
  <si>
    <t>пгт. Излучинск, ул. Энергетиков, д. 1</t>
  </si>
  <si>
    <t>пр-кт. Ленина, д. 28</t>
  </si>
  <si>
    <t>ул. 50 лет ВЛКСМ, д. 5</t>
  </si>
  <si>
    <t>ул. Нефтяников, д. 29А</t>
  </si>
  <si>
    <t>ул. Сибирская, д. 16/1</t>
  </si>
  <si>
    <t>ул. Энтузиастов, д. 61</t>
  </si>
  <si>
    <t>Итого по городу Сургуту</t>
  </si>
  <si>
    <t>ул. Гагарина, д. 109А</t>
  </si>
  <si>
    <t>п. Луговской, ул. Гагарина, д. 12</t>
  </si>
  <si>
    <t>ул. Мира, д. 10</t>
  </si>
  <si>
    <t>ул. Спортивная, д. 15</t>
  </si>
  <si>
    <t>ул. Таежная, д. 16</t>
  </si>
  <si>
    <t>п. Светлый, ул. Первопроходцев, д. 44</t>
  </si>
  <si>
    <t>п. Светлый, ул. Первопроходцев, д. 34</t>
  </si>
  <si>
    <t>п. Светлый, ул. Набережная, д. 19</t>
  </si>
  <si>
    <t>п. Светлый, ул. Набережная, д. 16</t>
  </si>
  <si>
    <t>п. Светлый, ул. Первопроходцев, д. 37</t>
  </si>
  <si>
    <t>п. Светлый, ул. Первопроходцев, д. 36</t>
  </si>
  <si>
    <t>ул. Степана Повха, д. 4</t>
  </si>
  <si>
    <t>ул. Ленина, д. 8</t>
  </si>
  <si>
    <t>п. Куть-Ях, д. 4</t>
  </si>
  <si>
    <t>п. Куть-Ях, д. 5</t>
  </si>
  <si>
    <t>п. Куть-Ях, д. 8</t>
  </si>
  <si>
    <t>ул. Маршала Жукова, д. 4</t>
  </si>
  <si>
    <t>ул. Маршала Жукова, д. 5</t>
  </si>
  <si>
    <t>ул. Маршала Жукова, д. 9</t>
  </si>
  <si>
    <t>ул. Мира, д. 6</t>
  </si>
  <si>
    <t>ул. Мира, д. 12</t>
  </si>
  <si>
    <t>ул. Мира, д. 14</t>
  </si>
  <si>
    <t>пр-кт. Победы, д. 12</t>
  </si>
  <si>
    <t>пгт. Излучинск, ул. Набережная, д. 9</t>
  </si>
  <si>
    <t>Итого по городу  Нягани</t>
  </si>
  <si>
    <t>пр-кт. Набережный, д. 64</t>
  </si>
  <si>
    <t>проезд. Дружбы, д. 11</t>
  </si>
  <si>
    <t>ул. 50 лет ВЛКСМ, д. 13</t>
  </si>
  <si>
    <t>ул. 50 лет ВЛКСМ, д. 3</t>
  </si>
  <si>
    <t>Итого по городу Югорск</t>
  </si>
  <si>
    <t>Итого по городу Ураю</t>
  </si>
  <si>
    <t>ул. Маршала Жукова, д. 10</t>
  </si>
  <si>
    <t>ул. Менделеева, д. 4</t>
  </si>
  <si>
    <t>ул. Менделеева, д. 4а</t>
  </si>
  <si>
    <t>ул. Менделеева, д. 10</t>
  </si>
  <si>
    <t>ул. Менделеева, д. 12</t>
  </si>
  <si>
    <t>ул. Мира, д. 24</t>
  </si>
  <si>
    <t>ул. Садовая, д. 33</t>
  </si>
  <si>
    <t>мкр. 3-й, д. 6</t>
  </si>
  <si>
    <t>мкр. 3-й, д. 2</t>
  </si>
  <si>
    <t>мкр. 3-й, д. 3</t>
  </si>
  <si>
    <t>мкр. 3-й, д. 5</t>
  </si>
  <si>
    <t>ул. Просвещения, д. 48</t>
  </si>
  <si>
    <t>ул. Комсомольская, д. 7</t>
  </si>
  <si>
    <t>ул. Мира, д. 16</t>
  </si>
  <si>
    <t>г. Лянтор, мкр. 4-й, д. 3</t>
  </si>
  <si>
    <t>ул. Ленина, д. 90А</t>
  </si>
  <si>
    <t>мкр. 2а Лесников, ул. Железнодорожная, д. 4</t>
  </si>
  <si>
    <t>ул. Пионерская, д. 13А</t>
  </si>
  <si>
    <t>мкр. 2-й, д. 19</t>
  </si>
  <si>
    <t>Итого по городу Пыть-Яху</t>
  </si>
  <si>
    <t>теплоснабжение</t>
  </si>
  <si>
    <t>2017 год</t>
  </si>
  <si>
    <t>ул. Гагарина, д. 123</t>
  </si>
  <si>
    <t>ул. Гагарина, д. 29</t>
  </si>
  <si>
    <t>ул. Гагарина, д. 33а</t>
  </si>
  <si>
    <t>ул. Гагарина, д. 47</t>
  </si>
  <si>
    <t>ул. Гагарина, д. 49</t>
  </si>
  <si>
    <t>ул. Гагарина, д. 58а</t>
  </si>
  <si>
    <t>ул. Гагарина, д. 79</t>
  </si>
  <si>
    <t>ул. Гагарина, д. 90</t>
  </si>
  <si>
    <t>ул. Доронина, д. 10</t>
  </si>
  <si>
    <t>ул. Заречная, д. 7</t>
  </si>
  <si>
    <t>ул. Зырянова, д. 26</t>
  </si>
  <si>
    <t>ул. Калинина, д. 34</t>
  </si>
  <si>
    <t>ул. Кирова, д. 31</t>
  </si>
  <si>
    <t>ул. Конева, д. 10</t>
  </si>
  <si>
    <t>ул. Конева, д. 12А</t>
  </si>
  <si>
    <t>ул. Лермонтова, д. 31</t>
  </si>
  <si>
    <t>ул. Маяковского, д. 13</t>
  </si>
  <si>
    <t>ул. Мира, д. 121</t>
  </si>
  <si>
    <t>ул. Мира, д. 123</t>
  </si>
  <si>
    <t>ул. Мира, д. 127</t>
  </si>
  <si>
    <t>ул. Мира, д. 129</t>
  </si>
  <si>
    <t>ул. Мира, д. 43</t>
  </si>
  <si>
    <t>ул. Мира, д. 71А</t>
  </si>
  <si>
    <t>ул. Мира, д. 73</t>
  </si>
  <si>
    <t>ул. Мира, д. 91</t>
  </si>
  <si>
    <t>ул. Парковая, д. 92</t>
  </si>
  <si>
    <t>ул. Парковая, д. 92, корп. А</t>
  </si>
  <si>
    <t>ул. Пристанская, д. 11</t>
  </si>
  <si>
    <t>ул. Сирина, д. 36</t>
  </si>
  <si>
    <t>ул. Чкалова, д. 68</t>
  </si>
  <si>
    <t>ул. Березовская, д. 28</t>
  </si>
  <si>
    <t>ул. Березовская, д. 51</t>
  </si>
  <si>
    <t>ул. Гагарина, д. 130</t>
  </si>
  <si>
    <t>ул. Гагарина, д. 132</t>
  </si>
  <si>
    <t>ул. Гагарина, д. 90а</t>
  </si>
  <si>
    <t>ул. Иртышская, д. 11</t>
  </si>
  <si>
    <t>ул. Ключевая, д. 3</t>
  </si>
  <si>
    <t>ул. Красноармейская, д. 28</t>
  </si>
  <si>
    <t>ул. Ленина, д. 107</t>
  </si>
  <si>
    <t>ул. Ленина, д. 87</t>
  </si>
  <si>
    <t>ул. Ленина, д. 92</t>
  </si>
  <si>
    <t>ул. Ленина, д. 92А</t>
  </si>
  <si>
    <t>ул. Ленина, д. 94</t>
  </si>
  <si>
    <t>ул. Ленина, д. 96А</t>
  </si>
  <si>
    <t>ул. Механизаторов, д. 10</t>
  </si>
  <si>
    <t>ул. Механизаторов, д. 12</t>
  </si>
  <si>
    <t>ул. Механизаторов, д. 4</t>
  </si>
  <si>
    <t>ул. Мира, д. 101Б</t>
  </si>
  <si>
    <t>ул. Мира, д. 107</t>
  </si>
  <si>
    <t>ул. Мира, д. 107А</t>
  </si>
  <si>
    <t>ул. Мира, д. 107Б</t>
  </si>
  <si>
    <t>ул. Мира, д. 119</t>
  </si>
  <si>
    <t>ул. Мира, д. 63</t>
  </si>
  <si>
    <t>ул. Пионерская, д. 27</t>
  </si>
  <si>
    <t>ул. Пионерская, д. 29</t>
  </si>
  <si>
    <t>ул. Пионерская, д. 46</t>
  </si>
  <si>
    <t>ул. Пискунова, д. 4</t>
  </si>
  <si>
    <t>ул. Пролетарская, д. 11</t>
  </si>
  <si>
    <t>ул. Промышленная, д. 1</t>
  </si>
  <si>
    <t>ул. Промышленная, д. 3</t>
  </si>
  <si>
    <t>ул. Пушкина, д. 12А</t>
  </si>
  <si>
    <t>ул. Сургутская, д. 27</t>
  </si>
  <si>
    <t>ул. Чкалова, д. 53</t>
  </si>
  <si>
    <t>ул. Шевченко, д. 21</t>
  </si>
  <si>
    <t>ул. Шевченко, д. 22</t>
  </si>
  <si>
    <t>ул. Шевченко, д. 23</t>
  </si>
  <si>
    <t>ул. Шевченко, д. 24</t>
  </si>
  <si>
    <t>ул. Шевченко, д. 25</t>
  </si>
  <si>
    <t>ул. Шевченко, д. 26</t>
  </si>
  <si>
    <t>ул. Шевченко, д. 33</t>
  </si>
  <si>
    <t>ул. Шевченко, д. 35</t>
  </si>
  <si>
    <t>ул. Шевченко, д. 37</t>
  </si>
  <si>
    <t>ул. Шевченко, д. 39</t>
  </si>
  <si>
    <t>ул. Шевченко, д. 41</t>
  </si>
  <si>
    <t>ул. Шевченко, д. 43</t>
  </si>
  <si>
    <t>ул. Шевченко, д. 45</t>
  </si>
  <si>
    <t>ул. Энгельса, д. 15</t>
  </si>
  <si>
    <t>2019 год</t>
  </si>
  <si>
    <t>ул. Гагарина, д. 290</t>
  </si>
  <si>
    <t>ул. Калинина, д. 48</t>
  </si>
  <si>
    <t>ул. Конева, д. 16</t>
  </si>
  <si>
    <t>ул. Кооперативная, д. 57</t>
  </si>
  <si>
    <t>ул. Красноармейская, д. 1</t>
  </si>
  <si>
    <t>ул. Красноармейская, д. 24</t>
  </si>
  <si>
    <t>ул. Красноармейская, д. 5</t>
  </si>
  <si>
    <t>ул. Красногвардейская, д. 10</t>
  </si>
  <si>
    <t>ул. Красногвардейская, д. 12</t>
  </si>
  <si>
    <t>ул. Красногвардейская, д. 6</t>
  </si>
  <si>
    <t>ул. Красногвардейская, д. 7</t>
  </si>
  <si>
    <t>ул. Красногвардейская, д. 7А</t>
  </si>
  <si>
    <t>ул. Ленина, д. 100</t>
  </si>
  <si>
    <t>ул. Лопарева, д. 14</t>
  </si>
  <si>
    <t>ул. Мира, д. 76</t>
  </si>
  <si>
    <t>ул. Мира, д. 78</t>
  </si>
  <si>
    <t>ул. Пролетарская, д. 2</t>
  </si>
  <si>
    <t>ул. Пролетарская, д. 6</t>
  </si>
  <si>
    <t>ул. Пролетарская, д. 8</t>
  </si>
  <si>
    <t>ул. Пушкина, д. 16</t>
  </si>
  <si>
    <t>ул. Пушкина, д. 18</t>
  </si>
  <si>
    <t>ул. Пушкина, д. 20</t>
  </si>
  <si>
    <t>ул. Рознина, д. 68</t>
  </si>
  <si>
    <t>ул. Рознина, д. 72</t>
  </si>
  <si>
    <t>ул. Свободы, д. 32</t>
  </si>
  <si>
    <t>ул. Свободы, д. 38</t>
  </si>
  <si>
    <t>ул. Свободы, д. 44</t>
  </si>
  <si>
    <t>ул. Свободы, д. 45</t>
  </si>
  <si>
    <t>ул. Сирина, д. 51</t>
  </si>
  <si>
    <t>ул. Спортивная, д. 4</t>
  </si>
  <si>
    <t>ул. Спортивная, д. 8</t>
  </si>
  <si>
    <t>ул. Строителей, д. 103</t>
  </si>
  <si>
    <t>ул. Строителей, д. 105</t>
  </si>
  <si>
    <t>ул. Строителей, д. 105а</t>
  </si>
  <si>
    <t>ул. Строителей, д. 107</t>
  </si>
  <si>
    <t>ул. Строителей, д. 71</t>
  </si>
  <si>
    <t>ул. Строителей, д. 73</t>
  </si>
  <si>
    <t>ул. Строителей, д. 75</t>
  </si>
  <si>
    <t>ул. Строителей, д. 77</t>
  </si>
  <si>
    <t>ул. Строителей, д. 79</t>
  </si>
  <si>
    <t>ул. Строителей, д. 81</t>
  </si>
  <si>
    <t>ул. Строителей, д. 82</t>
  </si>
  <si>
    <t>ул. Чехова, д. 62</t>
  </si>
  <si>
    <t>ул. Чехова, д. 64А</t>
  </si>
  <si>
    <t>ул. Чехова, д. 67</t>
  </si>
  <si>
    <t>ул. Молодежная, д. 9</t>
  </si>
  <si>
    <t>ул. Ленина, д. 7</t>
  </si>
  <si>
    <t>ул. Молодежная, д. 8</t>
  </si>
  <si>
    <t>ул. Мира, д. 3</t>
  </si>
  <si>
    <t>ул. Ленина, д. 5</t>
  </si>
  <si>
    <t>ул. Комсомольская, д. 6</t>
  </si>
  <si>
    <t>ул. Таежная, д. 2</t>
  </si>
  <si>
    <t>пр-кт. Ленина, д. 37/2</t>
  </si>
  <si>
    <t>пр-кт. Ленина, д. 42</t>
  </si>
  <si>
    <t>пр-кт. Мира, д. 4/1</t>
  </si>
  <si>
    <t>пр-кт. Набережный, д. 4</t>
  </si>
  <si>
    <t>пр-кт. Набережный, д. 4Б</t>
  </si>
  <si>
    <t>ул. 30 лет Победы, д. 1</t>
  </si>
  <si>
    <t>ул. Аэрофлотская, д. 36</t>
  </si>
  <si>
    <t>ул. Бажова, д. 1</t>
  </si>
  <si>
    <t>ул. Бажова, д. 11</t>
  </si>
  <si>
    <t>ул. Бажова, д. 22</t>
  </si>
  <si>
    <t>ул. Бажова, д. 23</t>
  </si>
  <si>
    <t>ул. Бажова, д. 2Б</t>
  </si>
  <si>
    <t>ул. Бажова, д. 2В</t>
  </si>
  <si>
    <t>ул. Бажова, д. 4</t>
  </si>
  <si>
    <t>ул. Бажова, д. 6</t>
  </si>
  <si>
    <t>ул. Бахилова, д. 6</t>
  </si>
  <si>
    <t>ул. Высоковольтная, д. 2</t>
  </si>
  <si>
    <t>ул. Грибоедова, д. 1</t>
  </si>
  <si>
    <t>ул. Грибоедова, д. 9</t>
  </si>
  <si>
    <t>ул. Григория Кукуевицкого, д. 10</t>
  </si>
  <si>
    <t>ул. Григория Кукуевицкого, д. 10/1</t>
  </si>
  <si>
    <t>ул. Григория Кукуевицкого, д. 10/2</t>
  </si>
  <si>
    <t>ул. Дзержинского, д. 6/1</t>
  </si>
  <si>
    <t>ул. Дзержинского, д. 6/2</t>
  </si>
  <si>
    <t>ул. Крылова, д. 13</t>
  </si>
  <si>
    <t>ул. Крылова, д. 15</t>
  </si>
  <si>
    <t>ул. Ленинградская, д. 1</t>
  </si>
  <si>
    <t>ул. Ленинградская, д. 3</t>
  </si>
  <si>
    <t>ул. Ленинградская, д. 4</t>
  </si>
  <si>
    <t>ул. Ленинградская, д. 7</t>
  </si>
  <si>
    <t>ул. Мечникова, д. 2</t>
  </si>
  <si>
    <t>ул. Мечникова, д. 4</t>
  </si>
  <si>
    <t>ул. Мечникова, д. 6</t>
  </si>
  <si>
    <t>ул. Мечникова, д. 8</t>
  </si>
  <si>
    <t>ул. Мечникова, д. 9</t>
  </si>
  <si>
    <t>ул. Нагорная, д. 11</t>
  </si>
  <si>
    <t>ул. Нагорная, д. 7</t>
  </si>
  <si>
    <t>ул. Нагорная, д. 9</t>
  </si>
  <si>
    <t>ул. Озерная, д. 10</t>
  </si>
  <si>
    <t>ул. Островского, д. 12</t>
  </si>
  <si>
    <t>ул. Островского, д. 2</t>
  </si>
  <si>
    <t>ул. Просвещения, д. 42</t>
  </si>
  <si>
    <t>ул. Просвещения, д. 46</t>
  </si>
  <si>
    <t>ул. Просвещения, д. 47</t>
  </si>
  <si>
    <t>ул. Просвещения, д. 54</t>
  </si>
  <si>
    <t>ул. Пушкина, д. 1</t>
  </si>
  <si>
    <t>ул. Пушкина, д. 5</t>
  </si>
  <si>
    <t>ул. Рабочая, д. 31А</t>
  </si>
  <si>
    <t>ул. Республики, д. 83</t>
  </si>
  <si>
    <t>ул. Республики, д. 90</t>
  </si>
  <si>
    <t>ул. Республики, д. 92</t>
  </si>
  <si>
    <t>ул. Трубная, д. 5/2</t>
  </si>
  <si>
    <t>ул. Энергетиков, д. 15</t>
  </si>
  <si>
    <t>ул. Энергетиков, д. 16</t>
  </si>
  <si>
    <t>ул. Энергетиков, д. 19</t>
  </si>
  <si>
    <t>ул. Энергетиков, д. 23</t>
  </si>
  <si>
    <t>пр-кт. Мира, д. 14</t>
  </si>
  <si>
    <t>пр-кт. Мира, д. 20</t>
  </si>
  <si>
    <t>пр-кт. Мира, д. 32/2</t>
  </si>
  <si>
    <t>пр-кт. Мира, д. 4</t>
  </si>
  <si>
    <t>пр-кт. Набережный, д. 2</t>
  </si>
  <si>
    <t>проезд. Дружбы, д. 10</t>
  </si>
  <si>
    <t>проезд. Дружбы, д. 14</t>
  </si>
  <si>
    <t>проезд. Дружбы, д. 15</t>
  </si>
  <si>
    <t>ул. 30 лет Победы, д. 9А</t>
  </si>
  <si>
    <t>ул. Аэрофлотская, д. 38</t>
  </si>
  <si>
    <t>ул. Аэрофлотская, д. 50</t>
  </si>
  <si>
    <t>ул. Бажова, д. 10</t>
  </si>
  <si>
    <t>ул. Бажова, д. 12</t>
  </si>
  <si>
    <t>ул. Бажова, д. 14</t>
  </si>
  <si>
    <t>ул. Бажова, д. 19</t>
  </si>
  <si>
    <t>ул. Бажова, д. 20</t>
  </si>
  <si>
    <t>ул. Бажова, д. 21</t>
  </si>
  <si>
    <t>ул. Бажова, д. 5</t>
  </si>
  <si>
    <t>ул. Бажова, д. 8</t>
  </si>
  <si>
    <t>ул. Бахилова, д. 3</t>
  </si>
  <si>
    <t>ул. Бахилова, д. 8</t>
  </si>
  <si>
    <t>ул. Грибоедова, д. 3</t>
  </si>
  <si>
    <t>ул. Грибоедова, д. 5</t>
  </si>
  <si>
    <t>ул. Грибоедова, д. 7</t>
  </si>
  <si>
    <t>ул. Григория Кукуевицкого, д. 12/1</t>
  </si>
  <si>
    <t>ул. Дзержинского, д. 18</t>
  </si>
  <si>
    <t>ул. Дзержинского, д. 2</t>
  </si>
  <si>
    <t>ул. Дзержинского, д. 2/1</t>
  </si>
  <si>
    <t>ул. Дзержинского, д. 8</t>
  </si>
  <si>
    <t>ул. Дзержинского, д. 8а</t>
  </si>
  <si>
    <t>ул. Дзержинского, д. 8б</t>
  </si>
  <si>
    <t>ул. Магистральная, д. 10</t>
  </si>
  <si>
    <t>ул. Магистральная, д. 22</t>
  </si>
  <si>
    <t>ул. Магистральная, д. 22А</t>
  </si>
  <si>
    <t>ул. Магистральная, д. 24</t>
  </si>
  <si>
    <t>ул. Майская, д. 1</t>
  </si>
  <si>
    <t>ул. Мелик-Карамова, д. 68</t>
  </si>
  <si>
    <t>ул. Мелик-Карамова, д. 70</t>
  </si>
  <si>
    <t>ул. Мелик-Карамова, д. 74А</t>
  </si>
  <si>
    <t>ул. Московская, д. 34</t>
  </si>
  <si>
    <t>ул. Московская, д. 34а</t>
  </si>
  <si>
    <t>ул. Московская, д. 34б</t>
  </si>
  <si>
    <t>ул. Островского, д. 10</t>
  </si>
  <si>
    <t>ул. Островского, д. 11</t>
  </si>
  <si>
    <t>ул. Островского, д. 3</t>
  </si>
  <si>
    <t>ул. Привокзальная, д. 10</t>
  </si>
  <si>
    <t>ул. Привокзальная, д. 6</t>
  </si>
  <si>
    <t>ул. Просвещения, д. 49</t>
  </si>
  <si>
    <t>ул. Просвещения, д. 52</t>
  </si>
  <si>
    <t>ул. Республики, д. 86</t>
  </si>
  <si>
    <t>ул. Республики, д. 88</t>
  </si>
  <si>
    <t>ул. Трубная, д. 5/1</t>
  </si>
  <si>
    <t>ул. Трубная, д. 5/3</t>
  </si>
  <si>
    <t>ул. Энтузиастов, д. 1</t>
  </si>
  <si>
    <t>ул. Энтузиастов, д. 3</t>
  </si>
  <si>
    <t>ул. Энтузиастов, д. 42</t>
  </si>
  <si>
    <t>ул. Энтузиастов, д. 44</t>
  </si>
  <si>
    <t>ул. Григория Кукуевицкого, д. 10/4</t>
  </si>
  <si>
    <t>пр-кт. Ленина, д. 40</t>
  </si>
  <si>
    <t>пр-кт. Ленина, д. 58</t>
  </si>
  <si>
    <t>пр-кт. Ленина, д. 59</t>
  </si>
  <si>
    <t>пр-кт. Ленина, д. 61/1</t>
  </si>
  <si>
    <t>пр-кт. Мира, д. 32/1</t>
  </si>
  <si>
    <t>пр-кт. Мира, д. 34/1</t>
  </si>
  <si>
    <t>пр-кт. Мира, д. 35, корп. 1</t>
  </si>
  <si>
    <t>пр-кт. Мира, д. 35, корп. 2</t>
  </si>
  <si>
    <t>пр-кт. Мира, д. 35, корп. 3</t>
  </si>
  <si>
    <t>пр-кт. Мира, д. 36/1</t>
  </si>
  <si>
    <t>пр-кт. Мира, д. 37, корп. 2</t>
  </si>
  <si>
    <t>пр-кт. Мира, д. 37/1</t>
  </si>
  <si>
    <t>пр-кт. Мира, д. 8</t>
  </si>
  <si>
    <t>пр-кт. Набережный, д. 12</t>
  </si>
  <si>
    <t>ул. 30 лет Победы, д. 11</t>
  </si>
  <si>
    <t>ул. 30 лет Победы, д. 28</t>
  </si>
  <si>
    <t>ул. 50 лет ВЛКСМ, д. 10</t>
  </si>
  <si>
    <t>ул. 50 лет ВЛКСМ, д. 2</t>
  </si>
  <si>
    <t>ул. 50 лет ВЛКСМ, д. 4/1</t>
  </si>
  <si>
    <t>ул. 50 лет ВЛКСМ, д. 6А</t>
  </si>
  <si>
    <t>ул. 50 лет ВЛКСМ, д. 8</t>
  </si>
  <si>
    <t>ул. Бажова, д. 13</t>
  </si>
  <si>
    <t>ул. Бажова, д. 15</t>
  </si>
  <si>
    <t>ул. Бажова, д. 17</t>
  </si>
  <si>
    <t>ул. Бажова, д. 24</t>
  </si>
  <si>
    <t>ул. Бажова, д. 3</t>
  </si>
  <si>
    <t>ул. Бажова, д. 3/1</t>
  </si>
  <si>
    <t>ул. Бажова, д. 7</t>
  </si>
  <si>
    <t>ул. Бажова, д. 9</t>
  </si>
  <si>
    <t>ул. Бахилова, д. 1</t>
  </si>
  <si>
    <t>ул. Бахилова, д. 11</t>
  </si>
  <si>
    <t>ул. Бахилова, д. 4</t>
  </si>
  <si>
    <t>ул. Бахилова, д. 9А</t>
  </si>
  <si>
    <t>ул. Грибоедова, д. 11</t>
  </si>
  <si>
    <t>ул. Грибоедова, д. 13</t>
  </si>
  <si>
    <t>ул. Григория Кукуевицкого, д. 12</t>
  </si>
  <si>
    <t>ул. Дзержинского, д. 10</t>
  </si>
  <si>
    <t>ул. Дзержинского, д. 12</t>
  </si>
  <si>
    <t>ул. Дзержинского, д. 16А</t>
  </si>
  <si>
    <t>ул. Дзержинского, д. 16Б</t>
  </si>
  <si>
    <t>ул. Магистральная, д. 26</t>
  </si>
  <si>
    <t>ул. Майская, д. 4</t>
  </si>
  <si>
    <t>ул. Майская, д. 6</t>
  </si>
  <si>
    <t>ул. Мелик-Карамова, д. 76</t>
  </si>
  <si>
    <t>ул. Мелик-Карамова, д. 76а</t>
  </si>
  <si>
    <t>ул. Мелик-Карамова, д. 76б</t>
  </si>
  <si>
    <t>ул. Мелик-Карамова, д. 76в</t>
  </si>
  <si>
    <t>ул. Островского, д. 4</t>
  </si>
  <si>
    <t>ул. Островского, д. 6</t>
  </si>
  <si>
    <t>ул. Просвещения, д. 45</t>
  </si>
  <si>
    <t>ул. Студенческая, д. 11</t>
  </si>
  <si>
    <t>ул. Студенческая, д. 7</t>
  </si>
  <si>
    <t>ул. Энергетиков, д. 11</t>
  </si>
  <si>
    <t>ул. Энергетиков, д. 13</t>
  </si>
  <si>
    <t>ул. Энергетиков, д. 16а</t>
  </si>
  <si>
    <t>ул. Энергетиков, д. 18</t>
  </si>
  <si>
    <t>ул. Энергетиков, д. 29</t>
  </si>
  <si>
    <t>ул. Энергетиков, д. 31</t>
  </si>
  <si>
    <t>ул. Энергетиков, д. 33</t>
  </si>
  <si>
    <t>ул. Энтузиастов, д. 55</t>
  </si>
  <si>
    <t>ул. Энтузиастов, д. 6</t>
  </si>
  <si>
    <t>ул. Энтузиастов, д. 63</t>
  </si>
  <si>
    <t>ул. Энтузиастов, д. 67</t>
  </si>
  <si>
    <t>ул. Энтузиастов, д. 8</t>
  </si>
  <si>
    <t>пгт. Барсово, ул. Обская, д. 32</t>
  </si>
  <si>
    <t>пгт. Федоровский, пер. Парковый, д. 1</t>
  </si>
  <si>
    <t>пгт. Федоровский, ул. Ленина, д. 27</t>
  </si>
  <si>
    <t>пгт. Федоровский, ул. Озерная, д. 1</t>
  </si>
  <si>
    <t>пгт. Федоровский, ул. Пионерная, д. 63</t>
  </si>
  <si>
    <t>пгт. Федоровский, ул. Федорова, д. 5</t>
  </si>
  <si>
    <t>пгт. Федоровский, ул. Федорова, д. 5а</t>
  </si>
  <si>
    <t>г. Лянтор, мкр. 4-й, д. 1</t>
  </si>
  <si>
    <t>г. Лянтор, мкр. 4-й, д. 4</t>
  </si>
  <si>
    <t>г. Лянтор, мкр. 6-й, д. 1</t>
  </si>
  <si>
    <t>г. Лянтор, мкр. 6-й, д. 2</t>
  </si>
  <si>
    <t>г. Лянтор, мкр. 6-й, д. 3</t>
  </si>
  <si>
    <t>г. Лянтор, мкр. 6-й, д. 4</t>
  </si>
  <si>
    <t>г. Лянтор, мкр. 6-й, д. 5</t>
  </si>
  <si>
    <t>г. Лянтор, мкр. 6-й, д. 6</t>
  </si>
  <si>
    <t>г. Лянтор, мкр. 6-й, д. 7</t>
  </si>
  <si>
    <t>пгт. Барсово, ул. Обская, д. 34</t>
  </si>
  <si>
    <t>пгт. Федоровский, пер. Парковый, д. 11</t>
  </si>
  <si>
    <t>пгт. Федоровский, ул. Московская, д. 3</t>
  </si>
  <si>
    <t>пгт. Белый Яр, ул. Островского, д. 14</t>
  </si>
  <si>
    <t>г. Лянтор, ул. Эстонских Дорожников, д. 23</t>
  </si>
  <si>
    <t>г. Лянтор, ул. Эстонских Дорожников, д. 25</t>
  </si>
  <si>
    <t>г. Лянтор, ул. Эстонских Дорожников, д. 29</t>
  </si>
  <si>
    <t>г. Лянтор, ул. Эстонских Дорожников, д. 29а</t>
  </si>
  <si>
    <t>г. Лянтор, ул. Эстонских Дорожников, д. 31</t>
  </si>
  <si>
    <t>г. Лянтор, ул. Эстонских Дорожников, д. 33</t>
  </si>
  <si>
    <t>пгт. Барсово, ул. Апрельская, д. 6</t>
  </si>
  <si>
    <t>с. Локосово, ул. Центральная, д. 42</t>
  </si>
  <si>
    <t>с. Угут, ул. Молодежная, д. 16</t>
  </si>
  <si>
    <t>с. Угут, ул. Молодежная, д. 20</t>
  </si>
  <si>
    <t>с. Угут, ул. Советская, д. 3</t>
  </si>
  <si>
    <t>с. Угут, ул. Советская, д. 7</t>
  </si>
  <si>
    <t>п. Нижнесортымский, пер. Строителей, д. 1</t>
  </si>
  <si>
    <t>пгт. Федоровский, пер. Тюменский, д. 5а</t>
  </si>
  <si>
    <t>пгт. Федоровский, ул. Ленина, д. 11</t>
  </si>
  <si>
    <t>пгт. Федоровский, ул. Ленина, д. 13а</t>
  </si>
  <si>
    <t>пгт. Федоровский, ул. Ленина, д. 19</t>
  </si>
  <si>
    <t>пгт. Федоровский, ул. Пионерная, д. 31а</t>
  </si>
  <si>
    <t>пгт. Федоровский, ул. Пионерная, д. 53</t>
  </si>
  <si>
    <t>пгт. Федоровский, ул. Пионерная, д. 55</t>
  </si>
  <si>
    <t>пгт. Федоровский, ул. Пионерная, д. 7</t>
  </si>
  <si>
    <t>пгт. Федоровский, ул. Савуйская, д. 15а</t>
  </si>
  <si>
    <t>пгт. Федоровский, ул. Савуйская, д. 15б</t>
  </si>
  <si>
    <t>пгт. Федоровский, ул. Савуйская, д. 17а</t>
  </si>
  <si>
    <t>пгт. Федоровский, ул. Строителей, д. 1</t>
  </si>
  <si>
    <t>пгт. Федоровский, ул. Строителей, д. 13</t>
  </si>
  <si>
    <t>пгт. Федоровский, ул. Строителей, д. 3</t>
  </si>
  <si>
    <t>пгт. Федоровский, ул. Строителей, д. 5б</t>
  </si>
  <si>
    <t>г. Лянтор, мкр. 4-й, д. 2</t>
  </si>
  <si>
    <t>г. Лянтор, мкр. 4-й, д. 5</t>
  </si>
  <si>
    <t>г. Лянтор, мкр. 4-й, д. 6</t>
  </si>
  <si>
    <t>г. Лянтор, мкр. 4-й, д. 7</t>
  </si>
  <si>
    <t>г. Лянтор, ул. Салавата Юлаева, д. 5</t>
  </si>
  <si>
    <t>г. Лянтор, ул. Салавата Юлаева, д. 6</t>
  </si>
  <si>
    <t>пгт. Белый Яр, ул. Маяковского, д. 29</t>
  </si>
  <si>
    <t>пгт. Белый Яр, ул. Симонова, д. 2</t>
  </si>
  <si>
    <t>пгт. Белый Яр, ул. Симонова, д. 9</t>
  </si>
  <si>
    <t>пгт. Белый Яр, ул. Шукшина, д. 11</t>
  </si>
  <si>
    <t>пгт. Белый Яр, ул. Шукшина, д. 12</t>
  </si>
  <si>
    <t>пгт. Белый Яр, ул. Шукшина, д. 14</t>
  </si>
  <si>
    <t>пгт. Белый Яр, ул. Шукшина, д. 15</t>
  </si>
  <si>
    <t>пгт. Белый Яр, ул. Шукшина, д. 16</t>
  </si>
  <si>
    <t>пгт. Белый Яр, ул. Шукшина, д. 16А</t>
  </si>
  <si>
    <t>пгт. Белый Яр, ул. Шукшина, д. 17</t>
  </si>
  <si>
    <t>пгт. Белый Яр, ул. Шукшина, д. 19</t>
  </si>
  <si>
    <t>пгт. Белый Яр, ул. Шукшина, д. 9</t>
  </si>
  <si>
    <t>пгт. Федоровский, ул. Ленина, д. 16</t>
  </si>
  <si>
    <t>г. Лянтор, мкр. 3-й, д. 49</t>
  </si>
  <si>
    <t>г. Лянтор, мкр. 7-й, д. 51</t>
  </si>
  <si>
    <t>ул. Лермонтова, д. 33</t>
  </si>
  <si>
    <t>г. Белоярский,мкр. 1, д. 1</t>
  </si>
  <si>
    <t>г. Белоярский,мкр. 3, д. 13</t>
  </si>
  <si>
    <t>г. Белоярский,мкр. 3, д. 14</t>
  </si>
  <si>
    <t>г. Белоярский,мкр. 3, д. 19</t>
  </si>
  <si>
    <t>г. Белоярский,мкр. 3, д. 21</t>
  </si>
  <si>
    <t>г. Белоярский,мкр. 3, д. 23</t>
  </si>
  <si>
    <t>г. Белоярский,мкр. 3, д. 25</t>
  </si>
  <si>
    <t>г. Белоярский,мкр. 3, д. 26</t>
  </si>
  <si>
    <t>г. Белоярский,мкр. 3, д. 27</t>
  </si>
  <si>
    <t>г. Белоярский,мкр. 3, д. 4</t>
  </si>
  <si>
    <t>г. Белоярский,ул. Молодости, д. 4а</t>
  </si>
  <si>
    <t>с. Казым, ул. Ягодная, д. 2</t>
  </si>
  <si>
    <t>пгт. Березово, ул. Астраханцева, д. 62/а</t>
  </si>
  <si>
    <t>п. Светлый, ул. Набережная, д. 55</t>
  </si>
  <si>
    <t>п. Светлый, ул. Набережная, д. 54</t>
  </si>
  <si>
    <t>п. Светлый, ул. Набережная, д. 57</t>
  </si>
  <si>
    <t>п. Светлый, ул. Набережная, д. 56</t>
  </si>
  <si>
    <t>пгт. Игрим, ул. Сухарева, д. 18</t>
  </si>
  <si>
    <t>пгт. Игрим, ул. Устремская, д. 9</t>
  </si>
  <si>
    <t>п. Светлый, ул. Первопроходцев, д. 43</t>
  </si>
  <si>
    <t>п. Светлый, ул. Первопроходцев, д. 45</t>
  </si>
  <si>
    <t>п. Светлый, ул. Первопроходцев, д. 59</t>
  </si>
  <si>
    <t>п. Светлый, ул. Первопроходцев, д. 60</t>
  </si>
  <si>
    <t>п. Светлый, ул. Первопроходцев, д. 65</t>
  </si>
  <si>
    <t>пгт. Игрим, ул. Кооперативная, д. 32</t>
  </si>
  <si>
    <t>п. Светлый, ул. Набережная, д. 67</t>
  </si>
  <si>
    <t>пгт. Игрим, ул. имени Н.Кухаря, д. 8</t>
  </si>
  <si>
    <t>пгт. Игрим, ул. имени Н.Кухаря, д. 17</t>
  </si>
  <si>
    <t>пгт. Игрим, ул. Кооперативная, д. 41</t>
  </si>
  <si>
    <t>п. Светлый, ул. Первопроходцев, д. 58</t>
  </si>
  <si>
    <t>п. Светлый, ул. Первопроходцев, д. 61</t>
  </si>
  <si>
    <t>п. Светлый, ул. Первопроходцев, д. 63</t>
  </si>
  <si>
    <t>ул. Дружбы Народов, д. 18А</t>
  </si>
  <si>
    <t>ул. Дружбы Народов, д. 26</t>
  </si>
  <si>
    <t>ул. Дружбы Народов, д. 37</t>
  </si>
  <si>
    <t>ул. Мира, д. 22В</t>
  </si>
  <si>
    <t>ул. Молодежная, д. 11</t>
  </si>
  <si>
    <t>ул. Молодежная, д. 12</t>
  </si>
  <si>
    <t>ул. Олимпийская, д. 27</t>
  </si>
  <si>
    <t>ул. Прибалтийская, д. 3</t>
  </si>
  <si>
    <t>ул. Прибалтийская, д. 9А</t>
  </si>
  <si>
    <t>ул. Привокзальная, д. 29а</t>
  </si>
  <si>
    <t>ул. Привокзальная, д. 33</t>
  </si>
  <si>
    <t>ул. Таллинская, д. 15</t>
  </si>
  <si>
    <t>ул. Таллинская, д. 17</t>
  </si>
  <si>
    <t>ул. Привокзальная, д. 13</t>
  </si>
  <si>
    <t>ул. Дружбы Народов, д. 18</t>
  </si>
  <si>
    <t>ул. Дружбы Народов, д. 22</t>
  </si>
  <si>
    <t>ул. Мира, д. 18А</t>
  </si>
  <si>
    <t>ул. Молодежная, д. 10</t>
  </si>
  <si>
    <t>ул. Молодежная, д. 13</t>
  </si>
  <si>
    <t>ул. Молодежная, д. 14</t>
  </si>
  <si>
    <t>ул. Дружбы Народов, д. 12А</t>
  </si>
  <si>
    <t>ул. Дружбы Народов, д. 12В</t>
  </si>
  <si>
    <t>ул. Дружбы Народов, д. 12Б</t>
  </si>
  <si>
    <t>ул. Дружбы Народов, д. 19</t>
  </si>
  <si>
    <t>ул. Дружбы Народов, д. 28</t>
  </si>
  <si>
    <t>ул. Дружбы Народов, д. 8</t>
  </si>
  <si>
    <t>ул. Мира, д. 4Б</t>
  </si>
  <si>
    <t>ул. Молодежная, д. 15</t>
  </si>
  <si>
    <t>ул. Прибалтийская, д. 3А</t>
  </si>
  <si>
    <t>ул. Степана Повха, д. 2</t>
  </si>
  <si>
    <t>д. Ушья, ул. Лесная, д. 43</t>
  </si>
  <si>
    <t>пгт. Куминский, ул. Гагарина, д. 34</t>
  </si>
  <si>
    <t>пгт. Междуреченский, ул. Толстого, д. 21а</t>
  </si>
  <si>
    <t>пгт. Междуреченский, ул. Толстого, д. 23</t>
  </si>
  <si>
    <t>пгт. Междуреченский, ул. Толстого, д. 25</t>
  </si>
  <si>
    <t>пгт. Мортка, пер. Советский, д. 3</t>
  </si>
  <si>
    <t>пгт. Мортка, ул. Г.М.Борисова, д. 2а</t>
  </si>
  <si>
    <t>пгт. Мортка, ул. Ленина, д. 13</t>
  </si>
  <si>
    <t>пгт. Мортка, ул. Путейская, д. 8</t>
  </si>
  <si>
    <t>ул. А.М.Кузьмина, д. 22</t>
  </si>
  <si>
    <t>ул. А.М.Кузьмина, д. 28</t>
  </si>
  <si>
    <t>ул. Ленина, д. 14</t>
  </si>
  <si>
    <t>ул. Сутормина, д. 2</t>
  </si>
  <si>
    <t>ул. Ленина, д. 10</t>
  </si>
  <si>
    <t>ул. Ленина, д. 12</t>
  </si>
  <si>
    <t>ул. Ленина, д. 6, корп. 1</t>
  </si>
  <si>
    <t>ул. Садовая, д. 16</t>
  </si>
  <si>
    <t>ул. Садовая, д. 16, корп. 1</t>
  </si>
  <si>
    <t>ул. Садовая, д. 35</t>
  </si>
  <si>
    <t>ул. Свободы, д. 40</t>
  </si>
  <si>
    <t>ул. Свободы, д. 42</t>
  </si>
  <si>
    <t>ул. Строителей, д. 3, корп. 2</t>
  </si>
  <si>
    <t>пгт. Высокий, ул. Бахилова, д. 4</t>
  </si>
  <si>
    <t>ул. Сутормина, д. 4</t>
  </si>
  <si>
    <t>ул. Сутормина, д. 6</t>
  </si>
  <si>
    <t>ул. Сутормина, д. 8</t>
  </si>
  <si>
    <t>ул. Таежная, д. 3, корп. 1</t>
  </si>
  <si>
    <t>ул. Таежная, д. 5, корп. 1</t>
  </si>
  <si>
    <t>ул. Чехова, д. 1, корп. 1</t>
  </si>
  <si>
    <t>ул. Дзержинского, д. 15</t>
  </si>
  <si>
    <t>ул. Дзержинского, д. 15Б</t>
  </si>
  <si>
    <t>ул. Дзержинского, д. 17</t>
  </si>
  <si>
    <t>ул. Дзержинского, д. 19</t>
  </si>
  <si>
    <t>ул. Дзержинского, д. 19А</t>
  </si>
  <si>
    <t>ул. Дзержинского, д. 19Г</t>
  </si>
  <si>
    <t>ул. Менделеева, д. 28</t>
  </si>
  <si>
    <t>ул. Менделеева, д. 28А</t>
  </si>
  <si>
    <t>ул. Менделеева, д. 30</t>
  </si>
  <si>
    <t>ул. Менделеева, д. 30А</t>
  </si>
  <si>
    <t>ул. Мира, д. 26</t>
  </si>
  <si>
    <t>ул. Мира, д. 32</t>
  </si>
  <si>
    <t>ул. Мира, д. 32А</t>
  </si>
  <si>
    <t>ул. Мира, д. 58В</t>
  </si>
  <si>
    <t>ул. Мира, д. 60А</t>
  </si>
  <si>
    <t>ул. Нефтяников, д. 17</t>
  </si>
  <si>
    <t>ул. Северная, д. 76</t>
  </si>
  <si>
    <t>ул. Спортивная, д. 21А</t>
  </si>
  <si>
    <t>ул. Чапаева, д. 55</t>
  </si>
  <si>
    <t>ул. Чапаева, д. 49</t>
  </si>
  <si>
    <t>ул. Чапаева, д. 51</t>
  </si>
  <si>
    <t>ул. Чапаева, д. 51А</t>
  </si>
  <si>
    <t>пр-кт. Победы, д. 10а</t>
  </si>
  <si>
    <t>пр-кт. Победы, д. 11</t>
  </si>
  <si>
    <t>пр-кт. Победы, д. 12а</t>
  </si>
  <si>
    <t>пр-кт. Победы, д. 14а</t>
  </si>
  <si>
    <t>пр-кт. Победы, д. 14б</t>
  </si>
  <si>
    <t>пр-кт. Победы, д. 1а</t>
  </si>
  <si>
    <t>пр-кт. Победы, д. 22</t>
  </si>
  <si>
    <t>пр-кт. Победы, д. 22а</t>
  </si>
  <si>
    <t>пр-кт. Победы, д. 23</t>
  </si>
  <si>
    <t>пр-кт. Победы, д. 24а</t>
  </si>
  <si>
    <t>пр-кт. Победы, д. 26</t>
  </si>
  <si>
    <t>пр-кт. Победы, д. 28</t>
  </si>
  <si>
    <t>пр-кт. Победы, д. 28а</t>
  </si>
  <si>
    <t>пр-кт. Победы, д. 5а</t>
  </si>
  <si>
    <t>пр-кт. Победы, д. 6а</t>
  </si>
  <si>
    <t>пр-кт. Победы, д. 6б</t>
  </si>
  <si>
    <t>ул. 60 лет Октября, д. 5</t>
  </si>
  <si>
    <t>ул. Декабристов, д. 10</t>
  </si>
  <si>
    <t>ул. Заводская, д. 15, корп. 12</t>
  </si>
  <si>
    <t>ул. Ленина, д. 3а</t>
  </si>
  <si>
    <t>ул. Ленина, д. 3б</t>
  </si>
  <si>
    <t>ул. Маршала Жукова, д. 4а</t>
  </si>
  <si>
    <t>ул. Маршала Жукова, д. 6</t>
  </si>
  <si>
    <t>ул. Маршала Жукова, д. 6а</t>
  </si>
  <si>
    <t>ул. Маршала Жукова, д. 6б</t>
  </si>
  <si>
    <t>ул. Маршала Жукова, д. 8 вставка</t>
  </si>
  <si>
    <t>ул. Маршала Жукова, д. 8а</t>
  </si>
  <si>
    <t>ул. Менделеева, д. 20</t>
  </si>
  <si>
    <t>ул. Менделеева, д. 24а</t>
  </si>
  <si>
    <t>ул. Мира, д. 16 Б  вставка</t>
  </si>
  <si>
    <t>ул. Мира, д. 18</t>
  </si>
  <si>
    <t>ул. Омская, д. 2</t>
  </si>
  <si>
    <t>ул. Омская, д. 2б</t>
  </si>
  <si>
    <t>б-р. Комсомольский, д. 14</t>
  </si>
  <si>
    <t>б-р. Комсомольский, д. 14Б</t>
  </si>
  <si>
    <t>б-р. Комсомольский, д. 14В</t>
  </si>
  <si>
    <t>б-р. Комсомольский, д. 16</t>
  </si>
  <si>
    <t>б-р. Комсомольский, д. 16А</t>
  </si>
  <si>
    <t>б-р. Комсомольский, д. 2Б</t>
  </si>
  <si>
    <t>б-р. Комсомольский, д. 2В</t>
  </si>
  <si>
    <t>б-р. Комсомольский, д. 7</t>
  </si>
  <si>
    <t>б-р. Комсомольский, д. 8</t>
  </si>
  <si>
    <t>б-р. Комсомольский, д. 8А</t>
  </si>
  <si>
    <t>б-р. Комсомольский, д. 8Б</t>
  </si>
  <si>
    <t>б-р. Комсомольский, д. 1</t>
  </si>
  <si>
    <t>б-р. Комсомольский, д. 5</t>
  </si>
  <si>
    <t>ул. Дзержинского, д. 15А</t>
  </si>
  <si>
    <t>ул. Дзержинского, д. 19Б</t>
  </si>
  <si>
    <t>ул. Дзержинского, д. 19В</t>
  </si>
  <si>
    <t>ул. Интернациональная, д. 10Б</t>
  </si>
  <si>
    <t>ул. Интернациональная, д. 12Б</t>
  </si>
  <si>
    <t>ул. Интернациональная, д. 14</t>
  </si>
  <si>
    <t>ул. Интернациональная, д. 20А</t>
  </si>
  <si>
    <t>ул. Интернациональная, д. 8Б</t>
  </si>
  <si>
    <t>ул. Ленина, д. 13</t>
  </si>
  <si>
    <t>ул. Менделеева, д. 32</t>
  </si>
  <si>
    <t>ул. Мира, д. 36А</t>
  </si>
  <si>
    <t>ул. Мира, д. 3А</t>
  </si>
  <si>
    <t>ул. Мира, д. 40А</t>
  </si>
  <si>
    <t>ул. Мира, д. 44</t>
  </si>
  <si>
    <t>ул. Мира, д. 48А</t>
  </si>
  <si>
    <t>ул. Мира, д. 48Б</t>
  </si>
  <si>
    <t>ул. Мира, д. 54</t>
  </si>
  <si>
    <t>ул. Мира, д. 56А</t>
  </si>
  <si>
    <t>ул. Нефтяников, д. 13А</t>
  </si>
  <si>
    <t>ул. Нефтяников, д. 70</t>
  </si>
  <si>
    <t>ул. Нефтяников, д. 70Б</t>
  </si>
  <si>
    <t>ул. Нефтяников, д. 72А</t>
  </si>
  <si>
    <t>ул. Северная, д. 76А</t>
  </si>
  <si>
    <t>ул. Чапаева, д. 59</t>
  </si>
  <si>
    <t>ул. Чапаева, д. 61</t>
  </si>
  <si>
    <t>ул. Чапаева, д. 63</t>
  </si>
  <si>
    <t>пр-кт. Победы, д. 21 вставка</t>
  </si>
  <si>
    <t>пр-кт. Победы, д. 8</t>
  </si>
  <si>
    <t>пр-кт. Победы, д. 9</t>
  </si>
  <si>
    <t>ул. 60 лет Октября, д. 5а</t>
  </si>
  <si>
    <t>ул. 60 лет Октября, д. 7</t>
  </si>
  <si>
    <t>ул. 60 лет Октября, д. 9</t>
  </si>
  <si>
    <t>ул. Гагарина, д. 9</t>
  </si>
  <si>
    <t>ул. Декабристов, д. 8</t>
  </si>
  <si>
    <t>ул. Заводская, д. 13а</t>
  </si>
  <si>
    <t>ул. Маршала Жукова, д. 8б вставка</t>
  </si>
  <si>
    <t>ул. Менделеева, д. 2а</t>
  </si>
  <si>
    <t>ул. Менделеева, д. 4б</t>
  </si>
  <si>
    <t>ул. Мира, д. 2а</t>
  </si>
  <si>
    <t>ул. Пионерская, д. 11а</t>
  </si>
  <si>
    <t>ул. Таежная, д. 31</t>
  </si>
  <si>
    <t>ул. Таежная, д. 31а</t>
  </si>
  <si>
    <t>ул. Интернациональная, д. 14Б</t>
  </si>
  <si>
    <t>ул. Мира, д. 58</t>
  </si>
  <si>
    <t>ул. Мира, д. 58Б</t>
  </si>
  <si>
    <t>ул. Мира, д. 60Б</t>
  </si>
  <si>
    <t>б-р. Комсомольский, д. 14А</t>
  </si>
  <si>
    <t>б-р. Комсомольский, д. 5А</t>
  </si>
  <si>
    <t>ул. Маршала Жукова, д. 11</t>
  </si>
  <si>
    <t>ул. Маршала Жукова, д. 11А</t>
  </si>
  <si>
    <t>ул. Мира, д. 34А</t>
  </si>
  <si>
    <t>ул. Мира, д. 5А</t>
  </si>
  <si>
    <t>ул. Мира, д. 81</t>
  </si>
  <si>
    <t>ул. Мира, д. 85</t>
  </si>
  <si>
    <t>ул. Нефтяников, д. 15</t>
  </si>
  <si>
    <t>ул. Нефтяников, д. 15А</t>
  </si>
  <si>
    <t>ул. Нефтяников, д. 17А</t>
  </si>
  <si>
    <t>ул. Нефтяников, д. 21</t>
  </si>
  <si>
    <t>ул. Нефтяников, д. 21А</t>
  </si>
  <si>
    <t>ул. Нефтяников, д. 23</t>
  </si>
  <si>
    <t>ул. Нефтяников, д. 25</t>
  </si>
  <si>
    <t>ул. Нефтяников, д. 64</t>
  </si>
  <si>
    <t>ул. Нефтяников, д. 66</t>
  </si>
  <si>
    <t>ул. Нефтяников, д. 68</t>
  </si>
  <si>
    <t>ул. Нефтяников, д. 72Б</t>
  </si>
  <si>
    <t>ул. Нефтяников, д. 74</t>
  </si>
  <si>
    <t>ул. Нефтяников, д. 76</t>
  </si>
  <si>
    <t>ул. Нефтяников, д. 78</t>
  </si>
  <si>
    <t>ул. Нефтяников, д. 78А</t>
  </si>
  <si>
    <t>ул. Озёрная, д. 1</t>
  </si>
  <si>
    <t>ул. Пермская, д. 3</t>
  </si>
  <si>
    <t>ул. Северная, д. 76Б</t>
  </si>
  <si>
    <t>ул. Спортивная, д. 11</t>
  </si>
  <si>
    <t>ул. Спортивная, д. 13</t>
  </si>
  <si>
    <t>ул. Спортивная, д. 13А</t>
  </si>
  <si>
    <t>ул. Спортивная, д. 5А</t>
  </si>
  <si>
    <t>ул. Чапаева, д. 65</t>
  </si>
  <si>
    <t>ул. Чапаева, д. 67</t>
  </si>
  <si>
    <t>ул. Чапаева, д. 69</t>
  </si>
  <si>
    <t>пр-кт. Победы, д. 20а</t>
  </si>
  <si>
    <t>пр-кт. Победы, д. 20б</t>
  </si>
  <si>
    <t>пр-кт. Победы, д. 24</t>
  </si>
  <si>
    <t>пр-кт. Победы, д. 25</t>
  </si>
  <si>
    <t>ул. Гагарина, д. 7</t>
  </si>
  <si>
    <t>ул. Гагарина, д. 7б</t>
  </si>
  <si>
    <t>ул. Дружбы Народов, д. 29а</t>
  </si>
  <si>
    <t>ул. Дружбы Народов, д. 33</t>
  </si>
  <si>
    <t>ул. Заводская, д. 11, корп. 11</t>
  </si>
  <si>
    <t>ул. Заводская, д. 11а</t>
  </si>
  <si>
    <t>ул. Заводская, д. 13</t>
  </si>
  <si>
    <t>ул. Мира, д. 18а</t>
  </si>
  <si>
    <t>ул. Мира, д. 62</t>
  </si>
  <si>
    <t>ул. Мира, д. 64</t>
  </si>
  <si>
    <t>ул. Мира, д. 64а</t>
  </si>
  <si>
    <t>ул. Мира, д. 66</t>
  </si>
  <si>
    <t>ул. Мира, д. 66а</t>
  </si>
  <si>
    <t>ул. Мира, д. 68а</t>
  </si>
  <si>
    <t>ул. Мира, д. 70</t>
  </si>
  <si>
    <t>ул. Мира, д. 70а</t>
  </si>
  <si>
    <t>ул. Омская, д. 6а</t>
  </si>
  <si>
    <t>ул. Чапаева, д. 17</t>
  </si>
  <si>
    <t>ул. Чапаева, д. 19</t>
  </si>
  <si>
    <t>ул. Чапаева, д. 21</t>
  </si>
  <si>
    <t>ул. Чапаева, д. 23</t>
  </si>
  <si>
    <t>пгт. Приобье, мкр. Газовиков, д. 6б</t>
  </si>
  <si>
    <t>пгт. Приобье, мкр. Газовиков, д. 8а</t>
  </si>
  <si>
    <t>п. Унъюган, ул. Матросова, д. 12</t>
  </si>
  <si>
    <t>п. Унъюган, ул. Матросова, д. 13</t>
  </si>
  <si>
    <t>пгт. Андра, мкр. Финский, д. 1</t>
  </si>
  <si>
    <t>пгт. Андра, мкр. Финский, д. 2</t>
  </si>
  <si>
    <t>пгт. Октябрьское, ул. 50 лет Победы, д. 11</t>
  </si>
  <si>
    <t>пгт. Талинка, мкр. 1-й, д. 43</t>
  </si>
  <si>
    <t>пгт. Талинка, мкр. 2-й, д. 1</t>
  </si>
  <si>
    <t>пгт. Приобье, мкр. Речников, д. 13</t>
  </si>
  <si>
    <t>пгт. Приобье, ул. Крымская, д. 45</t>
  </si>
  <si>
    <t>пгт. Приобье, ул. Крымская, д. 4а</t>
  </si>
  <si>
    <t>пгт. Приобье, ул. Строителей, д. 57</t>
  </si>
  <si>
    <t>пгт. Приобье, ул. Строителей, д. 9</t>
  </si>
  <si>
    <t>ул. 40 лет Победы, д. 7</t>
  </si>
  <si>
    <t>ул. 40 лет Победы, д. 9</t>
  </si>
  <si>
    <t>ул. Мира, д. 18, корп. 2</t>
  </si>
  <si>
    <t>ул. Монтажников, д. 3, корп. А, секц. 2</t>
  </si>
  <si>
    <t>ул. Кирова, д. 10</t>
  </si>
  <si>
    <t>ул. Декабристов, д. 6</t>
  </si>
  <si>
    <t>ул. Железнодорожная, д. 11, корп. А</t>
  </si>
  <si>
    <t>ул. Мира, д. 18, корп. 3</t>
  </si>
  <si>
    <t>ул. Таежная, д. 12, корп. 2</t>
  </si>
  <si>
    <t>ул. Попова, д. 60, корп. Б</t>
  </si>
  <si>
    <t>ул. Свердлова, д. 1</t>
  </si>
  <si>
    <t>ул. Свердлова, д. 6</t>
  </si>
  <si>
    <t>ул. Толстого, д. 2</t>
  </si>
  <si>
    <t>мкр. 16-й, д. 26</t>
  </si>
  <si>
    <t>мкр. 1-й, д. 21</t>
  </si>
  <si>
    <t>мкр. 2-й, д. 1</t>
  </si>
  <si>
    <t>мкр. 2-й, д. 10</t>
  </si>
  <si>
    <t>мкр. 2-й, д. 11</t>
  </si>
  <si>
    <t>мкр. 2-й, д. 12</t>
  </si>
  <si>
    <t>мкр. 2-й, д. 13</t>
  </si>
  <si>
    <t>мкр. 2-й, д. 18</t>
  </si>
  <si>
    <t>мкр. 3-й, д. 16</t>
  </si>
  <si>
    <t>мкр. 3-й, д. 4</t>
  </si>
  <si>
    <t>мкр. 5-й, д. 10А</t>
  </si>
  <si>
    <t>мкр. 7-й, д. 39Е</t>
  </si>
  <si>
    <t>мкр. 8-й, д. 11</t>
  </si>
  <si>
    <t>мкр. 8-й, д. 12</t>
  </si>
  <si>
    <t>мкр. 8-й, д. 16</t>
  </si>
  <si>
    <t>мкр. 8-й, д. 21</t>
  </si>
  <si>
    <t>мкр. 8-й, д. 22</t>
  </si>
  <si>
    <t>мкр. 8-й, д. 4</t>
  </si>
  <si>
    <t>мкр. 8-й, д. 6</t>
  </si>
  <si>
    <t>мкр. 8-й, д. 9</t>
  </si>
  <si>
    <t>мкр. 9-й, д. 20</t>
  </si>
  <si>
    <t>мкр. 16-й, д. 25</t>
  </si>
  <si>
    <t>мкр. 16-й, д. 7</t>
  </si>
  <si>
    <t>мкр. 16-й, д. 8</t>
  </si>
  <si>
    <t>мкр. 2-й, д. 1а</t>
  </si>
  <si>
    <t>мкр. 2-й, д. 20</t>
  </si>
  <si>
    <t>мкр. 2-й, д. 22</t>
  </si>
  <si>
    <t>мкр. 2-й, д. 23</t>
  </si>
  <si>
    <t>мкр. 2-й, д. 6</t>
  </si>
  <si>
    <t>мкр. 2-й, д. 7</t>
  </si>
  <si>
    <t>мкр. 5-й, д. 1</t>
  </si>
  <si>
    <t>мкр. 6-й, д. 67</t>
  </si>
  <si>
    <t>мкр. 7-й, д. 25Д</t>
  </si>
  <si>
    <t>мкр. 7-й, д. 39Д</t>
  </si>
  <si>
    <t>мкр. 8-й, д. 1</t>
  </si>
  <si>
    <t>мкр. 8-й, д. 13</t>
  </si>
  <si>
    <t>мкр. 8-й, д. 20</t>
  </si>
  <si>
    <t>мкр. 8-й, д. 23</t>
  </si>
  <si>
    <t>мкр. 8-й, д. 5</t>
  </si>
  <si>
    <t>мкр. 12-й, д. 53</t>
  </si>
  <si>
    <t>мкр. 2-й, д. 8</t>
  </si>
  <si>
    <t>мкр. 2-й, д. 9</t>
  </si>
  <si>
    <t>мкр. 3-й, д. 10</t>
  </si>
  <si>
    <t>мкр. 3-й, д. 11</t>
  </si>
  <si>
    <t>мкр. 3-й, д. 12</t>
  </si>
  <si>
    <t>мкр. 3-й, д. 13</t>
  </si>
  <si>
    <t>мкр. 3-й, д. 15</t>
  </si>
  <si>
    <t>мкр. 3-й, д. 7</t>
  </si>
  <si>
    <t>мкр. 3-й, д. 8</t>
  </si>
  <si>
    <t>мкр. 3-й, д. 9</t>
  </si>
  <si>
    <t>мкр. 5-й, д. 65</t>
  </si>
  <si>
    <t>мкр. 7-й, д. 56</t>
  </si>
  <si>
    <t>мкр. 8-й, д. 10</t>
  </si>
  <si>
    <t>мкр. 8-й, д. 3</t>
  </si>
  <si>
    <t>мкр. 1-й, д. 36</t>
  </si>
  <si>
    <t>мкр. 1-й, д. 37</t>
  </si>
  <si>
    <t>мкр. 1-й, д. 48</t>
  </si>
  <si>
    <t>мкр. 1-й, д. 50</t>
  </si>
  <si>
    <t>мкр. 1-й, д. 51</t>
  </si>
  <si>
    <t>мкр. 2-й, д. 4</t>
  </si>
  <si>
    <t>мкр. 4-й, д. 6</t>
  </si>
  <si>
    <t>мкр. 4-й, д. 7</t>
  </si>
  <si>
    <t>ул. Речная, д. 107</t>
  </si>
  <si>
    <t>ул. Тихона Сенькина, д. 1</t>
  </si>
  <si>
    <t>ул. Тихона Сенькина, д. 12</t>
  </si>
  <si>
    <t>мкр. 1-й, д. 23</t>
  </si>
  <si>
    <t>мкр. 1-й, д. 32</t>
  </si>
  <si>
    <t>мкр. 1-й, д. 38</t>
  </si>
  <si>
    <t>мкр. 1-й, д. 40</t>
  </si>
  <si>
    <t>мкр. 1-й, д. 49</t>
  </si>
  <si>
    <t>мкр. 2-й, д. 3</t>
  </si>
  <si>
    <t>мкр. 2-й, д. 5</t>
  </si>
  <si>
    <t>мкр. 4-й, д. 8</t>
  </si>
  <si>
    <t>ул. Тихона Сенькина, д. 8</t>
  </si>
  <si>
    <t>ул. Чернышова, д. 16</t>
  </si>
  <si>
    <t>мкр. 1-й, д. 11</t>
  </si>
  <si>
    <t>ул. Мира, д. 1</t>
  </si>
  <si>
    <t>ул. Речная, д. 103</t>
  </si>
  <si>
    <t>ул. Тихона Сенькина, д. 2</t>
  </si>
  <si>
    <t>ул. Тихона Сенькина, д. 4</t>
  </si>
  <si>
    <t>мкр. 6 Пионерный, д. 24</t>
  </si>
  <si>
    <t>мкр. 1-й, д. 46</t>
  </si>
  <si>
    <t>мкр. 3-й, д. 20</t>
  </si>
  <si>
    <t>мкр. 2-й, д. 26</t>
  </si>
  <si>
    <t>мкр. 3-й, д. 18</t>
  </si>
  <si>
    <t>мкр. 2, д. 32</t>
  </si>
  <si>
    <t>мкр. 2, д. 71</t>
  </si>
  <si>
    <t>мкр. 2, д. 76</t>
  </si>
  <si>
    <t>мкр. 2, д. 78</t>
  </si>
  <si>
    <t>мкр. 2, д. 84</t>
  </si>
  <si>
    <t>мкр. 2, д. 90</t>
  </si>
  <si>
    <t>мкр. 1А, д. 71</t>
  </si>
  <si>
    <t>мкр. 1А, д. 72</t>
  </si>
  <si>
    <t>мкр. 2, д. 56</t>
  </si>
  <si>
    <t>мкр. 2, д. 57</t>
  </si>
  <si>
    <t>мкр. 2, д. 66</t>
  </si>
  <si>
    <t>мкр. 2, д. 67</t>
  </si>
  <si>
    <t>мкр. 2, д. 77</t>
  </si>
  <si>
    <t>мкр. 2, д. 89</t>
  </si>
  <si>
    <t>мкр. 2, д. 92</t>
  </si>
  <si>
    <t>мкр. 2, д. 29</t>
  </si>
  <si>
    <t>мкр. 2, д. 30</t>
  </si>
  <si>
    <t>мкр. 2, д. 31</t>
  </si>
  <si>
    <t>мкр. 2, д. 33</t>
  </si>
  <si>
    <t>мкр. 2, д. 34</t>
  </si>
  <si>
    <t>мкр. 2, д. 39</t>
  </si>
  <si>
    <t>мкр. 2, д. 65</t>
  </si>
  <si>
    <t>мкр. 2, д. 83</t>
  </si>
  <si>
    <t>мкр. 2, д. 88</t>
  </si>
  <si>
    <t>мкр. 2, д. 89А</t>
  </si>
  <si>
    <t>п. Куть-Ях, д. 10</t>
  </si>
  <si>
    <t>п. Куть-Ях, д. 9</t>
  </si>
  <si>
    <t>п. Сингапай, ул. Круг Б-4, д. 29</t>
  </si>
  <si>
    <t>п. Сингапай, ул. Круг Б-4, д. 33</t>
  </si>
  <si>
    <t>п. Сингапай, ул. Круг Б-4, д. 34</t>
  </si>
  <si>
    <t>пгт. Пойковский, мкр. 3-й, д. 22</t>
  </si>
  <si>
    <t>с. Чеускино, ул. Центральная, д. 16</t>
  </si>
  <si>
    <t>п. Сингапай, пр-кт. Молодежный, д. 57</t>
  </si>
  <si>
    <t>п. Сингапай, ул. Круг Б-3, д. 41</t>
  </si>
  <si>
    <t>п. Сингапай, ул. Круг Б-4, д. 30</t>
  </si>
  <si>
    <t>п. Сингапай, ул. Круг Б-4, д. 32</t>
  </si>
  <si>
    <t>пгт. Пойковский, мкр. 1-й, д. 79</t>
  </si>
  <si>
    <t>пгт. Пойковский, мкр. Дорожник, д. 1</t>
  </si>
  <si>
    <t>с. Чеускино, ул. Новая, д. 7</t>
  </si>
  <si>
    <t>с. Чеускино, ул. Центральная, д. 29</t>
  </si>
  <si>
    <t>п. Салым, ул. Привокзальная, д. 11</t>
  </si>
  <si>
    <t>п. Салым, ул. Привокзальная, д. 5</t>
  </si>
  <si>
    <t>п. Салым, ул. Северная, д. 15</t>
  </si>
  <si>
    <t>п. Сингапай, ул. Круг Б-3, д. 36</t>
  </si>
  <si>
    <t>п. Сингапай, ул. Круг Б-4, д. 28</t>
  </si>
  <si>
    <t>п. Сингапай, ул. Круг Б-4, д. 31</t>
  </si>
  <si>
    <t>п. Сингапай, ул. Круг Б-4, д. 35</t>
  </si>
  <si>
    <t>пгт. Пойковский, мкр. Дорожник, д. 3</t>
  </si>
  <si>
    <t>пгт. Пойковский, мкр. 1-й, д. 100</t>
  </si>
  <si>
    <t>пгт. Пойковский, мкр. 1-й, д. 104</t>
  </si>
  <si>
    <t>пгт. Пойковский, мкр. 1-й, д. 64</t>
  </si>
  <si>
    <t>пгт. Пойковский, мкр. 4-й, д. 18</t>
  </si>
  <si>
    <t>пгт. Пойковский, мкр. 4-й, д. 19</t>
  </si>
  <si>
    <t>с. Чеускино, ул. Новая, д. 14</t>
  </si>
  <si>
    <t>п. Ваховск, ул. Спортивная, д. 1</t>
  </si>
  <si>
    <t>пгт. Излучинск, пер. Строителей, д. 10</t>
  </si>
  <si>
    <t>пгт. Излучинск, пер. Строителей, д. 12</t>
  </si>
  <si>
    <t>пгт. Излучинск, пер. Строителей, д. 4</t>
  </si>
  <si>
    <t>пгт. Излучинск, пер. Строителей, д. 6</t>
  </si>
  <si>
    <t>пгт. Излучинск, ул. Набережная, д. 10</t>
  </si>
  <si>
    <t>пгт. Излучинск, ул. Набережная, д. 12</t>
  </si>
  <si>
    <t>пгт. Излучинск, ул. Пионерная, д. 1</t>
  </si>
  <si>
    <t>пгт. Излучинск, ул. Энергетиков, д. 13</t>
  </si>
  <si>
    <t>пгт. Излучинск, ул. Энергетиков, д. 15</t>
  </si>
  <si>
    <t>пгт. Излучинск, ул. Энергетиков, д. 17</t>
  </si>
  <si>
    <t>с. Ларьяк, ул. Мирюгина, д. 14</t>
  </si>
  <si>
    <t>пгт. Излучинск, ул. Набережная, д. 3</t>
  </si>
  <si>
    <t>пгт. Новоаганск, ул. Центральная, д. 5</t>
  </si>
  <si>
    <t>с. Ларьяк, пер. Больничный, д. 2</t>
  </si>
  <si>
    <t>п. Ваховск, ул. Зеленая, д. 10</t>
  </si>
  <si>
    <t>пгт. Излучинск, ул. Набережная, д. 4</t>
  </si>
  <si>
    <t>пгт. Излучинск, ул. Набережная, д. 5</t>
  </si>
  <si>
    <t>пгт. Излучинск, ул. Набережная, д. 6</t>
  </si>
  <si>
    <t>п. Горноправдинск, пер. Школьный, д. 3А</t>
  </si>
  <si>
    <t>п. Горноправдинск, ул. Петелина, д. 10</t>
  </si>
  <si>
    <t>п. Горноправдинск, ул. Петелина, д. 5</t>
  </si>
  <si>
    <t>п. Горноправдинск, ул. Петелина, д. 6</t>
  </si>
  <si>
    <t>п. Горноправдинск, ул. Победы, д. 5 А</t>
  </si>
  <si>
    <t>п. Горноправдинск, проезд. Центральный, д. 8</t>
  </si>
  <si>
    <t>п. Горноправдинск, ул. Петелина, д. 1</t>
  </si>
  <si>
    <t>п. Горноправдинск, ул. Петелина, д. 1А</t>
  </si>
  <si>
    <t>п. Горноправдинск, ул. Петелина, д. 2</t>
  </si>
  <si>
    <t>п. Горноправдинск, ул. Петелина, д. 4</t>
  </si>
  <si>
    <t>п. Горноправдинск, ул. Победы, д. 2</t>
  </si>
  <si>
    <t>п. Кедровый, ул. Старая Набережная, д. 16</t>
  </si>
  <si>
    <t>п. Кедровый, ул. Энтузиастов, д. 18</t>
  </si>
  <si>
    <t>п. Луговской, ул. Комсомольская, д. 4</t>
  </si>
  <si>
    <t>г. Советский, ул. Гастелло, д. 37</t>
  </si>
  <si>
    <t>г. Советский, ул. Гастелло, д. 39</t>
  </si>
  <si>
    <t>г. Советский, ул. Калинина, д. 1</t>
  </si>
  <si>
    <t>г. Советский, ул. Калинина, д. 44, лит. а</t>
  </si>
  <si>
    <t>г. Советский, ул. Ленина, д. 1</t>
  </si>
  <si>
    <t>г. Советский, ул. Советская, д. 25</t>
  </si>
  <si>
    <t>г. Советский, ул. Советская, д. 35</t>
  </si>
  <si>
    <t>г. Советский, ул. Юбилейная, д. 50, корп. А</t>
  </si>
  <si>
    <t>г. Советский, ул. Юности, д. 13</t>
  </si>
  <si>
    <t>п. Алябьевский, ул. Токмянина, д. 2</t>
  </si>
  <si>
    <t>п. Алябьевский, ул. Токмянина, д. 3</t>
  </si>
  <si>
    <t>п. Алябьевский, ул. Токмянина, д. 7</t>
  </si>
  <si>
    <t>пгт. Агириш, ул. Спортивная, д. 24</t>
  </si>
  <si>
    <t>пгт. Агириш, ул. Спортивная, д. 24а</t>
  </si>
  <si>
    <t>г. Советский, ул. Гагарина, д. 75</t>
  </si>
  <si>
    <t>г. Советский, ул. Гастелло, д. 33</t>
  </si>
  <si>
    <t>г. Советский, ул. Гастелло, д. 43</t>
  </si>
  <si>
    <t>г. Советский, ул. Железнодорожная, д. 20</t>
  </si>
  <si>
    <t>г. Советский, ул. Киевская, д. 20</t>
  </si>
  <si>
    <t>г. Советский, ул. Макаренко, д. 5</t>
  </si>
  <si>
    <t>пгт. Коммунистический, ул. Медиков, д. 3</t>
  </si>
  <si>
    <t>пгт. Коммунистический, ул. Медиков, д. 5</t>
  </si>
  <si>
    <t>пгт. Таежный, ул. Уральская, д. 34</t>
  </si>
  <si>
    <t>г. Советский, пер. Строительный, д. 11</t>
  </si>
  <si>
    <t>г. Советский, ул. Гастелло, д. 26</t>
  </si>
  <si>
    <t>г. Советский, ул. Гастелло, д. 28</t>
  </si>
  <si>
    <t>г. Советский, ул. Гастелло, д. 41</t>
  </si>
  <si>
    <t>г. Советский, ул. Железнодорожная, д. 16</t>
  </si>
  <si>
    <t>г. Советский, ул. Железнодорожная, д. 2</t>
  </si>
  <si>
    <t>г. Советский, ул. Железнодорожная, д. 6</t>
  </si>
  <si>
    <t>г. Советский, ул. Калинина, д. 44</t>
  </si>
  <si>
    <t>г. Советский, ул. Киевская, д. 11</t>
  </si>
  <si>
    <t>г. Советский, ул. Короленко, д. 3</t>
  </si>
  <si>
    <t>г. Советский, ул. Короленко, д. 4</t>
  </si>
  <si>
    <t>г. Советский, ул. Короленко, д. 7</t>
  </si>
  <si>
    <t>г. Советский, ул. Кошевого, д. 7</t>
  </si>
  <si>
    <t>г. Советский, ул. Садовая, д. 3</t>
  </si>
  <si>
    <t>г. Советский, ул. Строительная, д. 40, корп. а</t>
  </si>
  <si>
    <t>ул. Комсомольская, д. 20</t>
  </si>
  <si>
    <t>ул. Комсомольская, д. 26</t>
  </si>
  <si>
    <t>ул. Ленина, д. 15</t>
  </si>
  <si>
    <t>ул. Ленина, д. 15а</t>
  </si>
  <si>
    <t>ул. Ленина, д. 17</t>
  </si>
  <si>
    <t>ул. Мира, д. 20</t>
  </si>
  <si>
    <t>ул. Мира, д. 7</t>
  </si>
  <si>
    <t>ул. Мира, д. 9</t>
  </si>
  <si>
    <t>ул. Солнечная, д. 10</t>
  </si>
  <si>
    <t>ул. Солнечная, д. 10А</t>
  </si>
  <si>
    <t>ул. Дружбы Народов, д. 23</t>
  </si>
  <si>
    <t>ул. Комсомольская, д. 16</t>
  </si>
  <si>
    <t>ул. Ленина, д. 28</t>
  </si>
  <si>
    <t>ул. Ленина, д. 33</t>
  </si>
  <si>
    <t>ул. Ленина, д. 41</t>
  </si>
  <si>
    <t>ул. Мира, д. 13</t>
  </si>
  <si>
    <t>ул. Мира, д. 5</t>
  </si>
  <si>
    <t>ул. Парковая, д. 13</t>
  </si>
  <si>
    <t>ул. Парковая, д. 13а</t>
  </si>
  <si>
    <t>ул. Парковая, д. 15</t>
  </si>
  <si>
    <t>ул. Парковая, д. 15а</t>
  </si>
  <si>
    <t>ул. Парковая, д. 17</t>
  </si>
  <si>
    <t>ул. Комсомольская, д. 2б</t>
  </si>
  <si>
    <t>ул. Комсомольская, д. 6б</t>
  </si>
  <si>
    <t>ул. Ленина, д. 21</t>
  </si>
  <si>
    <t>ул. Ленина, д. 26</t>
  </si>
  <si>
    <t>ул. Ленина, д. 29</t>
  </si>
  <si>
    <t>ул. Ленина, д. 30</t>
  </si>
  <si>
    <t>ул. Ленина, д. 30а</t>
  </si>
  <si>
    <t>ул. Мира, д. 11</t>
  </si>
  <si>
    <t>ул. Парковая, д. 11</t>
  </si>
  <si>
    <t>ул. Солнечная, д. 14а</t>
  </si>
  <si>
    <t>ул. Солнечная, д. 18а</t>
  </si>
  <si>
    <t>ул. Солнечная, д. 2</t>
  </si>
  <si>
    <t>ул. Солнечная, д. 4</t>
  </si>
  <si>
    <t>ул. Солнечная, д. 6</t>
  </si>
  <si>
    <t>ул. Солнечная, д. 8</t>
  </si>
  <si>
    <t>Проектные работы</t>
  </si>
  <si>
    <t>Итого по автономному округу на 2017 год</t>
  </si>
  <si>
    <t>Всего по автономному округу на 2017-2019 годы</t>
  </si>
  <si>
    <t>2018 год</t>
  </si>
  <si>
    <t>Итого по автономному округу на 2019 год</t>
  </si>
  <si>
    <t>п. Унъюган, ул. Матросова, д. 16</t>
  </si>
  <si>
    <t>п. Солнечный, ул. Сибирская, д.4а</t>
  </si>
  <si>
    <t>ул. Омская, д. 4</t>
  </si>
  <si>
    <t>ул. Омская, д. 22</t>
  </si>
  <si>
    <t>ул. Омская, д. 18</t>
  </si>
  <si>
    <t>ул. 60 лет Октября, д. 7б</t>
  </si>
  <si>
    <t>пгт. Излучинск, ул. Школьная, д. 4</t>
  </si>
  <si>
    <t>пгт. Излучинск, ул. Школьная, д. 6</t>
  </si>
  <si>
    <t>пгт. Излучинск, ул. Школьная, д. 8</t>
  </si>
  <si>
    <t>пгт. Излучинск, ул. Школьная, д. 10</t>
  </si>
  <si>
    <t>п. Ульт-Ягун, ул. 35 лет Победы, д. 1</t>
  </si>
  <si>
    <t>п. Ульт-Ягун, ул. 35 лет Победы, д. 11</t>
  </si>
  <si>
    <t>II. Перечень работ по капитальному ремонту общего имущества в многоквартирных домах</t>
  </si>
  <si>
    <t>Итого по автономному округу на 2018 год</t>
  </si>
  <si>
    <t>ул. Строителей, д. 59</t>
  </si>
  <si>
    <t>ул. Березовская, д. 12</t>
  </si>
  <si>
    <t>2695.5</t>
  </si>
  <si>
    <t>ул. Пионерская, д. 11</t>
  </si>
  <si>
    <t>мкр. 7-й, д. 8</t>
  </si>
  <si>
    <t>ул. Молодежная, д. 7</t>
  </si>
  <si>
    <t>ул. Молодежная, д. 5</t>
  </si>
  <si>
    <t>4491.10</t>
  </si>
  <si>
    <t>ул. Строителей, д. 109</t>
  </si>
  <si>
    <t>п. Куть-Ях, д. 1</t>
  </si>
  <si>
    <t>п. Куть-Ях, д. 7</t>
  </si>
  <si>
    <t>пгт. Игрим, ул. Спортивная, д. 18</t>
  </si>
  <si>
    <t>пгт. Игрим, ул. Королева, д. 15</t>
  </si>
  <si>
    <t>ул. Ермака, д. 17А</t>
  </si>
  <si>
    <t>ул. Ленина, д. 4, корп. 2</t>
  </si>
  <si>
    <t>ул. Свободы, д. 29, корп. 1</t>
  </si>
  <si>
    <t>п. Горноправдинск, ул. Таежная, д. 2</t>
  </si>
  <si>
    <t>п. Горноправдинск, ул. Победы, д. 4</t>
  </si>
  <si>
    <t>п. Кедровый, ул. Старая Набережная, д. 13</t>
  </si>
  <si>
    <t>п. Ваховск, 1 мкр, д. 5</t>
  </si>
  <si>
    <t>д. Сайгатина, ул. Совхозная, д. 11</t>
  </si>
  <si>
    <t>пр-кт. Победы, д. 19а</t>
  </si>
  <si>
    <t>пр-кт. Победы, д. 21А</t>
  </si>
  <si>
    <t>ул. Маршала Жукова, д. 2</t>
  </si>
  <si>
    <t>ул. Маршала Жукова, д. 2б</t>
  </si>
  <si>
    <t>п. Унъюган, мкр. 40 лет Победы, д. 2</t>
  </si>
  <si>
    <t>мкр. 16А, д. 66</t>
  </si>
  <si>
    <t>мкр. 1-й, д. 24</t>
  </si>
  <si>
    <t>мкр. 1-й, д. 16</t>
  </si>
  <si>
    <t>мкр. 1-й, д. 18</t>
  </si>
  <si>
    <t>мкр. 1-й, д. 27</t>
  </si>
  <si>
    <t>мкр. 1-й, д. 3</t>
  </si>
  <si>
    <t xml:space="preserve">мкр. 1-й, д. 4 </t>
  </si>
  <si>
    <t xml:space="preserve">мкр. 1-й, д. 8 </t>
  </si>
  <si>
    <t>пгт. Пионерский, ул. Ленина, д. 7, корп. а</t>
  </si>
  <si>
    <t>пгт. Талинка, мкр. 2-й, д. 2</t>
  </si>
  <si>
    <t>пгт. Барсово, ул. Майская, д. 45</t>
  </si>
  <si>
    <t>пгт. Барсово, ул. Мостостроителей, д. 10</t>
  </si>
  <si>
    <t>п. Солнечный, ул. Сибирская, д. 10а</t>
  </si>
  <si>
    <t>ул. Железнодорожная, д. 45</t>
  </si>
  <si>
    <t>ул. Нефтяников, д. 5</t>
  </si>
  <si>
    <t>ул. Ленина, д. 1А</t>
  </si>
  <si>
    <t>ул. Мира, д. 10а</t>
  </si>
  <si>
    <t>ул. Мира, д. 12а</t>
  </si>
  <si>
    <t>ул. Мира, д. 4а</t>
  </si>
  <si>
    <t>ул. Мира, д. 6А</t>
  </si>
  <si>
    <t>ул. Мира, д. 8А</t>
  </si>
  <si>
    <t>ул. Нефтяников, д. 1А</t>
  </si>
  <si>
    <t>ул. Омская, д. 22А</t>
  </si>
  <si>
    <t xml:space="preserve">мкр. 7-й, д. 53 </t>
  </si>
  <si>
    <t>ул. Парковая, д. 5</t>
  </si>
  <si>
    <t>пгт. Федоровский, ул. Ленина, д. 2</t>
  </si>
  <si>
    <t>пгт. Игрим, ул. Королева, д. 11</t>
  </si>
  <si>
    <t>пгт. Игрим, ул. Королева, д. 17</t>
  </si>
  <si>
    <t>ул. Парковая, д. 1</t>
  </si>
  <si>
    <t>ул. Парковая, д. 7А</t>
  </si>
  <si>
    <t>ул. Первостроителей, д. 2</t>
  </si>
  <si>
    <t>с. Саранпауль, ул. Семена Васильевича Семяшкина, д. 4</t>
  </si>
  <si>
    <t>пгт. Игрим, ул. Пушкина, д. 7</t>
  </si>
  <si>
    <t>пгт. Игрим, ул. Кооперативная, д. 25</t>
  </si>
  <si>
    <t>ул. Лермонтова, д. 31А</t>
  </si>
  <si>
    <t>ул. Менделеева, д. 16</t>
  </si>
  <si>
    <t>ул. Менделеева, д. 18</t>
  </si>
  <si>
    <t>ул. Менделеева, д. 22</t>
  </si>
  <si>
    <t>ул. Менделеева, д. 24</t>
  </si>
  <si>
    <t>пр-кт. Победы, д. 17</t>
  </si>
  <si>
    <t>пр-кт. Победы, д. 17а</t>
  </si>
  <si>
    <t>пр-кт. Победы, д. 21</t>
  </si>
  <si>
    <t>ул. Маршала Жукова, д. 2а</t>
  </si>
  <si>
    <t>ул. Маршала Жукова, д. 4б</t>
  </si>
  <si>
    <t>ул. Мира, д. 89А</t>
  </si>
  <si>
    <t>пгт. Белый Яр, ул. Шукшина, д. 13</t>
  </si>
  <si>
    <t>пгт. Белый Яр, ул. Маяковского, д. 12</t>
  </si>
  <si>
    <t>пгт. Белый Яр, ул. Шукшина, д. 18</t>
  </si>
  <si>
    <t>п. АСС ГПЗ, д.38</t>
  </si>
  <si>
    <t>пгт. Белый Яр, ул. Есенина, д. 22</t>
  </si>
  <si>
    <t>пгт. Белый Яр, ул. Есенина, д. 37</t>
  </si>
  <si>
    <t>пгт. Белый Яр, ул. Шукшина, д. 6</t>
  </si>
  <si>
    <t>пгт. Белый Яр, ул. Шукшина, д. 10</t>
  </si>
  <si>
    <t>пгт. Белый Яр, мкр. 1-й, д. 2</t>
  </si>
  <si>
    <t>пгт. Белый Яр, ул. Шукшина, д. 5</t>
  </si>
  <si>
    <t>пгт. Белый Яр, ул. Шукшина, д. 7</t>
  </si>
  <si>
    <t>ул. Свободы, д. 29, корп. 2</t>
  </si>
  <si>
    <t>ул. Ленина, д. 4, корп. 1</t>
  </si>
  <si>
    <t>г. Белоярский,мкр. 3, д. 6</t>
  </si>
  <si>
    <t>п. Алябьевский, ул. Токмянина, д. 4</t>
  </si>
  <si>
    <t>ул. Мира, д. 105</t>
  </si>
  <si>
    <t>ул. Ленина, д. 78</t>
  </si>
  <si>
    <t>ул. Крупской, д. 20</t>
  </si>
  <si>
    <t>ул. Мира, д. 87Б</t>
  </si>
  <si>
    <t>ул. Пионерская, д. 111</t>
  </si>
  <si>
    <t>ул. Гагарина, д. 103</t>
  </si>
  <si>
    <t>ул. Ленина, д. 85</t>
  </si>
  <si>
    <t>пгт. Мортка, ул. Ленина, д. 7</t>
  </si>
  <si>
    <t>мкр. 1-й, д. 25</t>
  </si>
  <si>
    <t>мкр. 1-й, д. 6</t>
  </si>
  <si>
    <t>мкр. 7-й, д. 32</t>
  </si>
  <si>
    <t>мкр. 7-й, д. 33</t>
  </si>
  <si>
    <t>г. Лянтор, мкр. 3-й, д. 46</t>
  </si>
  <si>
    <t>ул. Рознина, д. 50</t>
  </si>
  <si>
    <t>ул. Березовская, д. 8Б</t>
  </si>
  <si>
    <t>ул. Гагарина, д. 111</t>
  </si>
  <si>
    <t>ул. Гагарина, д. 55</t>
  </si>
  <si>
    <t>ул. Гагарина, д. 77</t>
  </si>
  <si>
    <t>ул. Зырянова, д. 21</t>
  </si>
  <si>
    <t>ул. Кооперативная, д. 34</t>
  </si>
  <si>
    <t>ул. Крупской, д. 15</t>
  </si>
  <si>
    <t>ул. Ленина, д. 113А</t>
  </si>
  <si>
    <t>ул. Лермонтова, д. 23</t>
  </si>
  <si>
    <t>ул. Мира, д. 103</t>
  </si>
  <si>
    <t>ул. Мира, д. 117</t>
  </si>
  <si>
    <t>ул. Мира, д. 125</t>
  </si>
  <si>
    <t>ул. Мира, д. 50</t>
  </si>
  <si>
    <t>ул. Мира, д. 74</t>
  </si>
  <si>
    <t>ул. Островского, д. 38</t>
  </si>
  <si>
    <t>ул. Пионерская, д. 98</t>
  </si>
  <si>
    <t>ул. Рознина, д. 38</t>
  </si>
  <si>
    <t>ул. Рознина, д. 70А</t>
  </si>
  <si>
    <t>ул. Спортивная, д. 1</t>
  </si>
  <si>
    <t>ул. Школьная, д. 4</t>
  </si>
  <si>
    <t xml:space="preserve">ул. Парковая, д. 7 </t>
  </si>
  <si>
    <t>г. Советский, ул. 50 лет Пионерии, д. 2</t>
  </si>
  <si>
    <t>мкр. 1-й Центральный, д. 1</t>
  </si>
  <si>
    <t>мкр. 1-й Центральный, д. 10</t>
  </si>
  <si>
    <t>мкр. 1-й Центральный, д. 13</t>
  </si>
  <si>
    <t>мкр. 1-й Центральный, д. 20</t>
  </si>
  <si>
    <t>мкр. 2-й Нефтяников, д. 6</t>
  </si>
  <si>
    <t>пгт. Коммунистический, ул. Медиков, д. 1</t>
  </si>
  <si>
    <t>пгт. Коммунистический, ул. Медиков, д. 2</t>
  </si>
  <si>
    <t>мкр. 1-й Центральный, д. 17</t>
  </si>
  <si>
    <t>мкр. 1-й Центральный, д. 2</t>
  </si>
  <si>
    <t>мкр. 1-й Центральный, д. 9</t>
  </si>
  <si>
    <t>мкр. 2-й Нефтяников, д. 1</t>
  </si>
  <si>
    <t>мкр. 2-й Нефтяников, д. 2</t>
  </si>
  <si>
    <t>мкр. 2-й Нефтяников, д. 3</t>
  </si>
  <si>
    <t>мкр. 2-й Нефтяников, д. 4</t>
  </si>
  <si>
    <t>мкр. 2-й Нефтяников, д. 5</t>
  </si>
  <si>
    <t>пгт. Федоровский, ул. Строителей, д. 12</t>
  </si>
  <si>
    <t>г. Лянтор, мкр. 4-й, д. 12</t>
  </si>
  <si>
    <t>пгт. Пойковский, мкр. Дорожник, д. 7</t>
  </si>
  <si>
    <t>мкр. 16А, д. 87</t>
  </si>
  <si>
    <t>п. Горноправдинск, ул. Поспелова, д. 5</t>
  </si>
  <si>
    <t>ул. Дружбы Народов, д. 29</t>
  </si>
  <si>
    <t>ул. Прибалтийская, д. 27/1</t>
  </si>
  <si>
    <t>ул. Прибалтийская, д. 31/1</t>
  </si>
  <si>
    <t>проезд Солнечный, д. 13</t>
  </si>
  <si>
    <t>мкр. 6-й, д. 55</t>
  </si>
  <si>
    <t>мкр. 7-й, д. 10</t>
  </si>
  <si>
    <t>мкр. 7-й, д. 12</t>
  </si>
  <si>
    <t>мкр. 7-й, д. 14</t>
  </si>
  <si>
    <t>мкр. 2-й, д. 21</t>
  </si>
  <si>
    <t>мкр. 3-й, д. 19</t>
  </si>
  <si>
    <t>ул. Мира, д. 23</t>
  </si>
  <si>
    <t>пр-кт. Шмидта, д. 10</t>
  </si>
  <si>
    <t>ул. Югорская, д. 22</t>
  </si>
  <si>
    <t>ул. Олимпийская, д. 13</t>
  </si>
  <si>
    <t>ул. Олимпийская, д. 15</t>
  </si>
  <si>
    <t>ул. Олимпийская, д. 17</t>
  </si>
  <si>
    <t>ул. Таллинская, д. 1а</t>
  </si>
  <si>
    <t>ул. Набережная, д. 157</t>
  </si>
  <si>
    <t>ул. Профсоюзов, д. 34</t>
  </si>
  <si>
    <t>ул. Нефтяников, д. 4/1</t>
  </si>
  <si>
    <t>пр-кт. Ленина, д. 67/2</t>
  </si>
  <si>
    <t>пр-кт. Ленина, д. 67/3</t>
  </si>
  <si>
    <t>пр-кт. Ленина, д. 33</t>
  </si>
  <si>
    <t>ул. Энергетиков, д. 26</t>
  </si>
  <si>
    <t>пр-кт. Набережный, д. 14</t>
  </si>
  <si>
    <t>пр-кт. Ленина, д. 38</t>
  </si>
  <si>
    <t>ул. Островского, д. 8</t>
  </si>
  <si>
    <t>б-р. Свободы, д. 4</t>
  </si>
  <si>
    <t>б-р. Свободы, д. 10</t>
  </si>
  <si>
    <t>ул. Пушкина, д. 14, корп. 1</t>
  </si>
  <si>
    <t>ул. Маяковского, д. 49, корп. 1</t>
  </si>
  <si>
    <t>б-р. Свободы, д. 8</t>
  </si>
  <si>
    <t>ул. Пушкина, д. 24</t>
  </si>
  <si>
    <t>пр-кт. Ленина, д. 55</t>
  </si>
  <si>
    <t>ул. Гагарина, д. 24</t>
  </si>
  <si>
    <t>ул. Толстого, д. 24</t>
  </si>
  <si>
    <t>пр-кт. Ленина, д. 54</t>
  </si>
  <si>
    <t>пр-кт. Ленина, д. 49</t>
  </si>
  <si>
    <t>ул. Григория Кукуевицкого, д. 4</t>
  </si>
  <si>
    <t>проезд. Первопроходцев, д. 1</t>
  </si>
  <si>
    <t>ул. Федорова, д. 61</t>
  </si>
  <si>
    <t>ул. Энергетиков, д. 3</t>
  </si>
  <si>
    <t>ул. Республики, д. 65</t>
  </si>
  <si>
    <t>ул. Дзержинского, д. 7/3</t>
  </si>
  <si>
    <t>ул. Дзержинского, д. 9/1</t>
  </si>
  <si>
    <t>ул. Островского, д. 26, корп. 1</t>
  </si>
  <si>
    <t>ул. Дзержинского, д. 9/2</t>
  </si>
  <si>
    <t>пр-кт. Ленина, д. 52</t>
  </si>
  <si>
    <t>ул. Профсоюзов, д. 50</t>
  </si>
  <si>
    <t>ул. Маяковского, д. 47</t>
  </si>
  <si>
    <t>ул. Маяковского, д. 47, корп. 1</t>
  </si>
  <si>
    <t>ул. Маяковского, д. 49</t>
  </si>
  <si>
    <t>пр-кт. Комсомольский, д. 20/1</t>
  </si>
  <si>
    <t>пр-кт. Комсомольский, д. 12/1</t>
  </si>
  <si>
    <t>ул. Дзержинского, д. 3/2</t>
  </si>
  <si>
    <t>ул. Майская, д. 20</t>
  </si>
  <si>
    <t>мкр. 1-й, д. 44</t>
  </si>
  <si>
    <t>мкр. 1-й, д. 33</t>
  </si>
  <si>
    <t>п. Юбилейный, ул. Лесная, д. 1</t>
  </si>
  <si>
    <t>пгт. Белый Яр, ул. Лесная, д. 11А</t>
  </si>
  <si>
    <t>ул. 40 лет Победы, д. 1</t>
  </si>
  <si>
    <t>пр-кт. Ленина, д. 51</t>
  </si>
  <si>
    <t>пгт. Белый Яр, ул. Некрасова, д. 2</t>
  </si>
  <si>
    <t>г. Советский, ул. Киевская, д. 29</t>
  </si>
  <si>
    <t>пр-кт. Ленина, д. 46</t>
  </si>
  <si>
    <t>ул. Майская, д. 24</t>
  </si>
  <si>
    <t>пр-кт. Комсомольский, д. 25</t>
  </si>
  <si>
    <t>ул. Энергетиков, д. 26/1</t>
  </si>
  <si>
    <t>ул. Пушкина, д. 18/1</t>
  </si>
  <si>
    <t>ул. Республики, д. 67</t>
  </si>
  <si>
    <t>ул. Энергетиков, д. 7/1</t>
  </si>
  <si>
    <t>ул. Маяковского, д. 34</t>
  </si>
  <si>
    <t>проезд. Первопроходцев, д. 2</t>
  </si>
  <si>
    <t>проезд. Первопроходцев, д. 4</t>
  </si>
  <si>
    <t>проезд. Первопроходцев, д. 18</t>
  </si>
  <si>
    <t>ул. Геологическая, д. 24</t>
  </si>
  <si>
    <t>ул. Профсоюзов, д. 40</t>
  </si>
  <si>
    <t>ул. Профсоюзов, д. 42</t>
  </si>
  <si>
    <t>пр-кт. Мира, д. 10</t>
  </si>
  <si>
    <t>ул. Декабристов, д. 9</t>
  </si>
  <si>
    <t>ул. Декабристов, д. 13</t>
  </si>
  <si>
    <t>ул. Декабристов, д. 15</t>
  </si>
  <si>
    <t>пр-кт. Мира, д. 15</t>
  </si>
  <si>
    <t>пр-кт. Мира, д. 16</t>
  </si>
  <si>
    <t>ул. Югорская, д. 18</t>
  </si>
  <si>
    <t>ул. Маяковского, д. 27</t>
  </si>
  <si>
    <t>ул. Григория Кукуевицкого, д. 2</t>
  </si>
  <si>
    <t>ул. Островского, д. 9/1</t>
  </si>
  <si>
    <t>ул. Маяковского, д. 22</t>
  </si>
  <si>
    <t>пр-кт. Пролетарский, д. 28</t>
  </si>
  <si>
    <t>пр-кт. Пролетарский, д. 22</t>
  </si>
  <si>
    <t>пр-кт. Пролетарский, д. 20</t>
  </si>
  <si>
    <t>ул. Энергетиков, д. 1</t>
  </si>
  <si>
    <t>пр-кт. Мира, д. 17</t>
  </si>
  <si>
    <t>пр-кт. Мира, д. 19</t>
  </si>
  <si>
    <t>ул. Профсоюзов, д. 32</t>
  </si>
  <si>
    <t>пр-кт. Мира, д. 30</t>
  </si>
  <si>
    <t>пр-кт. Мира, д. 7</t>
  </si>
  <si>
    <t>ул. Островского, д. 14</t>
  </si>
  <si>
    <t>ул. Григория Кукуевицкого, д. 7</t>
  </si>
  <si>
    <t>ул. Энгельса, д. 9</t>
  </si>
  <si>
    <t>ул. Дзержинского, д. 3/3</t>
  </si>
  <si>
    <t>пр-кт. Ленина, д. 39/1</t>
  </si>
  <si>
    <t>пр-кт. Ленина, д. 50</t>
  </si>
  <si>
    <t>пр-кт. Мира, д. 6</t>
  </si>
  <si>
    <t>ул. Энергетиков, д. 1/1</t>
  </si>
  <si>
    <t>пр-кт. Мира, д. 5</t>
  </si>
  <si>
    <t>пр-кт. Комсомольский, д. 6/1</t>
  </si>
  <si>
    <t>пр-кт. Пролетарский, д. 14</t>
  </si>
  <si>
    <t>ул. Федорова, д. 5</t>
  </si>
  <si>
    <t>ул. Маяковского, д. 39</t>
  </si>
  <si>
    <t>ул. Быстринская, д. 2</t>
  </si>
  <si>
    <t>пр-кт. Комсомольский, д. 38</t>
  </si>
  <si>
    <t>ул. Маяковского, д. 28</t>
  </si>
  <si>
    <t>ул. Маяковского, д. 30</t>
  </si>
  <si>
    <t>ул. Маяковского, д. 32</t>
  </si>
  <si>
    <t>пр-кт. Комсомольский, д. 31</t>
  </si>
  <si>
    <t>пр-кт. Комсомольский, д. 36</t>
  </si>
  <si>
    <t>пр-кт. Комсомольский, д. 42</t>
  </si>
  <si>
    <t>ул. Маяковского, д. 27/1</t>
  </si>
  <si>
    <t>ул. Мелик-Карамова, д. 25</t>
  </si>
  <si>
    <t>проезд. Первопроходцев, д. 9</t>
  </si>
  <si>
    <t>проезд. Первопроходцев, д. 13</t>
  </si>
  <si>
    <t>пр-кт. Пролетарский, д. 12</t>
  </si>
  <si>
    <t>пр-кт. Комсомольский, д. 21</t>
  </si>
  <si>
    <t>ул. Майская, д. 22</t>
  </si>
  <si>
    <t>ул. Маяковского, д. 20</t>
  </si>
  <si>
    <t>пр-кт. Ленина, д. 62</t>
  </si>
  <si>
    <t>ул. Островского, д. 9</t>
  </si>
  <si>
    <t>пр-кт. Ленина, д. 70</t>
  </si>
  <si>
    <t>ул. Лермонтова, д. 4/1</t>
  </si>
  <si>
    <t>ул. Лермонтова, д. 4</t>
  </si>
  <si>
    <t>пр-кт. Мира, д. 1</t>
  </si>
  <si>
    <t>пр-кт. Мира, д. 26А</t>
  </si>
  <si>
    <t>пр-кт. Пролетарский, д. 30</t>
  </si>
  <si>
    <t>ул. Чехова, д. 10</t>
  </si>
  <si>
    <t>пр-кт. Мира, д. 9/1</t>
  </si>
  <si>
    <t>ул. Энергетиков, д. 11/1</t>
  </si>
  <si>
    <t>ул. Строителей, д. 2</t>
  </si>
  <si>
    <t>ул. Строителей, д. 3, корп. 3</t>
  </si>
  <si>
    <t>мкр. 16А, д. 80</t>
  </si>
  <si>
    <t>мкр. 16А, д. 79</t>
  </si>
  <si>
    <t>мкр. 16А, д. 78</t>
  </si>
  <si>
    <t>мкр. 16А, д. 77</t>
  </si>
  <si>
    <t>мкр. 16А, д. 75</t>
  </si>
  <si>
    <t>мкр. 14-й, д. 33</t>
  </si>
  <si>
    <t>мкр. 14-й, д. 19</t>
  </si>
  <si>
    <t>мкр. 14-й, д. 15</t>
  </si>
  <si>
    <t>мкр. 13-й, д. 19</t>
  </si>
  <si>
    <t>мкр. 2-й, д. 17</t>
  </si>
  <si>
    <t>мкр. 5-й, д. 10</t>
  </si>
  <si>
    <t>мкр. 1-й, д. 28</t>
  </si>
  <si>
    <t>мкр. 2-й, д. 2</t>
  </si>
  <si>
    <t>мкр. 2-й, д. 25</t>
  </si>
  <si>
    <t>мкр. 7-й, д. 1</t>
  </si>
  <si>
    <t>мкр. 7-й, д. 2</t>
  </si>
  <si>
    <t>мкр. 7-й, д. 2а</t>
  </si>
  <si>
    <t>мкр. 7-й, д. 4</t>
  </si>
  <si>
    <t>мкр. 7-й, д. 6</t>
  </si>
  <si>
    <t>мкр. 7-й, д. 16</t>
  </si>
  <si>
    <t>мкр. 7-й, д. 23</t>
  </si>
  <si>
    <t>мкр. 7-й, д. 26</t>
  </si>
  <si>
    <t>мкр. 5-й, д. 22</t>
  </si>
  <si>
    <t>мкр. 5-й, д. 23</t>
  </si>
  <si>
    <t>мкр. 5-й, д. 24</t>
  </si>
  <si>
    <t>мкр. 5-й, д. 29</t>
  </si>
  <si>
    <t>мкр. 6-й, д. 20</t>
  </si>
  <si>
    <t>мкр. 6-й, д. 18</t>
  </si>
  <si>
    <t>мкр. 7-й, д. 18</t>
  </si>
  <si>
    <t>мкр. 7-й, д. 27</t>
  </si>
  <si>
    <t>мкр. 2-й, д. 23а</t>
  </si>
  <si>
    <t>мкр. 5-й, д. 26</t>
  </si>
  <si>
    <t>мкр. 5-й, д. 27</t>
  </si>
  <si>
    <t xml:space="preserve">мкр. 6-й, д. 2 </t>
  </si>
  <si>
    <t>мкр. 6-й, д. 5</t>
  </si>
  <si>
    <t>мкр. 6-й, д. 10</t>
  </si>
  <si>
    <t>п. Светлый, ул. Первопроходцев, д. 64</t>
  </si>
  <si>
    <t>ул. Парковая, д. 7</t>
  </si>
  <si>
    <t>мкр. 7-й, д. 53</t>
  </si>
  <si>
    <t>мкр. 8-й, д. 27</t>
  </si>
  <si>
    <t>ул. Пермская, д. 21</t>
  </si>
  <si>
    <t>мкр. 5-й Солнечный, д. 4</t>
  </si>
  <si>
    <t>ул. А.М.Кузьмина, д. 2</t>
  </si>
  <si>
    <t>ул. Заречная, д. 16</t>
  </si>
  <si>
    <t>ул. Нефтяников, д. 14</t>
  </si>
  <si>
    <t>ул. Заречная, д. 14</t>
  </si>
  <si>
    <t>пр-кт. Мира, д. 31</t>
  </si>
  <si>
    <t>ул. Дзержинского, д. 13</t>
  </si>
  <si>
    <t>ул. Чапаева, д. 51а</t>
  </si>
  <si>
    <t>Строительный контроль</t>
  </si>
  <si>
    <t>ул. Омская, д. 18А</t>
  </si>
  <si>
    <t>ул. Мира, д. 95</t>
  </si>
  <si>
    <t>ул. Гагарина, д. 111а</t>
  </si>
  <si>
    <t>б-р. Свободы, д. 2</t>
  </si>
  <si>
    <t>пр-кт. Комсомольский, д. 21/1</t>
  </si>
  <si>
    <t>ул. Крылова, д. 25</t>
  </si>
  <si>
    <t>ул. Крылова, д. 27</t>
  </si>
  <si>
    <t>ул. Магистральная, д. 28</t>
  </si>
  <si>
    <t>ул. Привокзальная, д. 26</t>
  </si>
  <si>
    <t>ул. Толстого, д. 26</t>
  </si>
  <si>
    <t>ул. Гагарина, д. 85</t>
  </si>
  <si>
    <t>ул. Гагарина, д. 117</t>
  </si>
  <si>
    <t>ул. Ямская, д. 1/1</t>
  </si>
  <si>
    <t>ул. Ямская, д. 1</t>
  </si>
  <si>
    <t>ул. Ямская, д. 3/1</t>
  </si>
  <si>
    <t>ул. Бориса Щербины, д. 7</t>
  </si>
  <si>
    <t>пер. Южный, д. 32А</t>
  </si>
  <si>
    <t>мкр. 5-й Солнечный, д. 2а</t>
  </si>
  <si>
    <t>мкр. 5-й Солнечный, д. 3</t>
  </si>
  <si>
    <t>мкр. 5-й Солнечный, д. 6</t>
  </si>
  <si>
    <t>мкр. 4-й молодежный, д. 15</t>
  </si>
  <si>
    <t>ул. Чехова, д. 19</t>
  </si>
  <si>
    <t>ул. А. А. Дунина-Горкавича, д. 5</t>
  </si>
  <si>
    <t>пгт. Федоровский, проезд Промышленный, д. 22</t>
  </si>
  <si>
    <t>п. Солнечный, ул. Космонавтов, д.37</t>
  </si>
  <si>
    <t>п. АСС ГПЗ, д. 36</t>
  </si>
  <si>
    <t>1149.0</t>
  </si>
  <si>
    <t>ул. Свердлова, д. 8</t>
  </si>
  <si>
    <t>ул. Мира, д. 12б</t>
  </si>
  <si>
    <t>ул. Пионерская, д. 9</t>
  </si>
  <si>
    <t>ул. Мира, д. 51</t>
  </si>
  <si>
    <t>ул. Нефтепромышленная, д. 22</t>
  </si>
  <si>
    <t>0*</t>
  </si>
  <si>
    <t>мкр. 3-й, д. 21</t>
  </si>
  <si>
    <t>п. Солнечный, ул. Молодежная, д. 6</t>
  </si>
  <si>
    <t>пгт. Пойковский, мкр. 7-й, д. 10/11/11а</t>
  </si>
  <si>
    <t>пгт. Пойковский, мкр. 7-й, д. 8/9</t>
  </si>
  <si>
    <t>ул. 30 лет Победы, д. 54</t>
  </si>
  <si>
    <t>п. Горноправдинск, ул. Киевская, д. 25</t>
  </si>
  <si>
    <t>ул. Быстринская, д. 10</t>
  </si>
  <si>
    <t xml:space="preserve">ул. Пушкина, д. 14 </t>
  </si>
  <si>
    <t>б-р. Свободы, д. 12*</t>
  </si>
  <si>
    <t>пр-кт. Комсомольский, д. 27*</t>
  </si>
  <si>
    <t>пр-кт. Мира, д. 34А*</t>
  </si>
  <si>
    <t>пр-кт. Пролетарский, д. 3/1*</t>
  </si>
  <si>
    <t>ул. Просвещения, д. 17*</t>
  </si>
  <si>
    <t>ул. Генерала Иванова, д. 7</t>
  </si>
  <si>
    <t>ремонт фасада с утеплением</t>
  </si>
  <si>
    <t>ул. Шушенская, д. 15</t>
  </si>
  <si>
    <t>ул. 50 лет ВЛКСМ, д. 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</si>
</sst>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2" fillId="0" borderId="0" applyFont="0" applyFill="0" applyBorder="0" applyAlignment="0" applyProtection="0"/>
    <xf numFmtId="0" fontId="7" fillId="0" borderId="0"/>
  </cellStyleXfs>
  <cellXfs count="240">
    <xf numFmtId="0" fontId="0" fillId="0" borderId="0" xfId="0"/>
    <xf numFmtId="0" fontId="0" fillId="0" borderId="0" xfId="0" applyFill="1" applyBorder="1"/>
    <xf numFmtId="165" fontId="1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65" fontId="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165" fontId="3" fillId="0" borderId="10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4" fillId="0" borderId="0" xfId="0" applyNumberFormat="1" applyFont="1" applyFill="1"/>
    <xf numFmtId="2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/>
    <xf numFmtId="0" fontId="11" fillId="0" borderId="0" xfId="0" applyFont="1" applyFill="1"/>
    <xf numFmtId="1" fontId="11" fillId="0" borderId="0" xfId="0" applyNumberFormat="1" applyFont="1" applyFill="1" applyBorder="1" applyAlignment="1">
      <alignment wrapText="1"/>
    </xf>
    <xf numFmtId="1" fontId="11" fillId="0" borderId="0" xfId="0" applyNumberFormat="1" applyFont="1" applyFill="1" applyBorder="1"/>
    <xf numFmtId="1" fontId="11" fillId="0" borderId="0" xfId="0" applyNumberFormat="1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4" fillId="0" borderId="0" xfId="0" applyFont="1" applyFill="1" applyAlignment="1">
      <alignment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left" vertical="center"/>
    </xf>
    <xf numFmtId="3" fontId="9" fillId="0" borderId="7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65" fontId="1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2" fontId="9" fillId="0" borderId="7" xfId="0" applyNumberFormat="1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left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/>
    </xf>
    <xf numFmtId="4" fontId="9" fillId="0" borderId="7" xfId="0" applyNumberFormat="1" applyFont="1" applyFill="1" applyBorder="1" applyAlignment="1">
      <alignment horizontal="left" vertical="center"/>
    </xf>
    <xf numFmtId="4" fontId="9" fillId="0" borderId="2" xfId="0" applyNumberFormat="1" applyFont="1" applyFill="1" applyBorder="1" applyAlignment="1">
      <alignment horizontal="left"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7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" fontId="9" fillId="0" borderId="7" xfId="0" applyNumberFormat="1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left" vertical="center"/>
    </xf>
    <xf numFmtId="2" fontId="9" fillId="0" borderId="2" xfId="0" applyNumberFormat="1" applyFont="1" applyFill="1" applyBorder="1" applyAlignment="1">
      <alignment horizontal="left" vertic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left" vertical="center" wrapText="1"/>
    </xf>
  </cellXfs>
  <cellStyles count="9">
    <cellStyle name="Обычный" xfId="0" builtinId="0"/>
    <cellStyle name="Обычный 2" xfId="1"/>
    <cellStyle name="Обычный 3" xfId="8"/>
    <cellStyle name="Обычный 5" xfId="2"/>
    <cellStyle name="Обычный 6" xfId="3"/>
    <cellStyle name="Обычный 7" xfId="4"/>
    <cellStyle name="Обычный 8" xfId="5"/>
    <cellStyle name="Обычный 9" xfId="6"/>
    <cellStyle name="Финансовый 2" xfId="7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D1788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5" x14ac:dyDescent="0.25"/>
  <cols>
    <col min="1" max="1" width="11.28515625" style="75" customWidth="1"/>
    <col min="2" max="2" width="23.85546875" style="37" customWidth="1"/>
    <col min="3" max="4" width="20.140625" style="38" customWidth="1"/>
    <col min="5" max="5" width="17.42578125" style="38" customWidth="1"/>
    <col min="6" max="10" width="16.7109375" style="39" customWidth="1"/>
    <col min="11" max="11" width="14.85546875" style="39" customWidth="1"/>
    <col min="12" max="12" width="9.140625" style="40" customWidth="1"/>
    <col min="13" max="13" width="16.42578125" style="39" customWidth="1"/>
    <col min="14" max="14" width="10.7109375" style="39" customWidth="1"/>
    <col min="15" max="15" width="14.28515625" style="41" customWidth="1"/>
    <col min="16" max="16" width="13.28515625" style="39" customWidth="1"/>
    <col min="17" max="17" width="13.5703125" style="41" customWidth="1"/>
    <col min="18" max="18" width="10.7109375" style="39" customWidth="1"/>
    <col min="19" max="19" width="17" style="41" customWidth="1"/>
    <col min="20" max="20" width="11.42578125" style="41" customWidth="1"/>
    <col min="21" max="21" width="17" style="41" customWidth="1"/>
    <col min="22" max="22" width="8.28515625" style="39" customWidth="1"/>
    <col min="23" max="23" width="13.7109375" style="42" customWidth="1"/>
    <col min="24" max="24" width="33.28515625" style="43" customWidth="1"/>
    <col min="25" max="29" width="9.140625" style="44"/>
    <col min="30" max="16384" width="9.140625" style="45"/>
  </cols>
  <sheetData>
    <row r="1" spans="1:29" ht="15.75" customHeight="1" x14ac:dyDescent="0.25"/>
    <row r="2" spans="1:29" ht="35.25" customHeight="1" x14ac:dyDescent="0.25">
      <c r="A2" s="76" t="s">
        <v>1120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7"/>
      <c r="M2" s="76"/>
      <c r="N2" s="77"/>
      <c r="O2" s="78"/>
      <c r="P2" s="76"/>
      <c r="Q2" s="78"/>
      <c r="R2" s="76"/>
      <c r="S2" s="78"/>
      <c r="T2" s="78"/>
      <c r="U2" s="78"/>
      <c r="V2" s="76"/>
      <c r="W2" s="78"/>
    </row>
    <row r="3" spans="1:29" ht="19.5" customHeight="1" x14ac:dyDescent="0.25">
      <c r="A3" s="79" t="s">
        <v>0</v>
      </c>
      <c r="B3" s="80" t="s">
        <v>1</v>
      </c>
      <c r="C3" s="81" t="s">
        <v>2</v>
      </c>
      <c r="D3" s="82" t="s">
        <v>1453</v>
      </c>
      <c r="E3" s="81" t="s">
        <v>1103</v>
      </c>
      <c r="F3" s="83" t="s">
        <v>3</v>
      </c>
      <c r="G3" s="84"/>
      <c r="H3" s="84"/>
      <c r="I3" s="84"/>
      <c r="J3" s="84"/>
      <c r="K3" s="84"/>
      <c r="L3" s="85"/>
      <c r="M3" s="84"/>
      <c r="N3" s="85"/>
      <c r="O3" s="86"/>
      <c r="P3" s="84"/>
      <c r="Q3" s="86"/>
      <c r="R3" s="84"/>
      <c r="S3" s="86"/>
      <c r="T3" s="86"/>
      <c r="U3" s="86"/>
      <c r="V3" s="84"/>
      <c r="W3" s="87"/>
    </row>
    <row r="4" spans="1:29" ht="19.5" customHeight="1" x14ac:dyDescent="0.25">
      <c r="A4" s="79"/>
      <c r="B4" s="80"/>
      <c r="C4" s="81"/>
      <c r="D4" s="81"/>
      <c r="E4" s="81"/>
      <c r="F4" s="88"/>
      <c r="G4" s="88"/>
      <c r="H4" s="88"/>
      <c r="I4" s="88"/>
      <c r="J4" s="88"/>
      <c r="K4" s="89"/>
      <c r="L4" s="90" t="s">
        <v>4</v>
      </c>
      <c r="M4" s="91"/>
      <c r="N4" s="90" t="s">
        <v>5</v>
      </c>
      <c r="O4" s="92"/>
      <c r="P4" s="93" t="s">
        <v>6</v>
      </c>
      <c r="Q4" s="92"/>
      <c r="R4" s="93" t="s">
        <v>7</v>
      </c>
      <c r="S4" s="92"/>
      <c r="T4" s="93" t="s">
        <v>1501</v>
      </c>
      <c r="U4" s="92"/>
      <c r="V4" s="93" t="s">
        <v>8</v>
      </c>
      <c r="W4" s="94"/>
    </row>
    <row r="5" spans="1:29" ht="31.5" customHeight="1" x14ac:dyDescent="0.25">
      <c r="A5" s="79"/>
      <c r="B5" s="80"/>
      <c r="C5" s="95"/>
      <c r="D5" s="95"/>
      <c r="E5" s="95"/>
      <c r="F5" s="96" t="s">
        <v>13</v>
      </c>
      <c r="G5" s="96" t="s">
        <v>186</v>
      </c>
      <c r="H5" s="96" t="s">
        <v>14</v>
      </c>
      <c r="I5" s="96" t="s">
        <v>15</v>
      </c>
      <c r="J5" s="96" t="s">
        <v>16</v>
      </c>
      <c r="K5" s="96" t="s">
        <v>17</v>
      </c>
      <c r="L5" s="97"/>
      <c r="M5" s="98"/>
      <c r="N5" s="97"/>
      <c r="O5" s="99"/>
      <c r="P5" s="100"/>
      <c r="Q5" s="99"/>
      <c r="R5" s="100"/>
      <c r="S5" s="99"/>
      <c r="T5" s="100"/>
      <c r="U5" s="99"/>
      <c r="V5" s="100"/>
      <c r="W5" s="101"/>
    </row>
    <row r="6" spans="1:29" x14ac:dyDescent="0.25">
      <c r="A6" s="102"/>
      <c r="B6" s="103"/>
      <c r="C6" s="104" t="s">
        <v>9</v>
      </c>
      <c r="D6" s="104"/>
      <c r="E6" s="104" t="s">
        <v>9</v>
      </c>
      <c r="F6" s="96" t="s">
        <v>9</v>
      </c>
      <c r="G6" s="96" t="s">
        <v>9</v>
      </c>
      <c r="H6" s="96" t="s">
        <v>9</v>
      </c>
      <c r="I6" s="96" t="s">
        <v>9</v>
      </c>
      <c r="J6" s="96" t="s">
        <v>9</v>
      </c>
      <c r="K6" s="96" t="s">
        <v>9</v>
      </c>
      <c r="L6" s="105" t="s">
        <v>10</v>
      </c>
      <c r="M6" s="96" t="s">
        <v>9</v>
      </c>
      <c r="N6" s="96" t="s">
        <v>11</v>
      </c>
      <c r="O6" s="106" t="s">
        <v>9</v>
      </c>
      <c r="P6" s="96" t="s">
        <v>11</v>
      </c>
      <c r="Q6" s="106" t="s">
        <v>9</v>
      </c>
      <c r="R6" s="96" t="s">
        <v>11</v>
      </c>
      <c r="S6" s="106" t="s">
        <v>9</v>
      </c>
      <c r="T6" s="96" t="s">
        <v>11</v>
      </c>
      <c r="U6" s="106" t="s">
        <v>9</v>
      </c>
      <c r="V6" s="96" t="s">
        <v>12</v>
      </c>
      <c r="W6" s="106" t="s">
        <v>9</v>
      </c>
    </row>
    <row r="7" spans="1:29" s="48" customFormat="1" x14ac:dyDescent="0.25">
      <c r="A7" s="107">
        <v>1</v>
      </c>
      <c r="B7" s="107">
        <v>2</v>
      </c>
      <c r="C7" s="107">
        <v>3</v>
      </c>
      <c r="D7" s="107">
        <v>4</v>
      </c>
      <c r="E7" s="107">
        <v>5</v>
      </c>
      <c r="F7" s="107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8">
        <v>12</v>
      </c>
      <c r="M7" s="107">
        <v>13</v>
      </c>
      <c r="N7" s="107">
        <v>14</v>
      </c>
      <c r="O7" s="107">
        <v>15</v>
      </c>
      <c r="P7" s="107">
        <v>16</v>
      </c>
      <c r="Q7" s="107">
        <v>17</v>
      </c>
      <c r="R7" s="107">
        <v>18</v>
      </c>
      <c r="S7" s="107">
        <v>19</v>
      </c>
      <c r="T7" s="107">
        <v>20</v>
      </c>
      <c r="U7" s="107">
        <v>21</v>
      </c>
      <c r="V7" s="107">
        <v>22</v>
      </c>
      <c r="W7" s="107">
        <v>23</v>
      </c>
      <c r="X7" s="46"/>
      <c r="Y7" s="47"/>
      <c r="Z7" s="47"/>
      <c r="AA7" s="47"/>
      <c r="AB7" s="47"/>
      <c r="AC7" s="47"/>
    </row>
    <row r="8" spans="1:29" s="116" customFormat="1" ht="24.75" hidden="1" customHeight="1" x14ac:dyDescent="0.25">
      <c r="A8" s="109">
        <f>A10+A569+A1240</f>
        <v>1618</v>
      </c>
      <c r="B8" s="18" t="s">
        <v>1105</v>
      </c>
      <c r="C8" s="110">
        <f>ROUND(SUM(D8+E8+F8+G8+H8+I8+J8+K8+M8+O8+Q8+S8+W8+U8),2)</f>
        <v>15006170877.02</v>
      </c>
      <c r="D8" s="109">
        <f t="shared" ref="D8:W8" si="0">D10+D569+D1240</f>
        <v>281756014.23000002</v>
      </c>
      <c r="E8" s="111">
        <f t="shared" si="0"/>
        <v>577075222.44999993</v>
      </c>
      <c r="F8" s="111">
        <f t="shared" si="0"/>
        <v>629605147.78999996</v>
      </c>
      <c r="G8" s="111">
        <f t="shared" si="0"/>
        <v>2103771734.3899999</v>
      </c>
      <c r="H8" s="111">
        <f t="shared" si="0"/>
        <v>958642934.06000006</v>
      </c>
      <c r="I8" s="111">
        <f t="shared" si="0"/>
        <v>555452663.71000004</v>
      </c>
      <c r="J8" s="111">
        <f t="shared" si="0"/>
        <v>843369871.6099999</v>
      </c>
      <c r="K8" s="111">
        <f t="shared" si="0"/>
        <v>24020738.039999999</v>
      </c>
      <c r="L8" s="112">
        <f t="shared" si="0"/>
        <v>785</v>
      </c>
      <c r="M8" s="111">
        <f t="shared" si="0"/>
        <v>1957717739.1199999</v>
      </c>
      <c r="N8" s="113">
        <f t="shared" si="0"/>
        <v>565828.64999999991</v>
      </c>
      <c r="O8" s="111">
        <f t="shared" si="0"/>
        <v>2775041945.46</v>
      </c>
      <c r="P8" s="113">
        <f t="shared" si="0"/>
        <v>160463.54</v>
      </c>
      <c r="Q8" s="111">
        <f t="shared" si="0"/>
        <v>379864456.28999996</v>
      </c>
      <c r="R8" s="113">
        <f t="shared" si="0"/>
        <v>510526.39</v>
      </c>
      <c r="S8" s="111">
        <f t="shared" si="0"/>
        <v>1165653279.0599999</v>
      </c>
      <c r="T8" s="111">
        <f t="shared" si="0"/>
        <v>711169.22</v>
      </c>
      <c r="U8" s="111">
        <f t="shared" si="0"/>
        <v>2737787035.29</v>
      </c>
      <c r="V8" s="113">
        <f t="shared" si="0"/>
        <v>7509.2099999999991</v>
      </c>
      <c r="W8" s="111">
        <f t="shared" si="0"/>
        <v>16412095.52</v>
      </c>
      <c r="X8" s="114"/>
      <c r="Y8" s="115"/>
      <c r="Z8" s="115"/>
      <c r="AA8" s="115"/>
      <c r="AB8" s="115"/>
      <c r="AC8" s="115"/>
    </row>
    <row r="9" spans="1:29" s="50" customFormat="1" ht="24.75" customHeight="1" x14ac:dyDescent="0.25">
      <c r="A9" s="117" t="s">
        <v>187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9"/>
      <c r="X9" s="15"/>
      <c r="Y9" s="49"/>
      <c r="Z9" s="49"/>
      <c r="AA9" s="49"/>
      <c r="AB9" s="49"/>
      <c r="AC9" s="49"/>
    </row>
    <row r="10" spans="1:29" s="53" customFormat="1" ht="24.75" hidden="1" customHeight="1" x14ac:dyDescent="0.25">
      <c r="A10" s="120">
        <f>A566</f>
        <v>513</v>
      </c>
      <c r="B10" s="19" t="s">
        <v>1104</v>
      </c>
      <c r="C10" s="110">
        <f>ROUND(SUM(D10+E10+F10+G10+H10+I10+J10+K10+M10+O10+Q10+S10+W10+U10),2)</f>
        <v>3012962130.2600002</v>
      </c>
      <c r="D10" s="111">
        <f t="shared" ref="D10:W10" si="1">ROUND(SUM(D17+D36+D42+D64+D85+D94+D141+D162+D273+D294+D309+D322+D335+D344+D362+D446+D469+D507+D515+D549+D559+D567),2)</f>
        <v>56419354.649999999</v>
      </c>
      <c r="E10" s="111">
        <f t="shared" si="1"/>
        <v>107409597.03</v>
      </c>
      <c r="F10" s="111">
        <f t="shared" si="1"/>
        <v>171815344.83000001</v>
      </c>
      <c r="G10" s="111">
        <f t="shared" si="1"/>
        <v>502449911.75</v>
      </c>
      <c r="H10" s="111">
        <f t="shared" si="1"/>
        <v>104929652.20999999</v>
      </c>
      <c r="I10" s="111">
        <f t="shared" si="1"/>
        <v>54048713.450000003</v>
      </c>
      <c r="J10" s="111">
        <f t="shared" si="1"/>
        <v>108269837.81</v>
      </c>
      <c r="K10" s="111">
        <f t="shared" si="1"/>
        <v>5432468.6600000001</v>
      </c>
      <c r="L10" s="112">
        <f t="shared" si="1"/>
        <v>127</v>
      </c>
      <c r="M10" s="111">
        <f t="shared" si="1"/>
        <v>209504347.71000001</v>
      </c>
      <c r="N10" s="113">
        <f t="shared" si="1"/>
        <v>162387.57999999999</v>
      </c>
      <c r="O10" s="111">
        <f t="shared" si="1"/>
        <v>556393050.36000001</v>
      </c>
      <c r="P10" s="113">
        <f t="shared" si="1"/>
        <v>57524.78</v>
      </c>
      <c r="Q10" s="111">
        <f t="shared" si="1"/>
        <v>119888675.64</v>
      </c>
      <c r="R10" s="113">
        <f t="shared" si="1"/>
        <v>75604.210000000006</v>
      </c>
      <c r="S10" s="111">
        <f t="shared" si="1"/>
        <v>60722966.909999996</v>
      </c>
      <c r="T10" s="111">
        <f t="shared" si="1"/>
        <v>300690.33</v>
      </c>
      <c r="U10" s="111">
        <f t="shared" si="1"/>
        <v>954945175.62</v>
      </c>
      <c r="V10" s="113">
        <f t="shared" si="1"/>
        <v>812.4</v>
      </c>
      <c r="W10" s="111">
        <f t="shared" si="1"/>
        <v>733033.63</v>
      </c>
      <c r="X10" s="51"/>
      <c r="Y10" s="52"/>
      <c r="Z10" s="52"/>
      <c r="AA10" s="52"/>
      <c r="AB10" s="52"/>
      <c r="AC10" s="52"/>
    </row>
    <row r="11" spans="1:29" s="50" customFormat="1" ht="24.75" hidden="1" customHeight="1" x14ac:dyDescent="0.25">
      <c r="A11" s="117" t="s">
        <v>18</v>
      </c>
      <c r="B11" s="118"/>
      <c r="C11" s="119"/>
      <c r="D11" s="121"/>
      <c r="E11" s="122"/>
      <c r="F11" s="111"/>
      <c r="G11" s="123"/>
      <c r="H11" s="123"/>
      <c r="I11" s="123"/>
      <c r="J11" s="123"/>
      <c r="K11" s="123"/>
      <c r="L11" s="108"/>
      <c r="M11" s="123"/>
      <c r="N11" s="124"/>
      <c r="O11" s="123"/>
      <c r="P11" s="124"/>
      <c r="Q11" s="123"/>
      <c r="R11" s="124"/>
      <c r="S11" s="123"/>
      <c r="T11" s="123"/>
      <c r="U11" s="123"/>
      <c r="V11" s="124"/>
      <c r="W11" s="123"/>
      <c r="X11" s="15"/>
      <c r="Y11" s="49"/>
      <c r="Z11" s="49"/>
      <c r="AA11" s="49"/>
      <c r="AB11" s="49"/>
      <c r="AC11" s="49"/>
    </row>
    <row r="12" spans="1:29" s="50" customFormat="1" ht="24.75" hidden="1" customHeight="1" x14ac:dyDescent="0.25">
      <c r="A12" s="125">
        <v>1</v>
      </c>
      <c r="B12" s="126" t="s">
        <v>566</v>
      </c>
      <c r="C12" s="104">
        <f t="shared" ref="C12:C17" si="2">ROUND(SUM(D12+E12+F12+G12+H12+I12+J12+K12+M12+O12+Q12+S12+U12+W12),2)</f>
        <v>7662440.7300000004</v>
      </c>
      <c r="D12" s="104">
        <v>154253.22</v>
      </c>
      <c r="E12" s="127">
        <v>125120</v>
      </c>
      <c r="F12" s="127">
        <v>0</v>
      </c>
      <c r="G12" s="127">
        <v>6087014.9699999997</v>
      </c>
      <c r="H12" s="127">
        <v>0</v>
      </c>
      <c r="I12" s="127">
        <v>0</v>
      </c>
      <c r="J12" s="127">
        <v>1296052.54</v>
      </c>
      <c r="K12" s="127">
        <v>0</v>
      </c>
      <c r="L12" s="128">
        <v>0</v>
      </c>
      <c r="M12" s="127">
        <v>0</v>
      </c>
      <c r="N12" s="129">
        <v>0</v>
      </c>
      <c r="O12" s="130">
        <v>0</v>
      </c>
      <c r="P12" s="129">
        <v>0</v>
      </c>
      <c r="Q12" s="130">
        <v>0</v>
      </c>
      <c r="R12" s="129">
        <v>0</v>
      </c>
      <c r="S12" s="130">
        <v>0</v>
      </c>
      <c r="T12" s="129">
        <v>0</v>
      </c>
      <c r="U12" s="129">
        <v>0</v>
      </c>
      <c r="V12" s="129">
        <v>0</v>
      </c>
      <c r="W12" s="130">
        <v>0</v>
      </c>
      <c r="X12" s="15"/>
      <c r="Y12" s="49"/>
      <c r="Z12" s="49"/>
      <c r="AA12" s="49"/>
      <c r="AB12" s="49"/>
      <c r="AC12" s="49"/>
    </row>
    <row r="13" spans="1:29" s="50" customFormat="1" ht="24.75" hidden="1" customHeight="1" x14ac:dyDescent="0.25">
      <c r="A13" s="125">
        <v>2</v>
      </c>
      <c r="B13" s="126" t="s">
        <v>567</v>
      </c>
      <c r="C13" s="104">
        <f t="shared" si="2"/>
        <v>18256113.170000002</v>
      </c>
      <c r="D13" s="104">
        <v>374792.59</v>
      </c>
      <c r="E13" s="127">
        <v>277159</v>
      </c>
      <c r="F13" s="127">
        <v>0</v>
      </c>
      <c r="G13" s="127">
        <v>4349162.18</v>
      </c>
      <c r="H13" s="127">
        <v>1652497.74</v>
      </c>
      <c r="I13" s="127">
        <v>684956.42</v>
      </c>
      <c r="J13" s="127">
        <v>0</v>
      </c>
      <c r="K13" s="127">
        <v>0</v>
      </c>
      <c r="L13" s="128">
        <v>0</v>
      </c>
      <c r="M13" s="127">
        <v>0</v>
      </c>
      <c r="N13" s="129">
        <v>0</v>
      </c>
      <c r="O13" s="130">
        <v>0</v>
      </c>
      <c r="P13" s="129">
        <v>0</v>
      </c>
      <c r="Q13" s="130">
        <v>0</v>
      </c>
      <c r="R13" s="129">
        <v>0</v>
      </c>
      <c r="S13" s="130">
        <v>0</v>
      </c>
      <c r="T13" s="129">
        <v>1700</v>
      </c>
      <c r="U13" s="130">
        <v>10917545.24</v>
      </c>
      <c r="V13" s="129">
        <v>0</v>
      </c>
      <c r="W13" s="130">
        <v>0</v>
      </c>
      <c r="X13" s="15"/>
      <c r="Y13" s="49"/>
      <c r="Z13" s="49"/>
      <c r="AA13" s="49"/>
      <c r="AB13" s="49"/>
      <c r="AC13" s="49"/>
    </row>
    <row r="14" spans="1:29" s="50" customFormat="1" ht="24.75" hidden="1" customHeight="1" x14ac:dyDescent="0.25">
      <c r="A14" s="125">
        <v>3</v>
      </c>
      <c r="B14" s="126" t="s">
        <v>568</v>
      </c>
      <c r="C14" s="104">
        <f t="shared" si="2"/>
        <v>20567873.739999998</v>
      </c>
      <c r="D14" s="104">
        <v>422062.87</v>
      </c>
      <c r="E14" s="127">
        <v>321345</v>
      </c>
      <c r="F14" s="127">
        <v>0</v>
      </c>
      <c r="G14" s="127">
        <v>0</v>
      </c>
      <c r="H14" s="127">
        <v>2147894.2999999998</v>
      </c>
      <c r="I14" s="127">
        <v>1335559.8</v>
      </c>
      <c r="J14" s="127">
        <v>1400843.25</v>
      </c>
      <c r="K14" s="127">
        <v>0</v>
      </c>
      <c r="L14" s="128">
        <v>0</v>
      </c>
      <c r="M14" s="127">
        <v>0</v>
      </c>
      <c r="N14" s="129">
        <v>0</v>
      </c>
      <c r="O14" s="130">
        <v>0</v>
      </c>
      <c r="P14" s="129">
        <v>0</v>
      </c>
      <c r="Q14" s="130">
        <v>0</v>
      </c>
      <c r="R14" s="129">
        <v>0</v>
      </c>
      <c r="S14" s="130">
        <v>0</v>
      </c>
      <c r="T14" s="129">
        <v>2560</v>
      </c>
      <c r="U14" s="130">
        <v>14940168.52</v>
      </c>
      <c r="V14" s="129">
        <v>0</v>
      </c>
      <c r="W14" s="130">
        <v>0</v>
      </c>
      <c r="X14" s="15"/>
      <c r="Y14" s="49"/>
      <c r="Z14" s="49"/>
      <c r="AA14" s="49"/>
      <c r="AB14" s="49"/>
      <c r="AC14" s="49"/>
    </row>
    <row r="15" spans="1:29" s="50" customFormat="1" ht="24.75" hidden="1" customHeight="1" x14ac:dyDescent="0.25">
      <c r="A15" s="125">
        <v>4</v>
      </c>
      <c r="B15" s="126" t="s">
        <v>569</v>
      </c>
      <c r="C15" s="104">
        <f t="shared" si="2"/>
        <v>950747.54</v>
      </c>
      <c r="D15" s="104">
        <v>16613.59</v>
      </c>
      <c r="E15" s="127">
        <v>50392</v>
      </c>
      <c r="F15" s="127">
        <v>0</v>
      </c>
      <c r="G15" s="127">
        <v>0</v>
      </c>
      <c r="H15" s="127">
        <v>0</v>
      </c>
      <c r="I15" s="127">
        <v>0</v>
      </c>
      <c r="J15" s="127">
        <v>883741.95</v>
      </c>
      <c r="K15" s="127">
        <v>0</v>
      </c>
      <c r="L15" s="128">
        <v>0</v>
      </c>
      <c r="M15" s="127">
        <v>0</v>
      </c>
      <c r="N15" s="129">
        <v>0</v>
      </c>
      <c r="O15" s="130">
        <v>0</v>
      </c>
      <c r="P15" s="129">
        <v>0</v>
      </c>
      <c r="Q15" s="130">
        <v>0</v>
      </c>
      <c r="R15" s="129">
        <v>0</v>
      </c>
      <c r="S15" s="130">
        <v>0</v>
      </c>
      <c r="T15" s="129">
        <v>0</v>
      </c>
      <c r="U15" s="129">
        <v>0</v>
      </c>
      <c r="V15" s="129">
        <v>0</v>
      </c>
      <c r="W15" s="130">
        <v>0</v>
      </c>
      <c r="X15" s="15"/>
      <c r="Y15" s="49"/>
      <c r="Z15" s="49"/>
      <c r="AA15" s="49"/>
      <c r="AB15" s="49"/>
      <c r="AC15" s="49"/>
    </row>
    <row r="16" spans="1:29" s="50" customFormat="1" ht="24.75" hidden="1" customHeight="1" x14ac:dyDescent="0.25">
      <c r="A16" s="125">
        <v>5</v>
      </c>
      <c r="B16" s="126" t="s">
        <v>1206</v>
      </c>
      <c r="C16" s="104">
        <f t="shared" si="2"/>
        <v>10689831.220000001</v>
      </c>
      <c r="D16" s="104">
        <v>219124.14</v>
      </c>
      <c r="E16" s="127">
        <v>231261.12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128">
        <v>0</v>
      </c>
      <c r="M16" s="127">
        <v>0</v>
      </c>
      <c r="N16" s="129">
        <v>0</v>
      </c>
      <c r="O16" s="130">
        <v>0</v>
      </c>
      <c r="P16" s="129">
        <v>0</v>
      </c>
      <c r="Q16" s="130">
        <v>0</v>
      </c>
      <c r="R16" s="129">
        <v>0</v>
      </c>
      <c r="S16" s="130">
        <v>0</v>
      </c>
      <c r="T16" s="129">
        <v>1700</v>
      </c>
      <c r="U16" s="130">
        <v>10239445.960000001</v>
      </c>
      <c r="V16" s="129">
        <v>0</v>
      </c>
      <c r="W16" s="130">
        <v>0</v>
      </c>
      <c r="X16" s="15"/>
      <c r="Y16" s="49"/>
      <c r="Z16" s="49"/>
      <c r="AA16" s="49"/>
      <c r="AB16" s="49"/>
      <c r="AC16" s="49"/>
    </row>
    <row r="17" spans="1:29" s="53" customFormat="1" ht="24.75" hidden="1" customHeight="1" x14ac:dyDescent="0.25">
      <c r="A17" s="131" t="s">
        <v>19</v>
      </c>
      <c r="B17" s="132"/>
      <c r="C17" s="110">
        <f t="shared" si="2"/>
        <v>58127006.399999999</v>
      </c>
      <c r="D17" s="113">
        <f>ROUND(SUM(D12:D16),2)</f>
        <v>1186846.4099999999</v>
      </c>
      <c r="E17" s="113">
        <f t="shared" ref="E17:W17" si="3">ROUND(SUM(E12:E16),2)</f>
        <v>1005277.12</v>
      </c>
      <c r="F17" s="113">
        <f t="shared" si="3"/>
        <v>0</v>
      </c>
      <c r="G17" s="113">
        <f t="shared" si="3"/>
        <v>10436177.15</v>
      </c>
      <c r="H17" s="113">
        <f t="shared" si="3"/>
        <v>3800392.04</v>
      </c>
      <c r="I17" s="113">
        <f t="shared" si="3"/>
        <v>2020516.22</v>
      </c>
      <c r="J17" s="113">
        <f t="shared" si="3"/>
        <v>3580637.74</v>
      </c>
      <c r="K17" s="113">
        <f t="shared" si="3"/>
        <v>0</v>
      </c>
      <c r="L17" s="112">
        <f t="shared" si="3"/>
        <v>0</v>
      </c>
      <c r="M17" s="113">
        <f t="shared" si="3"/>
        <v>0</v>
      </c>
      <c r="N17" s="113">
        <f t="shared" si="3"/>
        <v>0</v>
      </c>
      <c r="O17" s="133">
        <f t="shared" si="3"/>
        <v>0</v>
      </c>
      <c r="P17" s="113">
        <f t="shared" si="3"/>
        <v>0</v>
      </c>
      <c r="Q17" s="133">
        <f t="shared" si="3"/>
        <v>0</v>
      </c>
      <c r="R17" s="113">
        <f t="shared" si="3"/>
        <v>0</v>
      </c>
      <c r="S17" s="133">
        <f t="shared" si="3"/>
        <v>0</v>
      </c>
      <c r="T17" s="133">
        <f t="shared" si="3"/>
        <v>5960</v>
      </c>
      <c r="U17" s="133">
        <f t="shared" si="3"/>
        <v>36097159.719999999</v>
      </c>
      <c r="V17" s="113">
        <f t="shared" si="3"/>
        <v>0</v>
      </c>
      <c r="W17" s="133">
        <f t="shared" si="3"/>
        <v>0</v>
      </c>
      <c r="X17" s="51"/>
      <c r="Y17" s="52"/>
      <c r="Z17" s="52"/>
      <c r="AA17" s="52"/>
      <c r="AB17" s="52"/>
      <c r="AC17" s="52"/>
    </row>
    <row r="18" spans="1:29" s="50" customFormat="1" ht="24.75" hidden="1" customHeight="1" x14ac:dyDescent="0.25">
      <c r="A18" s="117" t="s">
        <v>51</v>
      </c>
      <c r="B18" s="118"/>
      <c r="C18" s="119"/>
      <c r="D18" s="121"/>
      <c r="E18" s="127"/>
      <c r="F18" s="127"/>
      <c r="G18" s="127"/>
      <c r="H18" s="127"/>
      <c r="I18" s="127"/>
      <c r="J18" s="127"/>
      <c r="K18" s="127"/>
      <c r="L18" s="108"/>
      <c r="M18" s="127"/>
      <c r="N18" s="124"/>
      <c r="O18" s="127"/>
      <c r="P18" s="124"/>
      <c r="Q18" s="127"/>
      <c r="R18" s="124"/>
      <c r="S18" s="127"/>
      <c r="T18" s="127"/>
      <c r="U18" s="127"/>
      <c r="V18" s="124"/>
      <c r="W18" s="123"/>
      <c r="X18" s="15"/>
      <c r="Y18" s="49"/>
      <c r="Z18" s="49"/>
      <c r="AA18" s="49"/>
      <c r="AB18" s="49"/>
      <c r="AC18" s="49"/>
    </row>
    <row r="19" spans="1:29" s="50" customFormat="1" ht="24.75" hidden="1" customHeight="1" x14ac:dyDescent="0.25">
      <c r="A19" s="107">
        <v>6</v>
      </c>
      <c r="B19" s="126" t="s">
        <v>88</v>
      </c>
      <c r="C19" s="104">
        <f>ROUND(SUM(D19+E19+F19+G19+H19+I19+J19+K19+M19+O19+Q19+S19+U19+W19),2)</f>
        <v>213346.36</v>
      </c>
      <c r="D19" s="134">
        <v>0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213346.36</v>
      </c>
      <c r="L19" s="128">
        <v>0</v>
      </c>
      <c r="M19" s="127">
        <v>0</v>
      </c>
      <c r="N19" s="129">
        <v>0</v>
      </c>
      <c r="O19" s="130">
        <v>0</v>
      </c>
      <c r="P19" s="129">
        <v>0</v>
      </c>
      <c r="Q19" s="130">
        <v>0</v>
      </c>
      <c r="R19" s="129">
        <v>0</v>
      </c>
      <c r="S19" s="130">
        <v>0</v>
      </c>
      <c r="T19" s="129">
        <v>0</v>
      </c>
      <c r="U19" s="129">
        <v>0</v>
      </c>
      <c r="V19" s="129">
        <v>0</v>
      </c>
      <c r="W19" s="135">
        <v>0</v>
      </c>
      <c r="X19" s="15"/>
      <c r="Y19" s="49"/>
      <c r="Z19" s="49"/>
      <c r="AA19" s="49"/>
      <c r="AB19" s="49"/>
      <c r="AC19" s="49"/>
    </row>
    <row r="20" spans="1:29" s="50" customFormat="1" ht="24.75" hidden="1" customHeight="1" x14ac:dyDescent="0.25">
      <c r="A20" s="107">
        <v>7</v>
      </c>
      <c r="B20" s="126" t="s">
        <v>143</v>
      </c>
      <c r="C20" s="104">
        <f t="shared" ref="C20:C36" si="4">ROUND(SUM(D20+E20+F20+G20+H20+I20+J20+K20+M20+O20+Q20+S20+U20+W20),2)</f>
        <v>215403.1</v>
      </c>
      <c r="D20" s="134">
        <v>0</v>
      </c>
      <c r="E20" s="127">
        <v>0</v>
      </c>
      <c r="F20" s="127">
        <v>0</v>
      </c>
      <c r="G20" s="127">
        <v>0</v>
      </c>
      <c r="H20" s="127">
        <v>0</v>
      </c>
      <c r="I20" s="127">
        <v>0</v>
      </c>
      <c r="J20" s="127">
        <v>0</v>
      </c>
      <c r="K20" s="127">
        <v>215403.1</v>
      </c>
      <c r="L20" s="128">
        <v>0</v>
      </c>
      <c r="M20" s="127">
        <v>0</v>
      </c>
      <c r="N20" s="129">
        <v>0</v>
      </c>
      <c r="O20" s="130">
        <v>0</v>
      </c>
      <c r="P20" s="129">
        <v>0</v>
      </c>
      <c r="Q20" s="130">
        <v>0</v>
      </c>
      <c r="R20" s="129">
        <v>0</v>
      </c>
      <c r="S20" s="130">
        <v>0</v>
      </c>
      <c r="T20" s="129">
        <v>0</v>
      </c>
      <c r="U20" s="129">
        <v>0</v>
      </c>
      <c r="V20" s="129">
        <v>0</v>
      </c>
      <c r="W20" s="135">
        <v>0</v>
      </c>
      <c r="X20" s="15"/>
      <c r="Y20" s="49"/>
      <c r="Z20" s="49"/>
      <c r="AA20" s="49"/>
      <c r="AB20" s="49"/>
      <c r="AC20" s="49"/>
    </row>
    <row r="21" spans="1:29" s="16" customFormat="1" ht="24.75" hidden="1" customHeight="1" x14ac:dyDescent="0.25">
      <c r="A21" s="107">
        <v>8</v>
      </c>
      <c r="B21" s="126" t="s">
        <v>142</v>
      </c>
      <c r="C21" s="104">
        <f t="shared" si="4"/>
        <v>224714.48</v>
      </c>
      <c r="D21" s="134">
        <v>0</v>
      </c>
      <c r="E21" s="127">
        <v>0</v>
      </c>
      <c r="F21" s="127">
        <v>0</v>
      </c>
      <c r="G21" s="127">
        <v>0</v>
      </c>
      <c r="H21" s="127">
        <v>0</v>
      </c>
      <c r="I21" s="127">
        <v>0</v>
      </c>
      <c r="J21" s="127">
        <v>0</v>
      </c>
      <c r="K21" s="127">
        <v>224714.48</v>
      </c>
      <c r="L21" s="128">
        <v>0</v>
      </c>
      <c r="M21" s="127">
        <v>0</v>
      </c>
      <c r="N21" s="129">
        <v>0</v>
      </c>
      <c r="O21" s="130">
        <v>0</v>
      </c>
      <c r="P21" s="129">
        <v>0</v>
      </c>
      <c r="Q21" s="130">
        <v>0</v>
      </c>
      <c r="R21" s="129">
        <v>0</v>
      </c>
      <c r="S21" s="130">
        <v>0</v>
      </c>
      <c r="T21" s="129">
        <v>0</v>
      </c>
      <c r="U21" s="129">
        <v>0</v>
      </c>
      <c r="V21" s="129">
        <v>0</v>
      </c>
      <c r="W21" s="135">
        <v>0</v>
      </c>
      <c r="X21" s="15"/>
      <c r="Y21" s="15"/>
      <c r="Z21" s="15"/>
      <c r="AA21" s="15"/>
      <c r="AB21" s="15"/>
      <c r="AC21" s="15"/>
    </row>
    <row r="22" spans="1:29" s="16" customFormat="1" ht="24.75" hidden="1" customHeight="1" x14ac:dyDescent="0.25">
      <c r="A22" s="107">
        <v>9</v>
      </c>
      <c r="B22" s="126" t="s">
        <v>580</v>
      </c>
      <c r="C22" s="104">
        <f t="shared" si="4"/>
        <v>503021.02</v>
      </c>
      <c r="D22" s="134">
        <v>0</v>
      </c>
      <c r="E22" s="127">
        <v>0</v>
      </c>
      <c r="F22" s="127">
        <v>130292.06</v>
      </c>
      <c r="G22" s="127">
        <v>0</v>
      </c>
      <c r="H22" s="127">
        <v>151587.51999999999</v>
      </c>
      <c r="I22" s="127">
        <v>118035.4</v>
      </c>
      <c r="J22" s="127">
        <v>103106.04</v>
      </c>
      <c r="K22" s="127">
        <v>0</v>
      </c>
      <c r="L22" s="128">
        <v>0</v>
      </c>
      <c r="M22" s="127">
        <v>0</v>
      </c>
      <c r="N22" s="129">
        <v>0</v>
      </c>
      <c r="O22" s="130">
        <v>0</v>
      </c>
      <c r="P22" s="129">
        <v>0</v>
      </c>
      <c r="Q22" s="130">
        <v>0</v>
      </c>
      <c r="R22" s="129">
        <v>0</v>
      </c>
      <c r="S22" s="130">
        <v>0</v>
      </c>
      <c r="T22" s="129">
        <v>0</v>
      </c>
      <c r="U22" s="129">
        <v>0</v>
      </c>
      <c r="V22" s="129">
        <v>0</v>
      </c>
      <c r="W22" s="135">
        <v>0</v>
      </c>
      <c r="X22" s="15"/>
      <c r="Y22" s="15"/>
      <c r="Z22" s="15"/>
      <c r="AA22" s="15"/>
      <c r="AB22" s="15"/>
      <c r="AC22" s="15"/>
    </row>
    <row r="23" spans="1:29" s="16" customFormat="1" ht="24.75" hidden="1" customHeight="1" x14ac:dyDescent="0.25">
      <c r="A23" s="107">
        <v>10</v>
      </c>
      <c r="B23" s="126" t="s">
        <v>579</v>
      </c>
      <c r="C23" s="104">
        <f>ROUND(SUM(D23+E23+F23+G23+H23+I23+J23+K23+M23+O23+Q23+S23+U23+W23),2)</f>
        <v>552306.07999999996</v>
      </c>
      <c r="D23" s="134">
        <v>0</v>
      </c>
      <c r="E23" s="127">
        <v>0</v>
      </c>
      <c r="F23" s="127">
        <v>0</v>
      </c>
      <c r="G23" s="127">
        <v>0</v>
      </c>
      <c r="H23" s="127">
        <v>183420.38</v>
      </c>
      <c r="I23" s="127">
        <v>143588.29999999999</v>
      </c>
      <c r="J23" s="124">
        <v>0</v>
      </c>
      <c r="K23" s="127">
        <v>225297.4</v>
      </c>
      <c r="L23" s="128">
        <v>0</v>
      </c>
      <c r="M23" s="127">
        <v>0</v>
      </c>
      <c r="N23" s="129">
        <v>0</v>
      </c>
      <c r="O23" s="130">
        <v>0</v>
      </c>
      <c r="P23" s="129">
        <v>0</v>
      </c>
      <c r="Q23" s="130">
        <v>0</v>
      </c>
      <c r="R23" s="129">
        <v>0</v>
      </c>
      <c r="S23" s="130">
        <v>0</v>
      </c>
      <c r="T23" s="129">
        <v>0</v>
      </c>
      <c r="U23" s="129">
        <v>0</v>
      </c>
      <c r="V23" s="129">
        <v>0</v>
      </c>
      <c r="W23" s="135">
        <v>0</v>
      </c>
      <c r="X23" s="15"/>
      <c r="Y23" s="15"/>
      <c r="Z23" s="15"/>
      <c r="AA23" s="15"/>
      <c r="AB23" s="15"/>
      <c r="AC23" s="15"/>
    </row>
    <row r="24" spans="1:29" s="16" customFormat="1" ht="24.75" hidden="1" customHeight="1" x14ac:dyDescent="0.25">
      <c r="A24" s="107">
        <v>11</v>
      </c>
      <c r="B24" s="126" t="s">
        <v>582</v>
      </c>
      <c r="C24" s="104">
        <f t="shared" si="4"/>
        <v>1554232.28</v>
      </c>
      <c r="D24" s="134">
        <v>0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  <c r="J24" s="127">
        <v>0</v>
      </c>
      <c r="K24" s="127">
        <v>0</v>
      </c>
      <c r="L24" s="128">
        <v>0</v>
      </c>
      <c r="M24" s="127">
        <v>0</v>
      </c>
      <c r="N24" s="129">
        <v>290</v>
      </c>
      <c r="O24" s="130">
        <v>1554232.28</v>
      </c>
      <c r="P24" s="129">
        <v>0</v>
      </c>
      <c r="Q24" s="130">
        <v>0</v>
      </c>
      <c r="R24" s="129">
        <v>0</v>
      </c>
      <c r="S24" s="130">
        <v>0</v>
      </c>
      <c r="T24" s="129">
        <v>0</v>
      </c>
      <c r="U24" s="129">
        <v>0</v>
      </c>
      <c r="V24" s="129">
        <v>0</v>
      </c>
      <c r="W24" s="135">
        <v>0</v>
      </c>
      <c r="X24" s="15"/>
      <c r="Y24" s="15"/>
      <c r="Z24" s="15"/>
      <c r="AA24" s="15"/>
      <c r="AB24" s="15"/>
      <c r="AC24" s="15"/>
    </row>
    <row r="25" spans="1:29" s="16" customFormat="1" ht="24.75" hidden="1" customHeight="1" x14ac:dyDescent="0.25">
      <c r="A25" s="107">
        <v>12</v>
      </c>
      <c r="B25" s="126" t="s">
        <v>581</v>
      </c>
      <c r="C25" s="104">
        <f t="shared" si="4"/>
        <v>692998.66</v>
      </c>
      <c r="D25" s="134">
        <v>0</v>
      </c>
      <c r="E25" s="127">
        <v>0</v>
      </c>
      <c r="F25" s="127">
        <v>0</v>
      </c>
      <c r="G25" s="127">
        <v>0</v>
      </c>
      <c r="H25" s="127">
        <v>199851.88</v>
      </c>
      <c r="I25" s="127">
        <v>158164.84</v>
      </c>
      <c r="J25" s="127">
        <v>104906.72</v>
      </c>
      <c r="K25" s="127">
        <v>230075.22</v>
      </c>
      <c r="L25" s="128">
        <v>0</v>
      </c>
      <c r="M25" s="127">
        <v>0</v>
      </c>
      <c r="N25" s="129">
        <v>0</v>
      </c>
      <c r="O25" s="130">
        <v>0</v>
      </c>
      <c r="P25" s="129">
        <v>0</v>
      </c>
      <c r="Q25" s="130">
        <v>0</v>
      </c>
      <c r="R25" s="129">
        <v>0</v>
      </c>
      <c r="S25" s="130">
        <v>0</v>
      </c>
      <c r="T25" s="129">
        <v>0</v>
      </c>
      <c r="U25" s="129">
        <v>0</v>
      </c>
      <c r="V25" s="129">
        <v>0</v>
      </c>
      <c r="W25" s="135">
        <v>0</v>
      </c>
      <c r="X25" s="15"/>
      <c r="Y25" s="15"/>
      <c r="Z25" s="15"/>
      <c r="AA25" s="15"/>
      <c r="AB25" s="15"/>
      <c r="AC25" s="15"/>
    </row>
    <row r="26" spans="1:29" s="16" customFormat="1" ht="24.75" hidden="1" customHeight="1" x14ac:dyDescent="0.25">
      <c r="A26" s="107">
        <v>13</v>
      </c>
      <c r="B26" s="126" t="s">
        <v>140</v>
      </c>
      <c r="C26" s="104">
        <f t="shared" si="4"/>
        <v>253963.14</v>
      </c>
      <c r="D26" s="134">
        <v>0</v>
      </c>
      <c r="E26" s="127">
        <v>0</v>
      </c>
      <c r="F26" s="127">
        <v>0</v>
      </c>
      <c r="G26" s="127">
        <v>0</v>
      </c>
      <c r="H26" s="127">
        <v>0</v>
      </c>
      <c r="I26" s="127">
        <v>0</v>
      </c>
      <c r="J26" s="127">
        <v>0</v>
      </c>
      <c r="K26" s="127">
        <v>253963.14</v>
      </c>
      <c r="L26" s="128">
        <v>0</v>
      </c>
      <c r="M26" s="127">
        <v>0</v>
      </c>
      <c r="N26" s="129">
        <v>0</v>
      </c>
      <c r="O26" s="130">
        <v>0</v>
      </c>
      <c r="P26" s="129">
        <v>0</v>
      </c>
      <c r="Q26" s="130">
        <v>0</v>
      </c>
      <c r="R26" s="129">
        <v>0</v>
      </c>
      <c r="S26" s="130">
        <v>0</v>
      </c>
      <c r="T26" s="129">
        <v>0</v>
      </c>
      <c r="U26" s="129">
        <v>0</v>
      </c>
      <c r="V26" s="129">
        <v>0</v>
      </c>
      <c r="W26" s="135">
        <v>0</v>
      </c>
      <c r="X26" s="15"/>
      <c r="Y26" s="15"/>
      <c r="Z26" s="15"/>
      <c r="AA26" s="15"/>
      <c r="AB26" s="15"/>
      <c r="AC26" s="15"/>
    </row>
    <row r="27" spans="1:29" s="16" customFormat="1" ht="24.75" hidden="1" customHeight="1" x14ac:dyDescent="0.25">
      <c r="A27" s="107">
        <v>14</v>
      </c>
      <c r="B27" s="126" t="s">
        <v>578</v>
      </c>
      <c r="C27" s="104">
        <f t="shared" si="4"/>
        <v>2012418.02</v>
      </c>
      <c r="D27" s="134">
        <v>0</v>
      </c>
      <c r="E27" s="127">
        <v>49698.06</v>
      </c>
      <c r="F27" s="127">
        <v>0</v>
      </c>
      <c r="G27" s="127">
        <v>0</v>
      </c>
      <c r="H27" s="127">
        <v>0</v>
      </c>
      <c r="I27" s="127">
        <v>0</v>
      </c>
      <c r="J27" s="127">
        <v>0</v>
      </c>
      <c r="K27" s="127">
        <v>0</v>
      </c>
      <c r="L27" s="128">
        <v>0</v>
      </c>
      <c r="M27" s="127">
        <v>0</v>
      </c>
      <c r="N27" s="129">
        <v>0</v>
      </c>
      <c r="O27" s="130">
        <v>0</v>
      </c>
      <c r="P27" s="129">
        <v>0</v>
      </c>
      <c r="Q27" s="130">
        <v>0</v>
      </c>
      <c r="R27" s="129">
        <v>0</v>
      </c>
      <c r="S27" s="130">
        <v>0</v>
      </c>
      <c r="T27" s="129">
        <v>380</v>
      </c>
      <c r="U27" s="130">
        <v>1962719.96</v>
      </c>
      <c r="V27" s="129">
        <v>0</v>
      </c>
      <c r="W27" s="135">
        <v>0</v>
      </c>
      <c r="X27" s="15"/>
      <c r="Y27" s="15"/>
      <c r="Z27" s="15"/>
      <c r="AA27" s="15"/>
      <c r="AB27" s="15"/>
      <c r="AC27" s="15"/>
    </row>
    <row r="28" spans="1:29" s="16" customFormat="1" ht="24.75" hidden="1" customHeight="1" x14ac:dyDescent="0.25">
      <c r="A28" s="107">
        <v>15</v>
      </c>
      <c r="B28" s="126" t="s">
        <v>1181</v>
      </c>
      <c r="C28" s="104">
        <f t="shared" si="4"/>
        <v>2176815.38</v>
      </c>
      <c r="D28" s="134">
        <v>0</v>
      </c>
      <c r="E28" s="127">
        <v>98895.56</v>
      </c>
      <c r="F28" s="127">
        <v>218591.46</v>
      </c>
      <c r="G28" s="127">
        <v>0</v>
      </c>
      <c r="H28" s="127">
        <v>0</v>
      </c>
      <c r="I28" s="106">
        <v>215470.36</v>
      </c>
      <c r="J28" s="127">
        <v>0</v>
      </c>
      <c r="K28" s="127">
        <v>0</v>
      </c>
      <c r="L28" s="128">
        <v>0</v>
      </c>
      <c r="M28" s="127">
        <v>0</v>
      </c>
      <c r="N28" s="129">
        <v>500</v>
      </c>
      <c r="O28" s="106">
        <v>1643858</v>
      </c>
      <c r="P28" s="129">
        <v>0</v>
      </c>
      <c r="Q28" s="127">
        <v>0</v>
      </c>
      <c r="R28" s="129">
        <v>0</v>
      </c>
      <c r="S28" s="127">
        <v>0</v>
      </c>
      <c r="T28" s="129">
        <v>0</v>
      </c>
      <c r="U28" s="129">
        <v>0</v>
      </c>
      <c r="V28" s="129">
        <v>0</v>
      </c>
      <c r="W28" s="123">
        <v>0</v>
      </c>
      <c r="X28" s="15"/>
      <c r="Y28" s="15"/>
      <c r="Z28" s="15"/>
      <c r="AA28" s="15"/>
      <c r="AB28" s="15"/>
      <c r="AC28" s="15"/>
    </row>
    <row r="29" spans="1:29" s="16" customFormat="1" ht="24.75" hidden="1" customHeight="1" x14ac:dyDescent="0.25">
      <c r="A29" s="107">
        <v>16</v>
      </c>
      <c r="B29" s="126" t="s">
        <v>1174</v>
      </c>
      <c r="C29" s="104">
        <f t="shared" si="4"/>
        <v>1628742</v>
      </c>
      <c r="D29" s="134">
        <v>0</v>
      </c>
      <c r="E29" s="130">
        <v>40108</v>
      </c>
      <c r="F29" s="130">
        <v>0</v>
      </c>
      <c r="G29" s="130">
        <v>0</v>
      </c>
      <c r="H29" s="130">
        <v>0</v>
      </c>
      <c r="I29" s="135">
        <v>0</v>
      </c>
      <c r="J29" s="130">
        <v>0</v>
      </c>
      <c r="K29" s="130">
        <v>0</v>
      </c>
      <c r="L29" s="128">
        <v>0</v>
      </c>
      <c r="M29" s="130">
        <v>0</v>
      </c>
      <c r="N29" s="129">
        <v>0</v>
      </c>
      <c r="O29" s="130">
        <v>0</v>
      </c>
      <c r="P29" s="129">
        <v>0</v>
      </c>
      <c r="Q29" s="136">
        <v>0</v>
      </c>
      <c r="R29" s="129">
        <v>0</v>
      </c>
      <c r="S29" s="127">
        <v>0</v>
      </c>
      <c r="T29" s="137">
        <v>301</v>
      </c>
      <c r="U29" s="136">
        <v>1588634</v>
      </c>
      <c r="V29" s="129">
        <v>0</v>
      </c>
      <c r="W29" s="135">
        <v>0</v>
      </c>
      <c r="X29" s="15"/>
      <c r="Y29" s="15"/>
      <c r="Z29" s="15"/>
      <c r="AA29" s="15"/>
      <c r="AB29" s="15"/>
      <c r="AC29" s="15"/>
    </row>
    <row r="30" spans="1:29" s="16" customFormat="1" ht="24.75" hidden="1" customHeight="1" x14ac:dyDescent="0.25">
      <c r="A30" s="107">
        <v>17</v>
      </c>
      <c r="B30" s="126" t="s">
        <v>1175</v>
      </c>
      <c r="C30" s="104">
        <f t="shared" si="4"/>
        <v>183659.6</v>
      </c>
      <c r="D30" s="134">
        <v>0</v>
      </c>
      <c r="E30" s="130">
        <v>32478</v>
      </c>
      <c r="F30" s="136">
        <v>0</v>
      </c>
      <c r="G30" s="136">
        <v>0</v>
      </c>
      <c r="H30" s="130">
        <v>0</v>
      </c>
      <c r="I30" s="136">
        <v>151181.6</v>
      </c>
      <c r="J30" s="130">
        <v>0</v>
      </c>
      <c r="K30" s="130">
        <v>0</v>
      </c>
      <c r="L30" s="128">
        <v>0</v>
      </c>
      <c r="M30" s="130">
        <v>0</v>
      </c>
      <c r="N30" s="129">
        <v>0</v>
      </c>
      <c r="O30" s="130">
        <v>0</v>
      </c>
      <c r="P30" s="129">
        <v>0</v>
      </c>
      <c r="Q30" s="130">
        <v>0</v>
      </c>
      <c r="R30" s="129">
        <v>0</v>
      </c>
      <c r="S30" s="130">
        <v>0</v>
      </c>
      <c r="T30" s="129">
        <v>0</v>
      </c>
      <c r="U30" s="129">
        <v>0</v>
      </c>
      <c r="V30" s="129">
        <v>0</v>
      </c>
      <c r="W30" s="135">
        <v>0</v>
      </c>
      <c r="X30" s="15"/>
      <c r="Y30" s="15"/>
      <c r="Z30" s="15"/>
      <c r="AA30" s="15"/>
      <c r="AB30" s="15"/>
      <c r="AC30" s="15"/>
    </row>
    <row r="31" spans="1:29" s="16" customFormat="1" ht="24.75" hidden="1" customHeight="1" x14ac:dyDescent="0.25">
      <c r="A31" s="107">
        <v>18</v>
      </c>
      <c r="B31" s="126" t="s">
        <v>1180</v>
      </c>
      <c r="C31" s="104">
        <f t="shared" si="4"/>
        <v>210571</v>
      </c>
      <c r="D31" s="134">
        <v>0</v>
      </c>
      <c r="E31" s="134">
        <v>0</v>
      </c>
      <c r="F31" s="127">
        <v>0</v>
      </c>
      <c r="G31" s="127">
        <v>0</v>
      </c>
      <c r="H31" s="127">
        <v>0</v>
      </c>
      <c r="I31" s="136">
        <v>210571</v>
      </c>
      <c r="J31" s="127">
        <v>0</v>
      </c>
      <c r="K31" s="127">
        <v>0</v>
      </c>
      <c r="L31" s="128">
        <v>0</v>
      </c>
      <c r="M31" s="127">
        <v>0</v>
      </c>
      <c r="N31" s="129">
        <v>0</v>
      </c>
      <c r="O31" s="130">
        <v>0</v>
      </c>
      <c r="P31" s="129">
        <v>0</v>
      </c>
      <c r="Q31" s="130">
        <v>0</v>
      </c>
      <c r="R31" s="129">
        <v>0</v>
      </c>
      <c r="S31" s="130">
        <v>0</v>
      </c>
      <c r="T31" s="129">
        <v>0</v>
      </c>
      <c r="U31" s="129">
        <v>0</v>
      </c>
      <c r="V31" s="129">
        <v>0</v>
      </c>
      <c r="W31" s="135">
        <v>0</v>
      </c>
      <c r="X31" s="15"/>
      <c r="Y31" s="15"/>
      <c r="Z31" s="15"/>
      <c r="AA31" s="15"/>
      <c r="AB31" s="15"/>
      <c r="AC31" s="15"/>
    </row>
    <row r="32" spans="1:29" s="140" customFormat="1" ht="30" hidden="1" x14ac:dyDescent="0.25">
      <c r="A32" s="107">
        <v>19</v>
      </c>
      <c r="B32" s="126" t="s">
        <v>583</v>
      </c>
      <c r="C32" s="104">
        <f t="shared" si="4"/>
        <v>1716125.92</v>
      </c>
      <c r="D32" s="134">
        <v>0</v>
      </c>
      <c r="E32" s="123">
        <v>172491.22</v>
      </c>
      <c r="F32" s="123">
        <v>0</v>
      </c>
      <c r="G32" s="123">
        <v>0</v>
      </c>
      <c r="H32" s="123">
        <v>0</v>
      </c>
      <c r="I32" s="123">
        <v>126940.86</v>
      </c>
      <c r="J32" s="123">
        <v>140272.5</v>
      </c>
      <c r="K32" s="123">
        <v>0</v>
      </c>
      <c r="L32" s="128">
        <v>0</v>
      </c>
      <c r="M32" s="123">
        <v>0</v>
      </c>
      <c r="N32" s="129">
        <v>388</v>
      </c>
      <c r="O32" s="123">
        <v>1276421.3400000001</v>
      </c>
      <c r="P32" s="129">
        <v>0</v>
      </c>
      <c r="Q32" s="123">
        <v>0</v>
      </c>
      <c r="R32" s="124">
        <v>0</v>
      </c>
      <c r="S32" s="123">
        <v>0</v>
      </c>
      <c r="T32" s="129">
        <v>0</v>
      </c>
      <c r="U32" s="129">
        <v>0</v>
      </c>
      <c r="V32" s="124">
        <v>0</v>
      </c>
      <c r="W32" s="123">
        <v>0</v>
      </c>
      <c r="X32" s="138"/>
      <c r="Y32" s="139"/>
      <c r="Z32" s="139"/>
      <c r="AA32" s="139"/>
      <c r="AB32" s="139"/>
    </row>
    <row r="33" spans="1:29" s="140" customFormat="1" ht="30" hidden="1" x14ac:dyDescent="0.25">
      <c r="A33" s="107">
        <v>20</v>
      </c>
      <c r="B33" s="126" t="s">
        <v>584</v>
      </c>
      <c r="C33" s="104">
        <f>ROUND(SUM(D33+E33+F33+G33+H33+I33+J33+K33+M33+O33+Q33+S33+U33+W33),2)</f>
        <v>92238.24</v>
      </c>
      <c r="D33" s="134">
        <v>0</v>
      </c>
      <c r="E33" s="123">
        <v>92238.24</v>
      </c>
      <c r="F33" s="123">
        <v>0</v>
      </c>
      <c r="G33" s="123">
        <v>0</v>
      </c>
      <c r="H33" s="123">
        <v>0</v>
      </c>
      <c r="I33" s="123">
        <v>0</v>
      </c>
      <c r="J33" s="123">
        <v>0</v>
      </c>
      <c r="K33" s="123">
        <v>0</v>
      </c>
      <c r="L33" s="128">
        <v>0</v>
      </c>
      <c r="M33" s="123">
        <v>0</v>
      </c>
      <c r="N33" s="129">
        <v>0</v>
      </c>
      <c r="O33" s="135">
        <v>0</v>
      </c>
      <c r="P33" s="129">
        <v>0</v>
      </c>
      <c r="Q33" s="135">
        <v>0</v>
      </c>
      <c r="R33" s="124">
        <v>0</v>
      </c>
      <c r="S33" s="123">
        <v>0</v>
      </c>
      <c r="T33" s="124">
        <v>0</v>
      </c>
      <c r="U33" s="135">
        <v>0</v>
      </c>
      <c r="V33" s="124">
        <v>0</v>
      </c>
      <c r="W33" s="135">
        <v>0</v>
      </c>
      <c r="X33" s="138"/>
      <c r="Y33" s="139"/>
      <c r="Z33" s="139"/>
      <c r="AA33" s="139"/>
      <c r="AB33" s="139"/>
    </row>
    <row r="34" spans="1:29" s="140" customFormat="1" ht="30" hidden="1" x14ac:dyDescent="0.25">
      <c r="A34" s="107">
        <v>21</v>
      </c>
      <c r="B34" s="126" t="s">
        <v>87</v>
      </c>
      <c r="C34" s="104">
        <f>ROUND(SUM(D34+E34+F34+G34+H34+I34+J34+K34+M34+O34+Q34+S34+U34+W34),2)</f>
        <v>28324.6</v>
      </c>
      <c r="D34" s="134">
        <v>0</v>
      </c>
      <c r="E34" s="135">
        <v>28324.6</v>
      </c>
      <c r="F34" s="106">
        <v>0</v>
      </c>
      <c r="G34" s="135">
        <v>0</v>
      </c>
      <c r="H34" s="106">
        <v>0</v>
      </c>
      <c r="I34" s="135">
        <v>0</v>
      </c>
      <c r="J34" s="135">
        <v>0</v>
      </c>
      <c r="K34" s="135">
        <v>0</v>
      </c>
      <c r="L34" s="128">
        <v>0</v>
      </c>
      <c r="M34" s="135">
        <v>0</v>
      </c>
      <c r="N34" s="129">
        <v>0</v>
      </c>
      <c r="O34" s="135">
        <v>0</v>
      </c>
      <c r="P34" s="129">
        <v>0</v>
      </c>
      <c r="Q34" s="135">
        <v>0</v>
      </c>
      <c r="R34" s="124">
        <v>0</v>
      </c>
      <c r="S34" s="135">
        <v>0</v>
      </c>
      <c r="T34" s="129">
        <v>0</v>
      </c>
      <c r="U34" s="129">
        <v>0</v>
      </c>
      <c r="V34" s="124">
        <v>0</v>
      </c>
      <c r="W34" s="135">
        <v>0</v>
      </c>
      <c r="X34" s="138"/>
      <c r="Y34" s="139"/>
      <c r="Z34" s="139"/>
      <c r="AA34" s="139"/>
      <c r="AB34" s="139"/>
    </row>
    <row r="35" spans="1:29" s="140" customFormat="1" ht="45" hidden="1" x14ac:dyDescent="0.25">
      <c r="A35" s="107">
        <v>22</v>
      </c>
      <c r="B35" s="126" t="s">
        <v>1179</v>
      </c>
      <c r="C35" s="104">
        <f>ROUND(SUM(D35+E35+F35+G35+H35+I35+J35+K35+M35+O35+Q35+S35+U35+W35),2)</f>
        <v>9832</v>
      </c>
      <c r="D35" s="134">
        <v>0</v>
      </c>
      <c r="E35" s="135">
        <v>9832</v>
      </c>
      <c r="F35" s="106">
        <v>0</v>
      </c>
      <c r="G35" s="135">
        <v>0</v>
      </c>
      <c r="H35" s="106">
        <v>0</v>
      </c>
      <c r="I35" s="135">
        <v>0</v>
      </c>
      <c r="J35" s="135">
        <v>0</v>
      </c>
      <c r="K35" s="135">
        <v>0</v>
      </c>
      <c r="L35" s="128">
        <v>0</v>
      </c>
      <c r="M35" s="135">
        <v>0</v>
      </c>
      <c r="N35" s="129">
        <v>0</v>
      </c>
      <c r="O35" s="135">
        <v>0</v>
      </c>
      <c r="P35" s="129">
        <v>0</v>
      </c>
      <c r="Q35" s="135">
        <v>0</v>
      </c>
      <c r="R35" s="124">
        <v>0</v>
      </c>
      <c r="S35" s="135">
        <v>0</v>
      </c>
      <c r="T35" s="129">
        <v>0</v>
      </c>
      <c r="U35" s="129">
        <v>0</v>
      </c>
      <c r="V35" s="124">
        <v>0</v>
      </c>
      <c r="W35" s="135">
        <v>0</v>
      </c>
      <c r="X35" s="138"/>
      <c r="Y35" s="139"/>
      <c r="Z35" s="139"/>
      <c r="AA35" s="139"/>
      <c r="AB35" s="139"/>
    </row>
    <row r="36" spans="1:29" s="53" customFormat="1" ht="24.75" hidden="1" customHeight="1" x14ac:dyDescent="0.25">
      <c r="A36" s="141" t="s">
        <v>20</v>
      </c>
      <c r="B36" s="142"/>
      <c r="C36" s="110">
        <f t="shared" si="4"/>
        <v>12268711.880000001</v>
      </c>
      <c r="D36" s="113">
        <f t="shared" ref="D36:W36" si="5">ROUND(SUM(D19:D35),2)</f>
        <v>0</v>
      </c>
      <c r="E36" s="113">
        <f t="shared" si="5"/>
        <v>524065.68</v>
      </c>
      <c r="F36" s="113">
        <f t="shared" si="5"/>
        <v>348883.52</v>
      </c>
      <c r="G36" s="113">
        <f t="shared" si="5"/>
        <v>0</v>
      </c>
      <c r="H36" s="113">
        <f t="shared" si="5"/>
        <v>534859.78</v>
      </c>
      <c r="I36" s="113">
        <f t="shared" si="5"/>
        <v>1123952.3600000001</v>
      </c>
      <c r="J36" s="113">
        <f t="shared" si="5"/>
        <v>348285.26</v>
      </c>
      <c r="K36" s="113">
        <f t="shared" si="5"/>
        <v>1362799.7</v>
      </c>
      <c r="L36" s="112">
        <f t="shared" si="5"/>
        <v>0</v>
      </c>
      <c r="M36" s="113">
        <f t="shared" si="5"/>
        <v>0</v>
      </c>
      <c r="N36" s="113">
        <f t="shared" si="5"/>
        <v>1178</v>
      </c>
      <c r="O36" s="113">
        <f t="shared" si="5"/>
        <v>4474511.62</v>
      </c>
      <c r="P36" s="113">
        <f t="shared" si="5"/>
        <v>0</v>
      </c>
      <c r="Q36" s="113">
        <f t="shared" si="5"/>
        <v>0</v>
      </c>
      <c r="R36" s="113">
        <f t="shared" si="5"/>
        <v>0</v>
      </c>
      <c r="S36" s="113">
        <f t="shared" si="5"/>
        <v>0</v>
      </c>
      <c r="T36" s="113">
        <f t="shared" si="5"/>
        <v>681</v>
      </c>
      <c r="U36" s="113">
        <f t="shared" si="5"/>
        <v>3551353.96</v>
      </c>
      <c r="V36" s="113">
        <f t="shared" si="5"/>
        <v>0</v>
      </c>
      <c r="W36" s="113">
        <f t="shared" si="5"/>
        <v>0</v>
      </c>
      <c r="X36" s="51"/>
      <c r="Y36" s="52"/>
      <c r="Z36" s="52"/>
      <c r="AA36" s="52"/>
      <c r="AB36" s="52"/>
      <c r="AC36" s="52"/>
    </row>
    <row r="37" spans="1:29" s="50" customFormat="1" ht="24.75" hidden="1" customHeight="1" x14ac:dyDescent="0.25">
      <c r="A37" s="117" t="s">
        <v>21</v>
      </c>
      <c r="B37" s="118"/>
      <c r="C37" s="119"/>
      <c r="D37" s="121"/>
      <c r="E37" s="127"/>
      <c r="F37" s="127"/>
      <c r="G37" s="127"/>
      <c r="H37" s="127"/>
      <c r="I37" s="127"/>
      <c r="J37" s="127"/>
      <c r="K37" s="127"/>
      <c r="L37" s="108"/>
      <c r="M37" s="127"/>
      <c r="N37" s="124"/>
      <c r="O37" s="127"/>
      <c r="P37" s="124"/>
      <c r="Q37" s="127"/>
      <c r="R37" s="124"/>
      <c r="S37" s="127"/>
      <c r="T37" s="127"/>
      <c r="U37" s="127"/>
      <c r="V37" s="124"/>
      <c r="W37" s="123"/>
      <c r="X37" s="15"/>
      <c r="Y37" s="49"/>
      <c r="Z37" s="49"/>
      <c r="AA37" s="49"/>
      <c r="AB37" s="49"/>
      <c r="AC37" s="49"/>
    </row>
    <row r="38" spans="1:29" s="75" customFormat="1" ht="24.75" hidden="1" customHeight="1" x14ac:dyDescent="0.25">
      <c r="A38" s="125">
        <v>23</v>
      </c>
      <c r="B38" s="126" t="s">
        <v>628</v>
      </c>
      <c r="C38" s="104">
        <f>ROUND(SUM(D38+E38+F38+G38+H38+I38+J38+K38+M38+O38+Q38+S38+U38+W38),2)</f>
        <v>41868.76</v>
      </c>
      <c r="D38" s="134">
        <v>0</v>
      </c>
      <c r="E38" s="127">
        <v>41868.76</v>
      </c>
      <c r="F38" s="127">
        <v>0</v>
      </c>
      <c r="G38" s="127">
        <v>0</v>
      </c>
      <c r="H38" s="127">
        <v>0</v>
      </c>
      <c r="I38" s="127">
        <v>0</v>
      </c>
      <c r="J38" s="127">
        <v>0</v>
      </c>
      <c r="K38" s="127">
        <v>0</v>
      </c>
      <c r="L38" s="128">
        <v>0</v>
      </c>
      <c r="M38" s="127">
        <v>0</v>
      </c>
      <c r="N38" s="129">
        <v>0</v>
      </c>
      <c r="O38" s="130">
        <v>0</v>
      </c>
      <c r="P38" s="129">
        <v>0</v>
      </c>
      <c r="Q38" s="130">
        <v>0</v>
      </c>
      <c r="R38" s="129">
        <v>0</v>
      </c>
      <c r="S38" s="130">
        <v>0</v>
      </c>
      <c r="T38" s="129">
        <v>0</v>
      </c>
      <c r="U38" s="129">
        <v>0</v>
      </c>
      <c r="V38" s="129">
        <v>0</v>
      </c>
      <c r="W38" s="135">
        <v>0</v>
      </c>
      <c r="X38" s="143"/>
      <c r="Y38" s="144"/>
      <c r="Z38" s="144"/>
      <c r="AA38" s="144"/>
      <c r="AB38" s="144"/>
      <c r="AC38" s="144"/>
    </row>
    <row r="39" spans="1:29" s="75" customFormat="1" ht="24.75" hidden="1" customHeight="1" x14ac:dyDescent="0.25">
      <c r="A39" s="125">
        <v>24</v>
      </c>
      <c r="B39" s="126" t="s">
        <v>629</v>
      </c>
      <c r="C39" s="104">
        <f>ROUND(SUM(D39+E39+F39+G39+H39+I39+J39+K39+M39+O39+Q39+S39+U39+W39),2)</f>
        <v>3076.26</v>
      </c>
      <c r="D39" s="134">
        <v>0</v>
      </c>
      <c r="E39" s="127">
        <v>3076.26</v>
      </c>
      <c r="F39" s="127">
        <v>0</v>
      </c>
      <c r="G39" s="127">
        <v>0</v>
      </c>
      <c r="H39" s="127">
        <v>0</v>
      </c>
      <c r="I39" s="127">
        <v>0</v>
      </c>
      <c r="J39" s="127">
        <v>0</v>
      </c>
      <c r="K39" s="127">
        <v>0</v>
      </c>
      <c r="L39" s="128">
        <v>0</v>
      </c>
      <c r="M39" s="127">
        <v>0</v>
      </c>
      <c r="N39" s="129">
        <v>0</v>
      </c>
      <c r="O39" s="130">
        <v>0</v>
      </c>
      <c r="P39" s="129">
        <v>0</v>
      </c>
      <c r="Q39" s="130">
        <v>0</v>
      </c>
      <c r="R39" s="129">
        <v>0</v>
      </c>
      <c r="S39" s="130">
        <v>0</v>
      </c>
      <c r="T39" s="129">
        <v>0</v>
      </c>
      <c r="U39" s="129">
        <v>0</v>
      </c>
      <c r="V39" s="130">
        <v>0</v>
      </c>
      <c r="W39" s="135">
        <v>0</v>
      </c>
      <c r="X39" s="143"/>
      <c r="Y39" s="144"/>
      <c r="Z39" s="144"/>
      <c r="AA39" s="144"/>
      <c r="AB39" s="144"/>
      <c r="AC39" s="144"/>
    </row>
    <row r="40" spans="1:29" s="50" customFormat="1" ht="24.75" hidden="1" customHeight="1" x14ac:dyDescent="0.25">
      <c r="A40" s="125">
        <v>25</v>
      </c>
      <c r="B40" s="126" t="s">
        <v>630</v>
      </c>
      <c r="C40" s="104">
        <f>ROUND(SUM(D40+E40+F40+G40+H40+I40+J40+K40+M40+O40+Q40+S40+U40+W40),2)</f>
        <v>127593.4</v>
      </c>
      <c r="D40" s="134">
        <v>0</v>
      </c>
      <c r="E40" s="127">
        <v>127593.4</v>
      </c>
      <c r="F40" s="127">
        <v>0</v>
      </c>
      <c r="G40" s="127">
        <v>0</v>
      </c>
      <c r="H40" s="127">
        <v>0</v>
      </c>
      <c r="I40" s="127">
        <v>0</v>
      </c>
      <c r="J40" s="127">
        <v>0</v>
      </c>
      <c r="K40" s="127">
        <v>0</v>
      </c>
      <c r="L40" s="128">
        <v>0</v>
      </c>
      <c r="M40" s="127">
        <v>0</v>
      </c>
      <c r="N40" s="129">
        <v>0</v>
      </c>
      <c r="O40" s="130">
        <v>0</v>
      </c>
      <c r="P40" s="129">
        <v>0</v>
      </c>
      <c r="Q40" s="130">
        <v>0</v>
      </c>
      <c r="R40" s="129">
        <v>0</v>
      </c>
      <c r="S40" s="130">
        <v>0</v>
      </c>
      <c r="T40" s="129">
        <v>0</v>
      </c>
      <c r="U40" s="129">
        <v>0</v>
      </c>
      <c r="V40" s="129">
        <v>0</v>
      </c>
      <c r="W40" s="135">
        <v>0</v>
      </c>
      <c r="X40" s="15"/>
      <c r="Y40" s="49"/>
      <c r="Z40" s="49"/>
      <c r="AA40" s="49"/>
      <c r="AB40" s="49"/>
      <c r="AC40" s="49"/>
    </row>
    <row r="41" spans="1:29" s="50" customFormat="1" ht="24.75" hidden="1" customHeight="1" x14ac:dyDescent="0.25">
      <c r="A41" s="125">
        <v>26</v>
      </c>
      <c r="B41" s="126" t="s">
        <v>1215</v>
      </c>
      <c r="C41" s="104">
        <f>ROUND(SUM(D41+E41+F41+G41+H41+I41+J41+K41+M41+O41+Q41+S41+U41+W41),2)</f>
        <v>31841.119999999999</v>
      </c>
      <c r="D41" s="134">
        <v>0</v>
      </c>
      <c r="E41" s="127">
        <v>31841.119999999999</v>
      </c>
      <c r="F41" s="127">
        <v>0</v>
      </c>
      <c r="G41" s="127">
        <v>0</v>
      </c>
      <c r="H41" s="127">
        <v>0</v>
      </c>
      <c r="I41" s="127">
        <v>0</v>
      </c>
      <c r="J41" s="127">
        <v>0</v>
      </c>
      <c r="K41" s="127">
        <v>0</v>
      </c>
      <c r="L41" s="128">
        <v>0</v>
      </c>
      <c r="M41" s="127">
        <v>0</v>
      </c>
      <c r="N41" s="129">
        <v>0</v>
      </c>
      <c r="O41" s="130">
        <v>0</v>
      </c>
      <c r="P41" s="130">
        <v>0</v>
      </c>
      <c r="Q41" s="130">
        <v>0</v>
      </c>
      <c r="R41" s="129">
        <v>0</v>
      </c>
      <c r="S41" s="130">
        <v>0</v>
      </c>
      <c r="T41" s="129">
        <v>0</v>
      </c>
      <c r="U41" s="129">
        <v>0</v>
      </c>
      <c r="V41" s="130">
        <v>0</v>
      </c>
      <c r="W41" s="135">
        <v>0</v>
      </c>
      <c r="X41" s="15"/>
      <c r="Y41" s="49"/>
      <c r="Z41" s="49"/>
      <c r="AA41" s="49"/>
      <c r="AB41" s="49"/>
      <c r="AC41" s="49"/>
    </row>
    <row r="42" spans="1:29" s="53" customFormat="1" ht="24.75" hidden="1" customHeight="1" x14ac:dyDescent="0.25">
      <c r="A42" s="141" t="s">
        <v>22</v>
      </c>
      <c r="B42" s="142"/>
      <c r="C42" s="110">
        <f>ROUND(SUM(D42+E42+F42+G42+H42+I42+J42+K42+M42+O42+Q42+S42+U42+W42),2)</f>
        <v>204379.54</v>
      </c>
      <c r="D42" s="113">
        <f t="shared" ref="D42:W42" si="6">ROUND(SUM(D38:D41),2)</f>
        <v>0</v>
      </c>
      <c r="E42" s="113">
        <f t="shared" si="6"/>
        <v>204379.54</v>
      </c>
      <c r="F42" s="113">
        <f t="shared" si="6"/>
        <v>0</v>
      </c>
      <c r="G42" s="113">
        <f t="shared" si="6"/>
        <v>0</v>
      </c>
      <c r="H42" s="113">
        <f t="shared" si="6"/>
        <v>0</v>
      </c>
      <c r="I42" s="113">
        <f t="shared" si="6"/>
        <v>0</v>
      </c>
      <c r="J42" s="113">
        <f t="shared" si="6"/>
        <v>0</v>
      </c>
      <c r="K42" s="113">
        <f t="shared" si="6"/>
        <v>0</v>
      </c>
      <c r="L42" s="112">
        <f t="shared" si="6"/>
        <v>0</v>
      </c>
      <c r="M42" s="113">
        <f t="shared" si="6"/>
        <v>0</v>
      </c>
      <c r="N42" s="113">
        <f t="shared" si="6"/>
        <v>0</v>
      </c>
      <c r="O42" s="133">
        <f t="shared" si="6"/>
        <v>0</v>
      </c>
      <c r="P42" s="113">
        <f t="shared" si="6"/>
        <v>0</v>
      </c>
      <c r="Q42" s="133">
        <f t="shared" si="6"/>
        <v>0</v>
      </c>
      <c r="R42" s="113">
        <f t="shared" si="6"/>
        <v>0</v>
      </c>
      <c r="S42" s="133">
        <f t="shared" si="6"/>
        <v>0</v>
      </c>
      <c r="T42" s="133">
        <f t="shared" si="6"/>
        <v>0</v>
      </c>
      <c r="U42" s="133">
        <f t="shared" si="6"/>
        <v>0</v>
      </c>
      <c r="V42" s="113">
        <f t="shared" si="6"/>
        <v>0</v>
      </c>
      <c r="W42" s="133">
        <f t="shared" si="6"/>
        <v>0</v>
      </c>
      <c r="X42" s="51"/>
      <c r="Y42" s="52"/>
      <c r="Z42" s="52"/>
      <c r="AA42" s="52"/>
      <c r="AB42" s="52"/>
      <c r="AC42" s="52"/>
    </row>
    <row r="43" spans="1:29" s="50" customFormat="1" ht="24.75" hidden="1" customHeight="1" x14ac:dyDescent="0.25">
      <c r="A43" s="117" t="s">
        <v>29</v>
      </c>
      <c r="B43" s="118"/>
      <c r="C43" s="119"/>
      <c r="D43" s="121"/>
      <c r="E43" s="127"/>
      <c r="F43" s="127"/>
      <c r="G43" s="127"/>
      <c r="H43" s="127"/>
      <c r="I43" s="127"/>
      <c r="J43" s="127"/>
      <c r="K43" s="127"/>
      <c r="L43" s="108"/>
      <c r="M43" s="127"/>
      <c r="N43" s="124"/>
      <c r="O43" s="127"/>
      <c r="P43" s="124"/>
      <c r="Q43" s="127"/>
      <c r="R43" s="124"/>
      <c r="S43" s="127"/>
      <c r="T43" s="127"/>
      <c r="U43" s="127"/>
      <c r="V43" s="124"/>
      <c r="W43" s="123"/>
      <c r="X43" s="15"/>
      <c r="Y43" s="49"/>
      <c r="Z43" s="49"/>
      <c r="AA43" s="49"/>
      <c r="AB43" s="49"/>
      <c r="AC43" s="49"/>
    </row>
    <row r="44" spans="1:29" s="50" customFormat="1" ht="24.75" hidden="1" customHeight="1" x14ac:dyDescent="0.25">
      <c r="A44" s="107">
        <v>27</v>
      </c>
      <c r="B44" s="126" t="s">
        <v>598</v>
      </c>
      <c r="C44" s="104">
        <f>ROUND(SUM(E44+F44+G44+H44+I44+J44+K44+M44+O44+Q44+S44+W44+D44+U44),2)</f>
        <v>3827056.9</v>
      </c>
      <c r="D44" s="134">
        <v>68412.34</v>
      </c>
      <c r="E44" s="127">
        <v>561806.26</v>
      </c>
      <c r="F44" s="127">
        <v>1683642.88</v>
      </c>
      <c r="G44" s="127">
        <v>0</v>
      </c>
      <c r="H44" s="127">
        <v>0</v>
      </c>
      <c r="I44" s="127">
        <v>0</v>
      </c>
      <c r="J44" s="127">
        <v>0</v>
      </c>
      <c r="K44" s="127">
        <v>0</v>
      </c>
      <c r="L44" s="145">
        <v>0</v>
      </c>
      <c r="M44" s="127">
        <v>0</v>
      </c>
      <c r="N44" s="137">
        <v>0</v>
      </c>
      <c r="O44" s="127">
        <v>0</v>
      </c>
      <c r="P44" s="137">
        <v>916.43</v>
      </c>
      <c r="Q44" s="127">
        <v>1513195.42</v>
      </c>
      <c r="R44" s="137">
        <v>0</v>
      </c>
      <c r="S44" s="127">
        <v>0</v>
      </c>
      <c r="T44" s="129">
        <v>0</v>
      </c>
      <c r="U44" s="129">
        <v>0</v>
      </c>
      <c r="V44" s="137">
        <v>0</v>
      </c>
      <c r="W44" s="123">
        <v>0</v>
      </c>
      <c r="X44" s="15"/>
      <c r="Y44" s="49"/>
      <c r="Z44" s="49"/>
      <c r="AA44" s="49"/>
      <c r="AB44" s="49"/>
      <c r="AC44" s="49"/>
    </row>
    <row r="45" spans="1:29" s="50" customFormat="1" ht="24.75" hidden="1" customHeight="1" x14ac:dyDescent="0.25">
      <c r="A45" s="107">
        <v>28</v>
      </c>
      <c r="B45" s="126" t="s">
        <v>89</v>
      </c>
      <c r="C45" s="104">
        <f t="shared" ref="C45:C63" si="7">ROUND(SUM(E45+F45+G45+H45+I45+J45+K45+M45+O45+Q45+S45+W45+D45+U45),2)</f>
        <v>3041601.95</v>
      </c>
      <c r="D45" s="134">
        <v>59111.83</v>
      </c>
      <c r="E45" s="127">
        <v>220255.26</v>
      </c>
      <c r="F45" s="127">
        <v>1394926.38</v>
      </c>
      <c r="G45" s="127">
        <v>0</v>
      </c>
      <c r="H45" s="127">
        <v>0</v>
      </c>
      <c r="I45" s="127">
        <v>0</v>
      </c>
      <c r="J45" s="127">
        <v>0</v>
      </c>
      <c r="K45" s="127">
        <v>0</v>
      </c>
      <c r="L45" s="145">
        <v>0</v>
      </c>
      <c r="M45" s="127">
        <v>0</v>
      </c>
      <c r="N45" s="137">
        <v>0</v>
      </c>
      <c r="O45" s="130">
        <v>0</v>
      </c>
      <c r="P45" s="137">
        <v>916.43</v>
      </c>
      <c r="Q45" s="130">
        <v>1367308.48</v>
      </c>
      <c r="R45" s="137">
        <v>0</v>
      </c>
      <c r="S45" s="130">
        <v>0</v>
      </c>
      <c r="T45" s="129">
        <v>0</v>
      </c>
      <c r="U45" s="129">
        <v>0</v>
      </c>
      <c r="V45" s="137">
        <v>0</v>
      </c>
      <c r="W45" s="135">
        <v>0</v>
      </c>
      <c r="X45" s="15"/>
      <c r="Y45" s="49"/>
      <c r="Z45" s="49"/>
      <c r="AA45" s="49"/>
      <c r="AB45" s="49"/>
      <c r="AC45" s="49"/>
    </row>
    <row r="46" spans="1:29" s="50" customFormat="1" ht="24.75" hidden="1" customHeight="1" x14ac:dyDescent="0.25">
      <c r="A46" s="107">
        <v>29</v>
      </c>
      <c r="B46" s="126" t="s">
        <v>90</v>
      </c>
      <c r="C46" s="104">
        <f t="shared" si="7"/>
        <v>1791171.16</v>
      </c>
      <c r="D46" s="134">
        <v>33250.823520000005</v>
      </c>
      <c r="E46" s="127">
        <v>204143.54</v>
      </c>
      <c r="F46" s="127">
        <v>0</v>
      </c>
      <c r="G46" s="127">
        <v>0</v>
      </c>
      <c r="H46" s="127">
        <v>0</v>
      </c>
      <c r="I46" s="127">
        <v>0</v>
      </c>
      <c r="J46" s="127">
        <v>0</v>
      </c>
      <c r="K46" s="127">
        <v>0</v>
      </c>
      <c r="L46" s="145">
        <v>0</v>
      </c>
      <c r="M46" s="127">
        <v>0</v>
      </c>
      <c r="N46" s="137">
        <v>0</v>
      </c>
      <c r="O46" s="130">
        <v>0</v>
      </c>
      <c r="P46" s="137">
        <v>995.52</v>
      </c>
      <c r="Q46" s="130">
        <v>1553776.8</v>
      </c>
      <c r="R46" s="137">
        <v>0</v>
      </c>
      <c r="S46" s="130">
        <v>0</v>
      </c>
      <c r="T46" s="129">
        <v>0</v>
      </c>
      <c r="U46" s="129">
        <v>0</v>
      </c>
      <c r="V46" s="137">
        <v>0</v>
      </c>
      <c r="W46" s="135">
        <v>0</v>
      </c>
      <c r="X46" s="15"/>
      <c r="Y46" s="49"/>
      <c r="Z46" s="49"/>
      <c r="AA46" s="49"/>
      <c r="AB46" s="49"/>
      <c r="AC46" s="49"/>
    </row>
    <row r="47" spans="1:29" s="50" customFormat="1" ht="24.75" hidden="1" customHeight="1" x14ac:dyDescent="0.25">
      <c r="A47" s="107">
        <v>30</v>
      </c>
      <c r="B47" s="126" t="s">
        <v>599</v>
      </c>
      <c r="C47" s="104">
        <f t="shared" si="7"/>
        <v>12846824.779999999</v>
      </c>
      <c r="D47" s="134">
        <v>257205.43</v>
      </c>
      <c r="E47" s="127">
        <v>570673.96</v>
      </c>
      <c r="F47" s="127">
        <v>0</v>
      </c>
      <c r="G47" s="127">
        <v>4313187</v>
      </c>
      <c r="H47" s="127">
        <v>2553672</v>
      </c>
      <c r="I47" s="127">
        <v>1323726</v>
      </c>
      <c r="J47" s="127">
        <v>1742697.42</v>
      </c>
      <c r="K47" s="127">
        <v>0</v>
      </c>
      <c r="L47" s="145">
        <v>0</v>
      </c>
      <c r="M47" s="127">
        <v>0</v>
      </c>
      <c r="N47" s="129">
        <v>0</v>
      </c>
      <c r="O47" s="130">
        <v>0</v>
      </c>
      <c r="P47" s="137">
        <v>1202.2</v>
      </c>
      <c r="Q47" s="130">
        <v>2085662.97</v>
      </c>
      <c r="R47" s="137">
        <v>0</v>
      </c>
      <c r="S47" s="130">
        <v>0</v>
      </c>
      <c r="T47" s="129">
        <v>0</v>
      </c>
      <c r="U47" s="129">
        <v>0</v>
      </c>
      <c r="V47" s="137">
        <v>0</v>
      </c>
      <c r="W47" s="135">
        <v>0</v>
      </c>
      <c r="X47" s="15"/>
      <c r="Y47" s="49"/>
      <c r="Z47" s="49"/>
      <c r="AA47" s="49"/>
      <c r="AB47" s="49"/>
      <c r="AC47" s="49"/>
    </row>
    <row r="48" spans="1:29" s="50" customFormat="1" ht="24.75" hidden="1" customHeight="1" x14ac:dyDescent="0.25">
      <c r="A48" s="107">
        <v>31</v>
      </c>
      <c r="B48" s="126" t="s">
        <v>91</v>
      </c>
      <c r="C48" s="104">
        <f>ROUND(SUM(E48+F48+G48+H48+I48+J48+K48+M48+O48+Q48+S48+W48+D48+U48),2)</f>
        <v>13646412.199999999</v>
      </c>
      <c r="D48" s="134">
        <v>282081.48</v>
      </c>
      <c r="E48" s="127">
        <v>182953.1</v>
      </c>
      <c r="F48" s="127">
        <v>0</v>
      </c>
      <c r="G48" s="127">
        <v>0</v>
      </c>
      <c r="H48" s="127">
        <v>0</v>
      </c>
      <c r="I48" s="127">
        <v>0</v>
      </c>
      <c r="J48" s="127">
        <v>0</v>
      </c>
      <c r="K48" s="127">
        <v>0</v>
      </c>
      <c r="L48" s="145">
        <v>0</v>
      </c>
      <c r="M48" s="127">
        <v>0</v>
      </c>
      <c r="N48" s="137">
        <v>0</v>
      </c>
      <c r="O48" s="130">
        <v>0</v>
      </c>
      <c r="P48" s="137">
        <v>755</v>
      </c>
      <c r="Q48" s="130">
        <v>523964.84</v>
      </c>
      <c r="R48" s="137">
        <v>0</v>
      </c>
      <c r="S48" s="130">
        <v>0</v>
      </c>
      <c r="T48" s="137" t="s">
        <v>1124</v>
      </c>
      <c r="U48" s="130">
        <v>12657412.779999999</v>
      </c>
      <c r="V48" s="137">
        <v>0</v>
      </c>
      <c r="W48" s="135">
        <v>0</v>
      </c>
      <c r="X48" s="15"/>
      <c r="Y48" s="49"/>
      <c r="Z48" s="49"/>
      <c r="AA48" s="49"/>
      <c r="AB48" s="49"/>
      <c r="AC48" s="49"/>
    </row>
    <row r="49" spans="1:29" s="50" customFormat="1" ht="24.75" hidden="1" customHeight="1" x14ac:dyDescent="0.25">
      <c r="A49" s="107">
        <v>32</v>
      </c>
      <c r="B49" s="126" t="s">
        <v>92</v>
      </c>
      <c r="C49" s="104">
        <f t="shared" si="7"/>
        <v>13219947.039999999</v>
      </c>
      <c r="D49" s="134">
        <v>273146.34000000003</v>
      </c>
      <c r="E49" s="127">
        <v>182953.1</v>
      </c>
      <c r="F49" s="127">
        <v>0</v>
      </c>
      <c r="G49" s="127">
        <v>0</v>
      </c>
      <c r="H49" s="127">
        <v>0</v>
      </c>
      <c r="I49" s="127">
        <v>0</v>
      </c>
      <c r="J49" s="127">
        <v>0</v>
      </c>
      <c r="K49" s="127">
        <v>0</v>
      </c>
      <c r="L49" s="145">
        <v>0</v>
      </c>
      <c r="M49" s="127">
        <v>0</v>
      </c>
      <c r="N49" s="137">
        <v>0</v>
      </c>
      <c r="O49" s="130">
        <v>0</v>
      </c>
      <c r="P49" s="137">
        <v>759.2</v>
      </c>
      <c r="Q49" s="130">
        <v>475999.02</v>
      </c>
      <c r="R49" s="137">
        <v>0</v>
      </c>
      <c r="S49" s="130">
        <v>0</v>
      </c>
      <c r="T49" s="137" t="s">
        <v>1124</v>
      </c>
      <c r="U49" s="130">
        <v>12287848.58</v>
      </c>
      <c r="V49" s="137">
        <v>0</v>
      </c>
      <c r="W49" s="135">
        <v>0</v>
      </c>
      <c r="X49" s="15"/>
      <c r="Y49" s="49"/>
      <c r="Z49" s="49"/>
      <c r="AA49" s="49"/>
      <c r="AB49" s="49"/>
      <c r="AC49" s="49"/>
    </row>
    <row r="50" spans="1:29" s="50" customFormat="1" ht="24.75" hidden="1" customHeight="1" x14ac:dyDescent="0.25">
      <c r="A50" s="107">
        <v>33</v>
      </c>
      <c r="B50" s="126" t="s">
        <v>811</v>
      </c>
      <c r="C50" s="104">
        <f t="shared" si="7"/>
        <v>167370.01999999999</v>
      </c>
      <c r="D50" s="134">
        <v>0</v>
      </c>
      <c r="E50" s="127">
        <v>167370.01999999999</v>
      </c>
      <c r="F50" s="127">
        <v>0</v>
      </c>
      <c r="G50" s="127">
        <v>0</v>
      </c>
      <c r="H50" s="127">
        <v>0</v>
      </c>
      <c r="I50" s="127">
        <v>0</v>
      </c>
      <c r="J50" s="127">
        <v>0</v>
      </c>
      <c r="K50" s="127">
        <v>0</v>
      </c>
      <c r="L50" s="145">
        <v>0</v>
      </c>
      <c r="M50" s="127">
        <v>0</v>
      </c>
      <c r="N50" s="137">
        <v>0</v>
      </c>
      <c r="O50" s="130">
        <v>0</v>
      </c>
      <c r="P50" s="137">
        <v>0</v>
      </c>
      <c r="Q50" s="130">
        <v>0</v>
      </c>
      <c r="R50" s="137">
        <v>0</v>
      </c>
      <c r="S50" s="130">
        <v>0</v>
      </c>
      <c r="T50" s="129">
        <v>0</v>
      </c>
      <c r="U50" s="129">
        <v>0</v>
      </c>
      <c r="V50" s="137">
        <v>0</v>
      </c>
      <c r="W50" s="135">
        <v>0</v>
      </c>
      <c r="X50" s="15"/>
      <c r="Y50" s="49"/>
      <c r="Z50" s="49"/>
      <c r="AA50" s="49"/>
      <c r="AB50" s="49"/>
      <c r="AC50" s="49"/>
    </row>
    <row r="51" spans="1:29" s="50" customFormat="1" ht="24.75" hidden="1" customHeight="1" x14ac:dyDescent="0.25">
      <c r="A51" s="107">
        <v>34</v>
      </c>
      <c r="B51" s="126" t="s">
        <v>600</v>
      </c>
      <c r="C51" s="104">
        <f t="shared" si="7"/>
        <v>3600289.49</v>
      </c>
      <c r="D51" s="134">
        <v>73805.210000000006</v>
      </c>
      <c r="E51" s="127">
        <v>38575.379999999997</v>
      </c>
      <c r="F51" s="127">
        <v>0</v>
      </c>
      <c r="G51" s="127">
        <v>0</v>
      </c>
      <c r="H51" s="127">
        <v>0</v>
      </c>
      <c r="I51" s="127">
        <v>0</v>
      </c>
      <c r="J51" s="127">
        <v>0</v>
      </c>
      <c r="K51" s="127">
        <v>0</v>
      </c>
      <c r="L51" s="145">
        <v>2</v>
      </c>
      <c r="M51" s="127">
        <v>3487908.9</v>
      </c>
      <c r="N51" s="137">
        <v>0</v>
      </c>
      <c r="O51" s="130">
        <v>0</v>
      </c>
      <c r="P51" s="137">
        <v>0</v>
      </c>
      <c r="Q51" s="130">
        <v>0</v>
      </c>
      <c r="R51" s="137">
        <v>0</v>
      </c>
      <c r="S51" s="130">
        <v>0</v>
      </c>
      <c r="T51" s="129">
        <v>0</v>
      </c>
      <c r="U51" s="129">
        <v>0</v>
      </c>
      <c r="V51" s="137">
        <v>0</v>
      </c>
      <c r="W51" s="135">
        <v>0</v>
      </c>
      <c r="X51" s="15"/>
      <c r="Y51" s="49"/>
      <c r="Z51" s="49"/>
      <c r="AA51" s="49"/>
      <c r="AB51" s="49"/>
      <c r="AC51" s="49"/>
    </row>
    <row r="52" spans="1:29" s="50" customFormat="1" ht="24.75" hidden="1" customHeight="1" x14ac:dyDescent="0.25">
      <c r="A52" s="107">
        <v>35</v>
      </c>
      <c r="B52" s="126" t="s">
        <v>93</v>
      </c>
      <c r="C52" s="104">
        <f t="shared" si="7"/>
        <v>4606821.95</v>
      </c>
      <c r="D52" s="134">
        <v>92363.79</v>
      </c>
      <c r="E52" s="127">
        <v>198393.4</v>
      </c>
      <c r="F52" s="127">
        <v>0</v>
      </c>
      <c r="G52" s="127">
        <v>0</v>
      </c>
      <c r="H52" s="127">
        <v>0</v>
      </c>
      <c r="I52" s="127">
        <v>0</v>
      </c>
      <c r="J52" s="127">
        <v>0</v>
      </c>
      <c r="K52" s="127">
        <v>0</v>
      </c>
      <c r="L52" s="145">
        <v>0</v>
      </c>
      <c r="M52" s="127">
        <v>0</v>
      </c>
      <c r="N52" s="137">
        <v>1033.5</v>
      </c>
      <c r="O52" s="127">
        <v>4316064.76</v>
      </c>
      <c r="P52" s="137">
        <v>0</v>
      </c>
      <c r="Q52" s="127">
        <v>0</v>
      </c>
      <c r="R52" s="137">
        <v>0</v>
      </c>
      <c r="S52" s="130">
        <v>0</v>
      </c>
      <c r="T52" s="129">
        <v>0</v>
      </c>
      <c r="U52" s="129">
        <v>0</v>
      </c>
      <c r="V52" s="137">
        <v>0</v>
      </c>
      <c r="W52" s="123">
        <v>0</v>
      </c>
      <c r="X52" s="15"/>
      <c r="Y52" s="49"/>
      <c r="Z52" s="49"/>
      <c r="AA52" s="49"/>
      <c r="AB52" s="49"/>
      <c r="AC52" s="49"/>
    </row>
    <row r="53" spans="1:29" s="50" customFormat="1" ht="24.75" hidden="1" customHeight="1" x14ac:dyDescent="0.25">
      <c r="A53" s="107">
        <v>36</v>
      </c>
      <c r="B53" s="126" t="s">
        <v>94</v>
      </c>
      <c r="C53" s="104">
        <f t="shared" si="7"/>
        <v>3334405.89</v>
      </c>
      <c r="D53" s="134">
        <v>63913.17</v>
      </c>
      <c r="E53" s="127">
        <v>283896.2</v>
      </c>
      <c r="F53" s="127">
        <v>0</v>
      </c>
      <c r="G53" s="127">
        <v>0</v>
      </c>
      <c r="H53" s="127">
        <v>0</v>
      </c>
      <c r="I53" s="127">
        <v>0</v>
      </c>
      <c r="J53" s="127">
        <v>0</v>
      </c>
      <c r="K53" s="127">
        <v>0</v>
      </c>
      <c r="L53" s="145">
        <v>0</v>
      </c>
      <c r="M53" s="127">
        <v>0</v>
      </c>
      <c r="N53" s="137">
        <v>0</v>
      </c>
      <c r="O53" s="130">
        <v>0</v>
      </c>
      <c r="P53" s="137">
        <v>1458</v>
      </c>
      <c r="Q53" s="130">
        <v>2986596.52</v>
      </c>
      <c r="R53" s="137">
        <v>0</v>
      </c>
      <c r="S53" s="130">
        <v>0</v>
      </c>
      <c r="T53" s="129">
        <v>0</v>
      </c>
      <c r="U53" s="129">
        <v>0</v>
      </c>
      <c r="V53" s="137">
        <v>0</v>
      </c>
      <c r="W53" s="135">
        <v>0</v>
      </c>
      <c r="X53" s="15"/>
      <c r="Y53" s="49"/>
      <c r="Z53" s="49"/>
      <c r="AA53" s="49"/>
      <c r="AB53" s="49"/>
      <c r="AC53" s="49"/>
    </row>
    <row r="54" spans="1:29" s="50" customFormat="1" ht="24.75" hidden="1" customHeight="1" x14ac:dyDescent="0.25">
      <c r="A54" s="107">
        <v>37</v>
      </c>
      <c r="B54" s="126" t="s">
        <v>601</v>
      </c>
      <c r="C54" s="104">
        <f t="shared" si="7"/>
        <v>8914370.8000000007</v>
      </c>
      <c r="D54" s="134">
        <v>183258.16</v>
      </c>
      <c r="E54" s="127">
        <v>167647.32</v>
      </c>
      <c r="F54" s="127">
        <v>0</v>
      </c>
      <c r="G54" s="127">
        <v>0</v>
      </c>
      <c r="H54" s="127">
        <v>0</v>
      </c>
      <c r="I54" s="127">
        <v>0</v>
      </c>
      <c r="J54" s="127">
        <v>0</v>
      </c>
      <c r="K54" s="127">
        <v>0</v>
      </c>
      <c r="L54" s="145">
        <v>0</v>
      </c>
      <c r="M54" s="127">
        <v>0</v>
      </c>
      <c r="N54" s="137">
        <v>0</v>
      </c>
      <c r="O54" s="130">
        <v>0</v>
      </c>
      <c r="P54" s="137">
        <v>0</v>
      </c>
      <c r="Q54" s="130">
        <v>0</v>
      </c>
      <c r="R54" s="137">
        <v>0</v>
      </c>
      <c r="S54" s="130">
        <v>0</v>
      </c>
      <c r="T54" s="137">
        <v>2200</v>
      </c>
      <c r="U54" s="130">
        <v>8563465.3200000003</v>
      </c>
      <c r="V54" s="137">
        <v>0</v>
      </c>
      <c r="W54" s="135">
        <v>0</v>
      </c>
      <c r="X54" s="15"/>
      <c r="Y54" s="49"/>
      <c r="Z54" s="49"/>
      <c r="AA54" s="49"/>
      <c r="AB54" s="49"/>
      <c r="AC54" s="49"/>
    </row>
    <row r="55" spans="1:29" s="50" customFormat="1" ht="24.75" hidden="1" customHeight="1" x14ac:dyDescent="0.25">
      <c r="A55" s="107">
        <v>38</v>
      </c>
      <c r="B55" s="126" t="s">
        <v>602</v>
      </c>
      <c r="C55" s="104">
        <f t="shared" si="7"/>
        <v>3917573.82</v>
      </c>
      <c r="D55" s="134">
        <v>76443.72</v>
      </c>
      <c r="E55" s="127">
        <v>268993.98</v>
      </c>
      <c r="F55" s="127">
        <v>0</v>
      </c>
      <c r="G55" s="127">
        <v>0</v>
      </c>
      <c r="H55" s="127">
        <v>1082884.82</v>
      </c>
      <c r="I55" s="127">
        <v>370321.76</v>
      </c>
      <c r="J55" s="127">
        <v>463673.92</v>
      </c>
      <c r="K55" s="127">
        <v>0</v>
      </c>
      <c r="L55" s="145">
        <v>0</v>
      </c>
      <c r="M55" s="127">
        <v>0</v>
      </c>
      <c r="N55" s="137">
        <v>398</v>
      </c>
      <c r="O55" s="127">
        <v>1655255.62</v>
      </c>
      <c r="P55" s="137">
        <v>0</v>
      </c>
      <c r="Q55" s="127">
        <v>0</v>
      </c>
      <c r="R55" s="137">
        <v>0</v>
      </c>
      <c r="S55" s="127">
        <v>0</v>
      </c>
      <c r="T55" s="129">
        <v>0</v>
      </c>
      <c r="U55" s="129">
        <v>0</v>
      </c>
      <c r="V55" s="137">
        <v>0</v>
      </c>
      <c r="W55" s="123">
        <v>0</v>
      </c>
      <c r="X55" s="15"/>
      <c r="Y55" s="49"/>
      <c r="Z55" s="49"/>
      <c r="AA55" s="49"/>
      <c r="AB55" s="49"/>
      <c r="AC55" s="49"/>
    </row>
    <row r="56" spans="1:29" s="16" customFormat="1" ht="24.75" hidden="1" customHeight="1" x14ac:dyDescent="0.25">
      <c r="A56" s="107">
        <v>39</v>
      </c>
      <c r="B56" s="126" t="s">
        <v>603</v>
      </c>
      <c r="C56" s="104">
        <f t="shared" si="7"/>
        <v>3955340.72</v>
      </c>
      <c r="D56" s="134">
        <v>78499.100000000006</v>
      </c>
      <c r="E56" s="127">
        <v>208659.4</v>
      </c>
      <c r="F56" s="127">
        <v>0</v>
      </c>
      <c r="G56" s="127">
        <v>0</v>
      </c>
      <c r="H56" s="127">
        <v>0</v>
      </c>
      <c r="I56" s="127">
        <v>0</v>
      </c>
      <c r="J56" s="127">
        <v>0</v>
      </c>
      <c r="K56" s="127">
        <v>0</v>
      </c>
      <c r="L56" s="145">
        <v>0</v>
      </c>
      <c r="M56" s="127">
        <v>0</v>
      </c>
      <c r="N56" s="137">
        <v>976</v>
      </c>
      <c r="O56" s="127">
        <v>3668182.22</v>
      </c>
      <c r="P56" s="137">
        <v>0</v>
      </c>
      <c r="Q56" s="127">
        <v>0</v>
      </c>
      <c r="R56" s="137">
        <v>0</v>
      </c>
      <c r="S56" s="127">
        <v>0</v>
      </c>
      <c r="T56" s="129">
        <v>0</v>
      </c>
      <c r="U56" s="129">
        <v>0</v>
      </c>
      <c r="V56" s="137">
        <v>0</v>
      </c>
      <c r="W56" s="123">
        <v>0</v>
      </c>
      <c r="X56" s="15"/>
      <c r="Y56" s="15"/>
      <c r="Z56" s="15"/>
      <c r="AA56" s="15"/>
      <c r="AB56" s="15"/>
      <c r="AC56" s="15"/>
    </row>
    <row r="57" spans="1:29" s="16" customFormat="1" ht="24.75" hidden="1" customHeight="1" x14ac:dyDescent="0.25">
      <c r="A57" s="107">
        <v>40</v>
      </c>
      <c r="B57" s="126" t="s">
        <v>604</v>
      </c>
      <c r="C57" s="104">
        <f t="shared" si="7"/>
        <v>9218599.5</v>
      </c>
      <c r="D57" s="134">
        <v>189587.6</v>
      </c>
      <c r="E57" s="127">
        <v>169778.4</v>
      </c>
      <c r="F57" s="127">
        <v>0</v>
      </c>
      <c r="G57" s="127">
        <v>0</v>
      </c>
      <c r="H57" s="127">
        <v>0</v>
      </c>
      <c r="I57" s="127">
        <v>0</v>
      </c>
      <c r="J57" s="127">
        <v>0</v>
      </c>
      <c r="K57" s="127">
        <v>0</v>
      </c>
      <c r="L57" s="145">
        <v>0</v>
      </c>
      <c r="M57" s="127">
        <v>0</v>
      </c>
      <c r="N57" s="137">
        <v>0</v>
      </c>
      <c r="O57" s="130">
        <v>0</v>
      </c>
      <c r="P57" s="137">
        <v>0</v>
      </c>
      <c r="Q57" s="130">
        <v>0</v>
      </c>
      <c r="R57" s="137">
        <v>0</v>
      </c>
      <c r="S57" s="137">
        <v>0</v>
      </c>
      <c r="T57" s="137">
        <v>2327.44</v>
      </c>
      <c r="U57" s="130">
        <v>8859233.5</v>
      </c>
      <c r="V57" s="137">
        <v>0</v>
      </c>
      <c r="W57" s="135">
        <v>0</v>
      </c>
      <c r="X57" s="15"/>
      <c r="Y57" s="15"/>
      <c r="Z57" s="15"/>
      <c r="AA57" s="15"/>
      <c r="AB57" s="15"/>
      <c r="AC57" s="15"/>
    </row>
    <row r="58" spans="1:29" s="16" customFormat="1" ht="24.75" hidden="1" customHeight="1" x14ac:dyDescent="0.25">
      <c r="A58" s="107">
        <v>41</v>
      </c>
      <c r="B58" s="126" t="s">
        <v>605</v>
      </c>
      <c r="C58" s="104">
        <f t="shared" si="7"/>
        <v>10381657.42</v>
      </c>
      <c r="D58" s="134">
        <v>214628.74</v>
      </c>
      <c r="E58" s="127">
        <v>137648.18</v>
      </c>
      <c r="F58" s="127">
        <v>0</v>
      </c>
      <c r="G58" s="127">
        <v>0</v>
      </c>
      <c r="H58" s="127">
        <v>0</v>
      </c>
      <c r="I58" s="127">
        <v>0</v>
      </c>
      <c r="J58" s="127">
        <v>0</v>
      </c>
      <c r="K58" s="127">
        <v>0</v>
      </c>
      <c r="L58" s="145">
        <v>0</v>
      </c>
      <c r="M58" s="127">
        <v>0</v>
      </c>
      <c r="N58" s="137">
        <v>0</v>
      </c>
      <c r="O58" s="130">
        <v>0</v>
      </c>
      <c r="P58" s="137">
        <v>0</v>
      </c>
      <c r="Q58" s="130">
        <v>0</v>
      </c>
      <c r="R58" s="137">
        <v>0</v>
      </c>
      <c r="S58" s="137">
        <v>0</v>
      </c>
      <c r="T58" s="137">
        <v>1925.1</v>
      </c>
      <c r="U58" s="130">
        <v>10029380.5</v>
      </c>
      <c r="V58" s="137">
        <v>0</v>
      </c>
      <c r="W58" s="135">
        <v>0</v>
      </c>
      <c r="X58" s="15"/>
      <c r="Y58" s="15"/>
      <c r="Z58" s="15"/>
      <c r="AA58" s="15"/>
      <c r="AB58" s="15"/>
      <c r="AC58" s="15"/>
    </row>
    <row r="59" spans="1:29" s="16" customFormat="1" ht="24.75" hidden="1" customHeight="1" x14ac:dyDescent="0.25">
      <c r="A59" s="107">
        <v>42</v>
      </c>
      <c r="B59" s="126" t="s">
        <v>606</v>
      </c>
      <c r="C59" s="104">
        <f t="shared" si="7"/>
        <v>808464.79</v>
      </c>
      <c r="D59" s="134">
        <v>13534.19</v>
      </c>
      <c r="E59" s="127">
        <v>162491.9</v>
      </c>
      <c r="F59" s="127">
        <v>632438.69999999995</v>
      </c>
      <c r="G59" s="127">
        <v>0</v>
      </c>
      <c r="H59" s="127">
        <v>0</v>
      </c>
      <c r="I59" s="127">
        <v>0</v>
      </c>
      <c r="J59" s="127">
        <v>0</v>
      </c>
      <c r="K59" s="127">
        <v>0</v>
      </c>
      <c r="L59" s="145">
        <v>0</v>
      </c>
      <c r="M59" s="127">
        <v>0</v>
      </c>
      <c r="N59" s="137">
        <v>0</v>
      </c>
      <c r="O59" s="130">
        <v>0</v>
      </c>
      <c r="P59" s="137">
        <v>0</v>
      </c>
      <c r="Q59" s="130">
        <v>0</v>
      </c>
      <c r="R59" s="137">
        <v>0</v>
      </c>
      <c r="S59" s="130">
        <v>0</v>
      </c>
      <c r="T59" s="129">
        <v>0</v>
      </c>
      <c r="U59" s="129">
        <v>0</v>
      </c>
      <c r="V59" s="137">
        <v>0</v>
      </c>
      <c r="W59" s="135">
        <v>0</v>
      </c>
      <c r="X59" s="15"/>
      <c r="Y59" s="15"/>
      <c r="Z59" s="15"/>
      <c r="AA59" s="15"/>
      <c r="AB59" s="15"/>
      <c r="AC59" s="15"/>
    </row>
    <row r="60" spans="1:29" s="16" customFormat="1" ht="24.75" hidden="1" customHeight="1" x14ac:dyDescent="0.25">
      <c r="A60" s="107">
        <v>43</v>
      </c>
      <c r="B60" s="126" t="s">
        <v>607</v>
      </c>
      <c r="C60" s="104">
        <f t="shared" si="7"/>
        <v>2286573.7000000002</v>
      </c>
      <c r="D60" s="134">
        <v>45601.48</v>
      </c>
      <c r="E60" s="127">
        <v>110062.14</v>
      </c>
      <c r="F60" s="127">
        <v>445703.7</v>
      </c>
      <c r="G60" s="127">
        <v>0</v>
      </c>
      <c r="H60" s="127">
        <v>0</v>
      </c>
      <c r="I60" s="127">
        <v>0</v>
      </c>
      <c r="J60" s="127">
        <v>0</v>
      </c>
      <c r="K60" s="127">
        <v>0</v>
      </c>
      <c r="L60" s="145">
        <v>0</v>
      </c>
      <c r="M60" s="127">
        <v>0</v>
      </c>
      <c r="N60" s="137">
        <v>0</v>
      </c>
      <c r="O60" s="130">
        <v>0</v>
      </c>
      <c r="P60" s="137">
        <v>0</v>
      </c>
      <c r="Q60" s="130">
        <v>0</v>
      </c>
      <c r="R60" s="130">
        <v>0</v>
      </c>
      <c r="S60" s="130">
        <v>0</v>
      </c>
      <c r="T60" s="137">
        <v>693.36</v>
      </c>
      <c r="U60" s="130">
        <v>1685206.38</v>
      </c>
      <c r="V60" s="137">
        <v>0</v>
      </c>
      <c r="W60" s="135">
        <v>0</v>
      </c>
      <c r="X60" s="15"/>
      <c r="Y60" s="15"/>
      <c r="Z60" s="15"/>
      <c r="AA60" s="15"/>
      <c r="AB60" s="15"/>
      <c r="AC60" s="15"/>
    </row>
    <row r="61" spans="1:29" s="16" customFormat="1" ht="24.75" hidden="1" customHeight="1" x14ac:dyDescent="0.25">
      <c r="A61" s="107">
        <v>44</v>
      </c>
      <c r="B61" s="126" t="s">
        <v>608</v>
      </c>
      <c r="C61" s="104">
        <f t="shared" si="7"/>
        <v>3886157.61</v>
      </c>
      <c r="D61" s="134">
        <v>76455.63</v>
      </c>
      <c r="E61" s="127">
        <v>237008.9</v>
      </c>
      <c r="F61" s="127">
        <v>0</v>
      </c>
      <c r="G61" s="127">
        <v>0</v>
      </c>
      <c r="H61" s="127">
        <v>0</v>
      </c>
      <c r="I61" s="127">
        <v>0</v>
      </c>
      <c r="J61" s="127">
        <v>0</v>
      </c>
      <c r="K61" s="127">
        <v>0</v>
      </c>
      <c r="L61" s="145">
        <v>0</v>
      </c>
      <c r="M61" s="127">
        <v>0</v>
      </c>
      <c r="N61" s="137">
        <v>766.5</v>
      </c>
      <c r="O61" s="127">
        <v>1731858.86</v>
      </c>
      <c r="P61" s="137">
        <v>0</v>
      </c>
      <c r="Q61" s="127">
        <v>0</v>
      </c>
      <c r="R61" s="130">
        <v>0</v>
      </c>
      <c r="S61" s="130">
        <v>0</v>
      </c>
      <c r="T61" s="137">
        <v>1322</v>
      </c>
      <c r="U61" s="127">
        <v>1840834.22</v>
      </c>
      <c r="V61" s="137">
        <v>0</v>
      </c>
      <c r="W61" s="123">
        <v>0</v>
      </c>
      <c r="X61" s="15"/>
      <c r="Y61" s="15"/>
      <c r="Z61" s="15"/>
      <c r="AA61" s="15"/>
      <c r="AB61" s="15"/>
      <c r="AC61" s="15"/>
    </row>
    <row r="62" spans="1:29" s="16" customFormat="1" ht="24.75" hidden="1" customHeight="1" x14ac:dyDescent="0.25">
      <c r="A62" s="107">
        <v>45</v>
      </c>
      <c r="B62" s="126" t="s">
        <v>609</v>
      </c>
      <c r="C62" s="104">
        <f t="shared" si="7"/>
        <v>8784023.7899999991</v>
      </c>
      <c r="D62" s="134">
        <v>177643.05</v>
      </c>
      <c r="E62" s="127">
        <v>305303.76</v>
      </c>
      <c r="F62" s="127">
        <v>0</v>
      </c>
      <c r="G62" s="127">
        <v>0</v>
      </c>
      <c r="H62" s="127">
        <v>0</v>
      </c>
      <c r="I62" s="127">
        <v>0</v>
      </c>
      <c r="J62" s="127">
        <v>0</v>
      </c>
      <c r="K62" s="127">
        <v>0</v>
      </c>
      <c r="L62" s="145">
        <v>0</v>
      </c>
      <c r="M62" s="127">
        <v>0</v>
      </c>
      <c r="N62" s="137">
        <v>1047.8</v>
      </c>
      <c r="O62" s="127">
        <v>1633825.64</v>
      </c>
      <c r="P62" s="137">
        <v>0</v>
      </c>
      <c r="Q62" s="127">
        <v>0</v>
      </c>
      <c r="R62" s="130">
        <v>0</v>
      </c>
      <c r="S62" s="130">
        <v>0</v>
      </c>
      <c r="T62" s="137">
        <v>1671.4</v>
      </c>
      <c r="U62" s="127">
        <v>6667251.3399999999</v>
      </c>
      <c r="V62" s="137">
        <v>0</v>
      </c>
      <c r="W62" s="123">
        <v>0</v>
      </c>
      <c r="X62" s="15"/>
      <c r="Y62" s="15"/>
      <c r="Z62" s="15"/>
      <c r="AA62" s="15"/>
      <c r="AB62" s="15"/>
      <c r="AC62" s="15"/>
    </row>
    <row r="63" spans="1:29" s="16" customFormat="1" ht="24.75" hidden="1" customHeight="1" x14ac:dyDescent="0.25">
      <c r="A63" s="107">
        <v>46</v>
      </c>
      <c r="B63" s="126" t="s">
        <v>610</v>
      </c>
      <c r="C63" s="104">
        <f t="shared" si="7"/>
        <v>8921911.8499999996</v>
      </c>
      <c r="D63" s="134">
        <v>180532.03</v>
      </c>
      <c r="E63" s="127">
        <v>305303.76</v>
      </c>
      <c r="F63" s="127">
        <v>0</v>
      </c>
      <c r="G63" s="127">
        <v>0</v>
      </c>
      <c r="H63" s="127">
        <v>0</v>
      </c>
      <c r="I63" s="127">
        <v>0</v>
      </c>
      <c r="J63" s="127">
        <v>0</v>
      </c>
      <c r="K63" s="127">
        <v>0</v>
      </c>
      <c r="L63" s="145">
        <v>0</v>
      </c>
      <c r="M63" s="127">
        <v>0</v>
      </c>
      <c r="N63" s="137">
        <v>1047.8</v>
      </c>
      <c r="O63" s="127">
        <v>1768824.72</v>
      </c>
      <c r="P63" s="137">
        <v>0</v>
      </c>
      <c r="Q63" s="127">
        <v>0</v>
      </c>
      <c r="R63" s="130">
        <v>0</v>
      </c>
      <c r="S63" s="130">
        <v>0</v>
      </c>
      <c r="T63" s="137">
        <v>1592.31</v>
      </c>
      <c r="U63" s="127">
        <v>6667251.3399999999</v>
      </c>
      <c r="V63" s="137">
        <v>0</v>
      </c>
      <c r="W63" s="123">
        <v>0</v>
      </c>
      <c r="X63" s="15"/>
      <c r="Y63" s="15"/>
      <c r="Z63" s="15"/>
      <c r="AA63" s="15"/>
      <c r="AB63" s="15"/>
      <c r="AC63" s="15"/>
    </row>
    <row r="64" spans="1:29" s="53" customFormat="1" ht="24.75" hidden="1" customHeight="1" x14ac:dyDescent="0.25">
      <c r="A64" s="146" t="s">
        <v>27</v>
      </c>
      <c r="B64" s="146"/>
      <c r="C64" s="110">
        <f>ROUND(SUM(E64+F64+G64+H64+I64+J64+K64+M64+O64+Q64+S64+W64+D64+U64),2)</f>
        <v>121156575.38</v>
      </c>
      <c r="D64" s="113">
        <f t="shared" ref="D64:W64" si="8">ROUND(SUM(D44:D63),2)</f>
        <v>2439474.11</v>
      </c>
      <c r="E64" s="113">
        <f t="shared" si="8"/>
        <v>4683917.96</v>
      </c>
      <c r="F64" s="113">
        <f t="shared" si="8"/>
        <v>4156711.66</v>
      </c>
      <c r="G64" s="113">
        <f t="shared" si="8"/>
        <v>4313187</v>
      </c>
      <c r="H64" s="113">
        <f t="shared" si="8"/>
        <v>3636556.82</v>
      </c>
      <c r="I64" s="113">
        <f t="shared" si="8"/>
        <v>1694047.76</v>
      </c>
      <c r="J64" s="113">
        <f t="shared" si="8"/>
        <v>2206371.34</v>
      </c>
      <c r="K64" s="113">
        <f t="shared" si="8"/>
        <v>0</v>
      </c>
      <c r="L64" s="112">
        <f t="shared" si="8"/>
        <v>2</v>
      </c>
      <c r="M64" s="113">
        <f t="shared" si="8"/>
        <v>3487908.9</v>
      </c>
      <c r="N64" s="113">
        <f t="shared" si="8"/>
        <v>5269.6</v>
      </c>
      <c r="O64" s="113">
        <f t="shared" si="8"/>
        <v>14774011.82</v>
      </c>
      <c r="P64" s="113">
        <f t="shared" si="8"/>
        <v>7002.78</v>
      </c>
      <c r="Q64" s="113">
        <f t="shared" si="8"/>
        <v>10506504.050000001</v>
      </c>
      <c r="R64" s="113">
        <f t="shared" si="8"/>
        <v>0</v>
      </c>
      <c r="S64" s="113">
        <f t="shared" si="8"/>
        <v>0</v>
      </c>
      <c r="T64" s="113">
        <f t="shared" si="8"/>
        <v>11731.61</v>
      </c>
      <c r="U64" s="113">
        <f t="shared" si="8"/>
        <v>69257883.959999993</v>
      </c>
      <c r="V64" s="113">
        <f t="shared" si="8"/>
        <v>0</v>
      </c>
      <c r="W64" s="113">
        <f t="shared" si="8"/>
        <v>0</v>
      </c>
      <c r="X64" s="51"/>
      <c r="Y64" s="52"/>
      <c r="Z64" s="52"/>
      <c r="AA64" s="52"/>
      <c r="AB64" s="52"/>
      <c r="AC64" s="52"/>
    </row>
    <row r="65" spans="1:29" s="50" customFormat="1" ht="24.75" hidden="1" customHeight="1" x14ac:dyDescent="0.25">
      <c r="A65" s="117" t="s">
        <v>28</v>
      </c>
      <c r="B65" s="118"/>
      <c r="C65" s="119"/>
      <c r="D65" s="121"/>
      <c r="E65" s="127"/>
      <c r="F65" s="127"/>
      <c r="G65" s="127"/>
      <c r="H65" s="127"/>
      <c r="I65" s="127"/>
      <c r="J65" s="127"/>
      <c r="K65" s="127"/>
      <c r="L65" s="108"/>
      <c r="M65" s="127"/>
      <c r="N65" s="124"/>
      <c r="O65" s="127"/>
      <c r="P65" s="124"/>
      <c r="Q65" s="127"/>
      <c r="R65" s="124"/>
      <c r="S65" s="127"/>
      <c r="T65" s="127"/>
      <c r="U65" s="127"/>
      <c r="V65" s="124"/>
      <c r="W65" s="123"/>
      <c r="X65" s="15"/>
      <c r="Y65" s="49"/>
      <c r="Z65" s="49"/>
      <c r="AA65" s="49"/>
      <c r="AB65" s="49"/>
      <c r="AC65" s="49"/>
    </row>
    <row r="66" spans="1:29" s="55" customFormat="1" ht="24.75" hidden="1" customHeight="1" x14ac:dyDescent="0.25">
      <c r="A66" s="125">
        <v>47</v>
      </c>
      <c r="B66" s="126" t="s">
        <v>1088</v>
      </c>
      <c r="C66" s="104">
        <f>ROUND(SUM(D66+E66+F66+G66+H66+I66+J66+K66+M66+O66+Q66+S66+U66+W66),2)</f>
        <v>3545994.24</v>
      </c>
      <c r="D66" s="134">
        <v>72614.679999999993</v>
      </c>
      <c r="E66" s="127">
        <v>34958.68</v>
      </c>
      <c r="F66" s="127">
        <v>0</v>
      </c>
      <c r="G66" s="127">
        <v>0</v>
      </c>
      <c r="H66" s="127">
        <v>0</v>
      </c>
      <c r="I66" s="127">
        <v>0</v>
      </c>
      <c r="J66" s="127">
        <v>0</v>
      </c>
      <c r="K66" s="127">
        <v>0</v>
      </c>
      <c r="L66" s="128">
        <v>2</v>
      </c>
      <c r="M66" s="127">
        <v>3438420.88</v>
      </c>
      <c r="N66" s="129">
        <v>0</v>
      </c>
      <c r="O66" s="130">
        <v>0</v>
      </c>
      <c r="P66" s="129">
        <v>0</v>
      </c>
      <c r="Q66" s="130">
        <v>0</v>
      </c>
      <c r="R66" s="129">
        <v>0</v>
      </c>
      <c r="S66" s="130">
        <v>0</v>
      </c>
      <c r="T66" s="129">
        <v>0</v>
      </c>
      <c r="U66" s="129">
        <v>0</v>
      </c>
      <c r="V66" s="129">
        <v>0</v>
      </c>
      <c r="W66" s="135">
        <v>0</v>
      </c>
      <c r="X66" s="54"/>
    </row>
    <row r="67" spans="1:29" s="55" customFormat="1" ht="24.75" hidden="1" customHeight="1" x14ac:dyDescent="0.25">
      <c r="A67" s="125">
        <v>48</v>
      </c>
      <c r="B67" s="126" t="s">
        <v>1089</v>
      </c>
      <c r="C67" s="104">
        <f>ROUND(SUM(D67+E67+F67+G67+H67+I67+J67+K67+M67+O67+Q67+S67+U67+W67),2)</f>
        <v>3547375.43</v>
      </c>
      <c r="D67" s="134">
        <v>72643.59</v>
      </c>
      <c r="E67" s="127">
        <v>34959.86</v>
      </c>
      <c r="F67" s="127">
        <v>0</v>
      </c>
      <c r="G67" s="127">
        <v>0</v>
      </c>
      <c r="H67" s="127">
        <v>0</v>
      </c>
      <c r="I67" s="127">
        <v>0</v>
      </c>
      <c r="J67" s="127">
        <v>0</v>
      </c>
      <c r="K67" s="127">
        <v>0</v>
      </c>
      <c r="L67" s="128">
        <v>2</v>
      </c>
      <c r="M67" s="127">
        <v>3439771.98</v>
      </c>
      <c r="N67" s="129">
        <v>0</v>
      </c>
      <c r="O67" s="130">
        <v>0</v>
      </c>
      <c r="P67" s="129">
        <v>0</v>
      </c>
      <c r="Q67" s="130">
        <v>0</v>
      </c>
      <c r="R67" s="129">
        <v>0</v>
      </c>
      <c r="S67" s="130">
        <v>0</v>
      </c>
      <c r="T67" s="129">
        <v>0</v>
      </c>
      <c r="U67" s="129">
        <v>0</v>
      </c>
      <c r="V67" s="129">
        <v>0</v>
      </c>
      <c r="W67" s="135">
        <v>0</v>
      </c>
      <c r="X67" s="54"/>
    </row>
    <row r="68" spans="1:29" s="55" customFormat="1" ht="24.75" hidden="1" customHeight="1" x14ac:dyDescent="0.25">
      <c r="A68" s="125">
        <v>49</v>
      </c>
      <c r="B68" s="126" t="s">
        <v>1090</v>
      </c>
      <c r="C68" s="104">
        <f t="shared" ref="C68:C84" si="9">ROUND(SUM(D68+E68+F68+G68+H68+I68+J68+K68+M68+O68+Q68+S68+U68+W68),2)</f>
        <v>5329852.75</v>
      </c>
      <c r="D68" s="134">
        <v>109241.29</v>
      </c>
      <c r="E68" s="127">
        <v>48080.28</v>
      </c>
      <c r="F68" s="127">
        <v>0</v>
      </c>
      <c r="G68" s="127">
        <v>0</v>
      </c>
      <c r="H68" s="127">
        <v>0</v>
      </c>
      <c r="I68" s="127">
        <v>0</v>
      </c>
      <c r="J68" s="127">
        <v>0</v>
      </c>
      <c r="K68" s="127">
        <v>0</v>
      </c>
      <c r="L68" s="128">
        <v>3</v>
      </c>
      <c r="M68" s="127">
        <v>5172531.18</v>
      </c>
      <c r="N68" s="129">
        <v>0</v>
      </c>
      <c r="O68" s="130">
        <v>0</v>
      </c>
      <c r="P68" s="129">
        <v>0</v>
      </c>
      <c r="Q68" s="130">
        <v>0</v>
      </c>
      <c r="R68" s="129">
        <v>0</v>
      </c>
      <c r="S68" s="130">
        <v>0</v>
      </c>
      <c r="T68" s="129">
        <v>0</v>
      </c>
      <c r="U68" s="129">
        <v>0</v>
      </c>
      <c r="V68" s="129">
        <v>0</v>
      </c>
      <c r="W68" s="135">
        <v>0</v>
      </c>
      <c r="X68" s="54"/>
    </row>
    <row r="69" spans="1:29" s="55" customFormat="1" ht="24.75" hidden="1" customHeight="1" x14ac:dyDescent="0.25">
      <c r="A69" s="125">
        <v>50</v>
      </c>
      <c r="B69" s="126" t="s">
        <v>1091</v>
      </c>
      <c r="C69" s="104">
        <f t="shared" si="9"/>
        <v>230230.17</v>
      </c>
      <c r="D69" s="134">
        <v>0</v>
      </c>
      <c r="E69" s="127">
        <v>230230.17</v>
      </c>
      <c r="F69" s="127">
        <v>0</v>
      </c>
      <c r="G69" s="127">
        <v>0</v>
      </c>
      <c r="H69" s="127">
        <v>0</v>
      </c>
      <c r="I69" s="127">
        <v>0</v>
      </c>
      <c r="J69" s="127">
        <v>0</v>
      </c>
      <c r="K69" s="127">
        <v>0</v>
      </c>
      <c r="L69" s="128">
        <v>0</v>
      </c>
      <c r="M69" s="127">
        <v>0</v>
      </c>
      <c r="N69" s="129">
        <v>0</v>
      </c>
      <c r="O69" s="130">
        <v>0</v>
      </c>
      <c r="P69" s="129">
        <v>0</v>
      </c>
      <c r="Q69" s="130">
        <v>0</v>
      </c>
      <c r="R69" s="129">
        <v>0</v>
      </c>
      <c r="S69" s="130">
        <v>0</v>
      </c>
      <c r="T69" s="129">
        <v>0</v>
      </c>
      <c r="U69" s="129">
        <v>0</v>
      </c>
      <c r="V69" s="129">
        <v>0</v>
      </c>
      <c r="W69" s="135">
        <v>0</v>
      </c>
      <c r="X69" s="54"/>
    </row>
    <row r="70" spans="1:29" s="55" customFormat="1" ht="24.75" hidden="1" customHeight="1" x14ac:dyDescent="0.25">
      <c r="A70" s="125">
        <v>51</v>
      </c>
      <c r="B70" s="126" t="s">
        <v>1092</v>
      </c>
      <c r="C70" s="104">
        <f t="shared" si="9"/>
        <v>3547178.85</v>
      </c>
      <c r="D70" s="134">
        <v>72640.53</v>
      </c>
      <c r="E70" s="127">
        <v>34909.120000000003</v>
      </c>
      <c r="F70" s="127">
        <v>0</v>
      </c>
      <c r="G70" s="127">
        <v>0</v>
      </c>
      <c r="H70" s="127">
        <v>0</v>
      </c>
      <c r="I70" s="127">
        <v>0</v>
      </c>
      <c r="J70" s="127">
        <v>0</v>
      </c>
      <c r="K70" s="127">
        <v>0</v>
      </c>
      <c r="L70" s="128">
        <v>2</v>
      </c>
      <c r="M70" s="127">
        <v>3439629.2</v>
      </c>
      <c r="N70" s="129">
        <v>0</v>
      </c>
      <c r="O70" s="130">
        <v>0</v>
      </c>
      <c r="P70" s="129">
        <v>0</v>
      </c>
      <c r="Q70" s="130">
        <v>0</v>
      </c>
      <c r="R70" s="129">
        <v>0</v>
      </c>
      <c r="S70" s="130">
        <v>0</v>
      </c>
      <c r="T70" s="129">
        <v>0</v>
      </c>
      <c r="U70" s="129">
        <v>0</v>
      </c>
      <c r="V70" s="129">
        <v>0</v>
      </c>
      <c r="W70" s="135">
        <v>0</v>
      </c>
      <c r="X70" s="54"/>
    </row>
    <row r="71" spans="1:29" s="55" customFormat="1" ht="24.75" hidden="1" customHeight="1" x14ac:dyDescent="0.25">
      <c r="A71" s="125">
        <v>52</v>
      </c>
      <c r="B71" s="126" t="s">
        <v>1093</v>
      </c>
      <c r="C71" s="104">
        <f t="shared" si="9"/>
        <v>5305892.04</v>
      </c>
      <c r="D71" s="134">
        <v>108927.78</v>
      </c>
      <c r="E71" s="127">
        <v>39082.78</v>
      </c>
      <c r="F71" s="127">
        <v>0</v>
      </c>
      <c r="G71" s="127">
        <v>0</v>
      </c>
      <c r="H71" s="127">
        <v>0</v>
      </c>
      <c r="I71" s="127">
        <v>0</v>
      </c>
      <c r="J71" s="127">
        <v>0</v>
      </c>
      <c r="K71" s="127">
        <v>0</v>
      </c>
      <c r="L71" s="128">
        <v>3</v>
      </c>
      <c r="M71" s="127">
        <v>5157881.4800000004</v>
      </c>
      <c r="N71" s="129">
        <v>0</v>
      </c>
      <c r="O71" s="130">
        <v>0</v>
      </c>
      <c r="P71" s="129">
        <v>0</v>
      </c>
      <c r="Q71" s="130">
        <v>0</v>
      </c>
      <c r="R71" s="129">
        <v>0</v>
      </c>
      <c r="S71" s="130">
        <v>0</v>
      </c>
      <c r="T71" s="129">
        <v>0</v>
      </c>
      <c r="U71" s="129">
        <v>0</v>
      </c>
      <c r="V71" s="129">
        <v>0</v>
      </c>
      <c r="W71" s="135">
        <v>0</v>
      </c>
      <c r="X71" s="54"/>
    </row>
    <row r="72" spans="1:29" s="55" customFormat="1" ht="24.75" hidden="1" customHeight="1" x14ac:dyDescent="0.25">
      <c r="A72" s="125">
        <v>53</v>
      </c>
      <c r="B72" s="126" t="s">
        <v>1094</v>
      </c>
      <c r="C72" s="104">
        <f t="shared" si="9"/>
        <v>93983.33</v>
      </c>
      <c r="D72" s="134">
        <v>0</v>
      </c>
      <c r="E72" s="127">
        <v>93983.33</v>
      </c>
      <c r="F72" s="127">
        <v>0</v>
      </c>
      <c r="G72" s="127">
        <v>0</v>
      </c>
      <c r="H72" s="127">
        <v>0</v>
      </c>
      <c r="I72" s="127">
        <v>0</v>
      </c>
      <c r="J72" s="127">
        <v>0</v>
      </c>
      <c r="K72" s="127">
        <v>0</v>
      </c>
      <c r="L72" s="128">
        <v>0</v>
      </c>
      <c r="M72" s="127">
        <v>0</v>
      </c>
      <c r="N72" s="129">
        <v>0</v>
      </c>
      <c r="O72" s="130">
        <v>0</v>
      </c>
      <c r="P72" s="129">
        <v>0</v>
      </c>
      <c r="Q72" s="130">
        <v>0</v>
      </c>
      <c r="R72" s="129">
        <v>0</v>
      </c>
      <c r="S72" s="130">
        <v>0</v>
      </c>
      <c r="T72" s="129">
        <v>0</v>
      </c>
      <c r="U72" s="129">
        <v>0</v>
      </c>
      <c r="V72" s="129">
        <v>0</v>
      </c>
      <c r="W72" s="135">
        <v>0</v>
      </c>
      <c r="X72" s="54"/>
    </row>
    <row r="73" spans="1:29" s="55" customFormat="1" ht="24.75" hidden="1" customHeight="1" x14ac:dyDescent="0.25">
      <c r="A73" s="125">
        <v>54</v>
      </c>
      <c r="B73" s="126" t="s">
        <v>1095</v>
      </c>
      <c r="C73" s="104">
        <f>ROUND(SUM(D73+E73+F73+G73+H73+I73+J73+K73+M73+O73+Q73+S73+U73+W73),2)</f>
        <v>27095117.899999999</v>
      </c>
      <c r="D73" s="134">
        <v>548684.53</v>
      </c>
      <c r="E73" s="127">
        <v>765451.81</v>
      </c>
      <c r="F73" s="127">
        <v>0</v>
      </c>
      <c r="G73" s="127">
        <v>0</v>
      </c>
      <c r="H73" s="127">
        <v>0</v>
      </c>
      <c r="I73" s="127">
        <v>0</v>
      </c>
      <c r="J73" s="127">
        <v>0</v>
      </c>
      <c r="K73" s="127">
        <v>0</v>
      </c>
      <c r="L73" s="128">
        <v>6</v>
      </c>
      <c r="M73" s="127">
        <v>10376937.699999999</v>
      </c>
      <c r="N73" s="129">
        <v>2128</v>
      </c>
      <c r="O73" s="127">
        <v>5436435.96</v>
      </c>
      <c r="P73" s="129">
        <v>0</v>
      </c>
      <c r="Q73" s="127">
        <v>0</v>
      </c>
      <c r="R73" s="129">
        <v>9423.9</v>
      </c>
      <c r="S73" s="127">
        <v>9967607.9000000004</v>
      </c>
      <c r="T73" s="129">
        <v>0</v>
      </c>
      <c r="U73" s="129">
        <v>0</v>
      </c>
      <c r="V73" s="129">
        <v>0</v>
      </c>
      <c r="W73" s="123">
        <v>0</v>
      </c>
      <c r="X73" s="54"/>
    </row>
    <row r="74" spans="1:29" s="55" customFormat="1" ht="24.75" hidden="1" customHeight="1" x14ac:dyDescent="0.25">
      <c r="A74" s="125">
        <v>55</v>
      </c>
      <c r="B74" s="126" t="s">
        <v>1176</v>
      </c>
      <c r="C74" s="104">
        <f t="shared" si="9"/>
        <v>12876690.93</v>
      </c>
      <c r="D74" s="134">
        <v>285155.64</v>
      </c>
      <c r="E74" s="127">
        <v>0</v>
      </c>
      <c r="F74" s="127">
        <v>0</v>
      </c>
      <c r="G74" s="127">
        <v>0</v>
      </c>
      <c r="H74" s="127">
        <v>6711821.9000000004</v>
      </c>
      <c r="I74" s="127">
        <v>3182205.68</v>
      </c>
      <c r="J74" s="127">
        <v>2697507.71</v>
      </c>
      <c r="K74" s="127">
        <v>0</v>
      </c>
      <c r="L74" s="128">
        <v>0</v>
      </c>
      <c r="M74" s="127">
        <v>0</v>
      </c>
      <c r="N74" s="129">
        <v>0</v>
      </c>
      <c r="O74" s="130">
        <v>0</v>
      </c>
      <c r="P74" s="129">
        <v>0</v>
      </c>
      <c r="Q74" s="130">
        <v>0</v>
      </c>
      <c r="R74" s="129">
        <v>0</v>
      </c>
      <c r="S74" s="130">
        <v>0</v>
      </c>
      <c r="T74" s="129">
        <v>0</v>
      </c>
      <c r="U74" s="129">
        <v>0</v>
      </c>
      <c r="V74" s="129">
        <v>0</v>
      </c>
      <c r="W74" s="135">
        <v>0</v>
      </c>
      <c r="X74" s="54"/>
    </row>
    <row r="75" spans="1:29" s="55" customFormat="1" ht="24.75" hidden="1" customHeight="1" x14ac:dyDescent="0.25">
      <c r="A75" s="125">
        <v>56</v>
      </c>
      <c r="B75" s="126" t="s">
        <v>1096</v>
      </c>
      <c r="C75" s="104">
        <f t="shared" si="9"/>
        <v>26743263.379999999</v>
      </c>
      <c r="D75" s="134">
        <v>535896.18999999994</v>
      </c>
      <c r="E75" s="127">
        <v>1023971.21</v>
      </c>
      <c r="F75" s="127">
        <v>0</v>
      </c>
      <c r="G75" s="127">
        <v>0</v>
      </c>
      <c r="H75" s="127">
        <v>0</v>
      </c>
      <c r="I75" s="127">
        <v>0</v>
      </c>
      <c r="J75" s="127">
        <v>0</v>
      </c>
      <c r="K75" s="127">
        <v>0</v>
      </c>
      <c r="L75" s="128">
        <v>6</v>
      </c>
      <c r="M75" s="127">
        <v>10377180.779999999</v>
      </c>
      <c r="N75" s="129">
        <v>2112.1999999999998</v>
      </c>
      <c r="O75" s="127">
        <v>4312735.9800000004</v>
      </c>
      <c r="P75" s="129">
        <v>0</v>
      </c>
      <c r="Q75" s="127">
        <v>0</v>
      </c>
      <c r="R75" s="129">
        <v>9313.5300000000007</v>
      </c>
      <c r="S75" s="127">
        <v>10493479.220000001</v>
      </c>
      <c r="T75" s="129">
        <v>0</v>
      </c>
      <c r="U75" s="129">
        <v>0</v>
      </c>
      <c r="V75" s="129">
        <v>0</v>
      </c>
      <c r="W75" s="123">
        <v>0</v>
      </c>
      <c r="X75" s="54"/>
    </row>
    <row r="76" spans="1:29" s="55" customFormat="1" ht="25.5" hidden="1" customHeight="1" x14ac:dyDescent="0.25">
      <c r="A76" s="125">
        <v>57</v>
      </c>
      <c r="B76" s="126" t="s">
        <v>1172</v>
      </c>
      <c r="C76" s="104">
        <f t="shared" si="9"/>
        <v>12959808.689999999</v>
      </c>
      <c r="D76" s="134">
        <v>270065.99</v>
      </c>
      <c r="E76" s="127">
        <v>69836.539999999994</v>
      </c>
      <c r="F76" s="127">
        <v>4068895.98</v>
      </c>
      <c r="G76" s="127">
        <v>6978083.4299999997</v>
      </c>
      <c r="H76" s="127">
        <v>0</v>
      </c>
      <c r="I76" s="127">
        <v>0</v>
      </c>
      <c r="J76" s="127">
        <v>709449.58</v>
      </c>
      <c r="K76" s="127">
        <v>0</v>
      </c>
      <c r="L76" s="128">
        <v>0</v>
      </c>
      <c r="M76" s="127">
        <v>0</v>
      </c>
      <c r="N76" s="129">
        <v>0</v>
      </c>
      <c r="O76" s="130">
        <v>0</v>
      </c>
      <c r="P76" s="129">
        <v>2042.2</v>
      </c>
      <c r="Q76" s="130">
        <v>863477.17</v>
      </c>
      <c r="R76" s="129">
        <v>0</v>
      </c>
      <c r="S76" s="130">
        <v>0</v>
      </c>
      <c r="T76" s="129">
        <v>0</v>
      </c>
      <c r="U76" s="129">
        <v>0</v>
      </c>
      <c r="V76" s="129">
        <v>0</v>
      </c>
      <c r="W76" s="135">
        <v>0</v>
      </c>
      <c r="X76" s="54"/>
    </row>
    <row r="77" spans="1:29" s="55" customFormat="1" ht="24.75" hidden="1" customHeight="1" x14ac:dyDescent="0.25">
      <c r="A77" s="125">
        <v>58</v>
      </c>
      <c r="B77" s="126" t="s">
        <v>1242</v>
      </c>
      <c r="C77" s="104">
        <f t="shared" si="9"/>
        <v>467951.45</v>
      </c>
      <c r="D77" s="134">
        <v>23050.15</v>
      </c>
      <c r="E77" s="127">
        <v>0</v>
      </c>
      <c r="F77" s="127">
        <v>0</v>
      </c>
      <c r="G77" s="127">
        <v>444901.3</v>
      </c>
      <c r="H77" s="127">
        <v>0</v>
      </c>
      <c r="I77" s="127">
        <v>0</v>
      </c>
      <c r="J77" s="127">
        <v>0</v>
      </c>
      <c r="K77" s="127">
        <v>0</v>
      </c>
      <c r="L77" s="128">
        <v>0</v>
      </c>
      <c r="M77" s="127">
        <v>0</v>
      </c>
      <c r="N77" s="129">
        <v>0</v>
      </c>
      <c r="O77" s="130">
        <v>0</v>
      </c>
      <c r="P77" s="129">
        <v>0</v>
      </c>
      <c r="Q77" s="130">
        <v>0</v>
      </c>
      <c r="R77" s="129">
        <v>0</v>
      </c>
      <c r="S77" s="130">
        <v>0</v>
      </c>
      <c r="T77" s="129">
        <v>0</v>
      </c>
      <c r="U77" s="129">
        <v>0</v>
      </c>
      <c r="V77" s="129">
        <v>0</v>
      </c>
      <c r="W77" s="135">
        <v>0</v>
      </c>
      <c r="X77" s="54"/>
    </row>
    <row r="78" spans="1:29" s="55" customFormat="1" ht="24.75" hidden="1" customHeight="1" x14ac:dyDescent="0.25">
      <c r="A78" s="125">
        <v>59</v>
      </c>
      <c r="B78" s="126" t="s">
        <v>1178</v>
      </c>
      <c r="C78" s="104">
        <f t="shared" si="9"/>
        <v>1756199.73</v>
      </c>
      <c r="D78" s="134">
        <v>36795.26</v>
      </c>
      <c r="E78" s="127">
        <v>0</v>
      </c>
      <c r="F78" s="127">
        <v>0</v>
      </c>
      <c r="G78" s="127">
        <v>1719404.47</v>
      </c>
      <c r="H78" s="127">
        <v>0</v>
      </c>
      <c r="I78" s="127">
        <v>0</v>
      </c>
      <c r="J78" s="127">
        <v>0</v>
      </c>
      <c r="K78" s="127">
        <v>0</v>
      </c>
      <c r="L78" s="128">
        <v>0</v>
      </c>
      <c r="M78" s="127">
        <v>0</v>
      </c>
      <c r="N78" s="129">
        <v>0</v>
      </c>
      <c r="O78" s="130">
        <v>0</v>
      </c>
      <c r="P78" s="129">
        <v>0</v>
      </c>
      <c r="Q78" s="130">
        <v>0</v>
      </c>
      <c r="R78" s="129">
        <v>0</v>
      </c>
      <c r="S78" s="130">
        <v>0</v>
      </c>
      <c r="T78" s="129">
        <v>0</v>
      </c>
      <c r="U78" s="129">
        <v>0</v>
      </c>
      <c r="V78" s="129">
        <v>0</v>
      </c>
      <c r="W78" s="135">
        <v>0</v>
      </c>
      <c r="X78" s="54"/>
    </row>
    <row r="79" spans="1:29" s="55" customFormat="1" ht="24.75" hidden="1" customHeight="1" x14ac:dyDescent="0.25">
      <c r="A79" s="125">
        <v>60</v>
      </c>
      <c r="B79" s="126" t="s">
        <v>1097</v>
      </c>
      <c r="C79" s="104">
        <f>ROUND(SUM(D79+E79+F79+G79+H79+I79+J79+K79+M79+O79+Q79+S79+U79+W79),2)</f>
        <v>3546853.74</v>
      </c>
      <c r="D79" s="134">
        <v>72634.02</v>
      </c>
      <c r="E79" s="127">
        <v>34894.959999999999</v>
      </c>
      <c r="F79" s="127">
        <v>0</v>
      </c>
      <c r="G79" s="127">
        <v>0</v>
      </c>
      <c r="H79" s="127">
        <v>0</v>
      </c>
      <c r="I79" s="127">
        <v>0</v>
      </c>
      <c r="J79" s="127">
        <v>0</v>
      </c>
      <c r="K79" s="127">
        <v>0</v>
      </c>
      <c r="L79" s="128">
        <v>2</v>
      </c>
      <c r="M79" s="127">
        <v>3439324.76</v>
      </c>
      <c r="N79" s="129">
        <v>0</v>
      </c>
      <c r="O79" s="130">
        <v>0</v>
      </c>
      <c r="P79" s="129">
        <v>0</v>
      </c>
      <c r="Q79" s="130">
        <v>0</v>
      </c>
      <c r="R79" s="129">
        <v>0</v>
      </c>
      <c r="S79" s="130">
        <v>0</v>
      </c>
      <c r="T79" s="129">
        <v>0</v>
      </c>
      <c r="U79" s="129">
        <v>0</v>
      </c>
      <c r="V79" s="129">
        <v>0</v>
      </c>
      <c r="W79" s="135">
        <v>0</v>
      </c>
      <c r="X79" s="54"/>
    </row>
    <row r="80" spans="1:29" s="55" customFormat="1" ht="24.75" hidden="1" customHeight="1" x14ac:dyDescent="0.25">
      <c r="A80" s="125">
        <v>61</v>
      </c>
      <c r="B80" s="126" t="s">
        <v>1098</v>
      </c>
      <c r="C80" s="104">
        <f t="shared" si="9"/>
        <v>3545442</v>
      </c>
      <c r="D80" s="134">
        <v>72614.679999999993</v>
      </c>
      <c r="E80" s="127">
        <v>34406.44</v>
      </c>
      <c r="F80" s="127">
        <v>0</v>
      </c>
      <c r="G80" s="127">
        <v>0</v>
      </c>
      <c r="H80" s="127">
        <v>0</v>
      </c>
      <c r="I80" s="127">
        <v>0</v>
      </c>
      <c r="J80" s="127">
        <v>0</v>
      </c>
      <c r="K80" s="127">
        <v>0</v>
      </c>
      <c r="L80" s="128">
        <v>2</v>
      </c>
      <c r="M80" s="127">
        <v>3438420.88</v>
      </c>
      <c r="N80" s="129">
        <v>0</v>
      </c>
      <c r="O80" s="130">
        <v>0</v>
      </c>
      <c r="P80" s="129">
        <v>0</v>
      </c>
      <c r="Q80" s="130">
        <v>0</v>
      </c>
      <c r="R80" s="129">
        <v>0</v>
      </c>
      <c r="S80" s="130">
        <v>0</v>
      </c>
      <c r="T80" s="129">
        <v>0</v>
      </c>
      <c r="U80" s="129">
        <v>0</v>
      </c>
      <c r="V80" s="129">
        <v>0</v>
      </c>
      <c r="W80" s="135">
        <v>0</v>
      </c>
      <c r="X80" s="54"/>
    </row>
    <row r="81" spans="1:30" s="55" customFormat="1" ht="24.75" hidden="1" customHeight="1" x14ac:dyDescent="0.25">
      <c r="A81" s="125">
        <v>62</v>
      </c>
      <c r="B81" s="126" t="s">
        <v>1099</v>
      </c>
      <c r="C81" s="104">
        <f t="shared" si="9"/>
        <v>447951.59</v>
      </c>
      <c r="D81" s="134">
        <v>0</v>
      </c>
      <c r="E81" s="127">
        <v>447951.59</v>
      </c>
      <c r="F81" s="127">
        <v>0</v>
      </c>
      <c r="G81" s="127">
        <v>0</v>
      </c>
      <c r="H81" s="127">
        <v>0</v>
      </c>
      <c r="I81" s="127">
        <v>0</v>
      </c>
      <c r="J81" s="127">
        <v>0</v>
      </c>
      <c r="K81" s="127">
        <v>0</v>
      </c>
      <c r="L81" s="128">
        <v>0</v>
      </c>
      <c r="M81" s="127">
        <v>0</v>
      </c>
      <c r="N81" s="129">
        <v>0</v>
      </c>
      <c r="O81" s="127">
        <v>0</v>
      </c>
      <c r="P81" s="129">
        <v>0</v>
      </c>
      <c r="Q81" s="127">
        <v>0</v>
      </c>
      <c r="R81" s="129">
        <v>0</v>
      </c>
      <c r="S81" s="127">
        <v>0</v>
      </c>
      <c r="T81" s="129">
        <v>0</v>
      </c>
      <c r="U81" s="129">
        <v>0</v>
      </c>
      <c r="V81" s="129">
        <v>0</v>
      </c>
      <c r="W81" s="123">
        <v>0</v>
      </c>
      <c r="X81" s="54"/>
    </row>
    <row r="82" spans="1:30" s="55" customFormat="1" ht="24.75" hidden="1" customHeight="1" x14ac:dyDescent="0.25">
      <c r="A82" s="125">
        <v>63</v>
      </c>
      <c r="B82" s="126" t="s">
        <v>1100</v>
      </c>
      <c r="C82" s="104">
        <f t="shared" si="9"/>
        <v>255130.5</v>
      </c>
      <c r="D82" s="134">
        <v>0</v>
      </c>
      <c r="E82" s="127">
        <v>255130.5</v>
      </c>
      <c r="F82" s="127">
        <v>0</v>
      </c>
      <c r="G82" s="127">
        <v>0</v>
      </c>
      <c r="H82" s="127">
        <v>0</v>
      </c>
      <c r="I82" s="127">
        <v>0</v>
      </c>
      <c r="J82" s="127">
        <v>0</v>
      </c>
      <c r="K82" s="127">
        <v>0</v>
      </c>
      <c r="L82" s="128">
        <v>0</v>
      </c>
      <c r="M82" s="127">
        <v>0</v>
      </c>
      <c r="N82" s="129">
        <v>0</v>
      </c>
      <c r="O82" s="127">
        <v>0</v>
      </c>
      <c r="P82" s="129">
        <v>0</v>
      </c>
      <c r="Q82" s="127">
        <v>0</v>
      </c>
      <c r="R82" s="129">
        <v>0</v>
      </c>
      <c r="S82" s="127">
        <v>0</v>
      </c>
      <c r="T82" s="129">
        <v>0</v>
      </c>
      <c r="U82" s="129">
        <v>0</v>
      </c>
      <c r="V82" s="129">
        <v>0</v>
      </c>
      <c r="W82" s="123">
        <v>0</v>
      </c>
      <c r="X82" s="56"/>
      <c r="Y82" s="57"/>
      <c r="Z82" s="57"/>
      <c r="AA82" s="57"/>
      <c r="AB82" s="57"/>
      <c r="AC82" s="57"/>
      <c r="AD82" s="57"/>
    </row>
    <row r="83" spans="1:30" s="55" customFormat="1" ht="24.75" hidden="1" customHeight="1" x14ac:dyDescent="0.25">
      <c r="A83" s="125">
        <v>64</v>
      </c>
      <c r="B83" s="126" t="s">
        <v>1101</v>
      </c>
      <c r="C83" s="104">
        <f t="shared" si="9"/>
        <v>361560.16</v>
      </c>
      <c r="D83" s="134">
        <v>0</v>
      </c>
      <c r="E83" s="127">
        <v>361560.16</v>
      </c>
      <c r="F83" s="127">
        <v>0</v>
      </c>
      <c r="G83" s="127">
        <v>0</v>
      </c>
      <c r="H83" s="127">
        <v>0</v>
      </c>
      <c r="I83" s="127">
        <v>0</v>
      </c>
      <c r="J83" s="127">
        <v>0</v>
      </c>
      <c r="K83" s="127">
        <v>0</v>
      </c>
      <c r="L83" s="128">
        <v>0</v>
      </c>
      <c r="M83" s="127">
        <v>0</v>
      </c>
      <c r="N83" s="129">
        <v>0</v>
      </c>
      <c r="O83" s="127">
        <v>0</v>
      </c>
      <c r="P83" s="129">
        <v>0</v>
      </c>
      <c r="Q83" s="127">
        <v>0</v>
      </c>
      <c r="R83" s="129">
        <v>0</v>
      </c>
      <c r="S83" s="127">
        <v>0</v>
      </c>
      <c r="T83" s="129">
        <v>0</v>
      </c>
      <c r="U83" s="129">
        <v>0</v>
      </c>
      <c r="V83" s="129">
        <v>0</v>
      </c>
      <c r="W83" s="123">
        <v>0</v>
      </c>
      <c r="X83" s="56"/>
      <c r="Y83" s="57"/>
      <c r="Z83" s="57"/>
      <c r="AA83" s="57"/>
      <c r="AB83" s="57"/>
      <c r="AC83" s="57"/>
      <c r="AD83" s="57"/>
    </row>
    <row r="84" spans="1:30" s="55" customFormat="1" ht="24.75" hidden="1" customHeight="1" x14ac:dyDescent="0.25">
      <c r="A84" s="125">
        <v>65</v>
      </c>
      <c r="B84" s="126" t="s">
        <v>1102</v>
      </c>
      <c r="C84" s="104">
        <f t="shared" si="9"/>
        <v>391834.21</v>
      </c>
      <c r="D84" s="134">
        <v>0</v>
      </c>
      <c r="E84" s="127">
        <v>391834.21</v>
      </c>
      <c r="F84" s="127">
        <v>0</v>
      </c>
      <c r="G84" s="127">
        <v>0</v>
      </c>
      <c r="H84" s="127">
        <v>0</v>
      </c>
      <c r="I84" s="127">
        <v>0</v>
      </c>
      <c r="J84" s="127">
        <v>0</v>
      </c>
      <c r="K84" s="127">
        <v>0</v>
      </c>
      <c r="L84" s="128">
        <v>0</v>
      </c>
      <c r="M84" s="127">
        <v>0</v>
      </c>
      <c r="N84" s="129">
        <v>0</v>
      </c>
      <c r="O84" s="127">
        <v>0</v>
      </c>
      <c r="P84" s="129">
        <v>0</v>
      </c>
      <c r="Q84" s="127">
        <v>0</v>
      </c>
      <c r="R84" s="129">
        <v>0</v>
      </c>
      <c r="S84" s="127">
        <v>0</v>
      </c>
      <c r="T84" s="129">
        <v>0</v>
      </c>
      <c r="U84" s="129">
        <v>0</v>
      </c>
      <c r="V84" s="129">
        <v>0</v>
      </c>
      <c r="W84" s="123">
        <v>0</v>
      </c>
      <c r="X84" s="56"/>
      <c r="Y84" s="57"/>
      <c r="Z84" s="57"/>
      <c r="AA84" s="57"/>
      <c r="AB84" s="57"/>
      <c r="AC84" s="57"/>
      <c r="AD84" s="57"/>
    </row>
    <row r="85" spans="1:30" s="50" customFormat="1" ht="24.75" hidden="1" customHeight="1" x14ac:dyDescent="0.25">
      <c r="A85" s="147" t="s">
        <v>103</v>
      </c>
      <c r="B85" s="148"/>
      <c r="C85" s="110">
        <f>ROUND(SUM(D85+E85+F85+G85+H85+I85+J85+K85+M85+O85+Q85+S85+U85+W85),2)</f>
        <v>112048311.09</v>
      </c>
      <c r="D85" s="113">
        <f t="shared" ref="D85:W85" si="10">ROUND(SUM(D66:D84),2)</f>
        <v>2280964.33</v>
      </c>
      <c r="E85" s="113">
        <f t="shared" si="10"/>
        <v>3901241.64</v>
      </c>
      <c r="F85" s="113">
        <f t="shared" si="10"/>
        <v>4068895.98</v>
      </c>
      <c r="G85" s="113">
        <f t="shared" si="10"/>
        <v>9142389.1999999993</v>
      </c>
      <c r="H85" s="113">
        <f t="shared" si="10"/>
        <v>6711821.9000000004</v>
      </c>
      <c r="I85" s="113">
        <f t="shared" si="10"/>
        <v>3182205.68</v>
      </c>
      <c r="J85" s="113">
        <f t="shared" si="10"/>
        <v>3406957.29</v>
      </c>
      <c r="K85" s="113">
        <f t="shared" si="10"/>
        <v>0</v>
      </c>
      <c r="L85" s="112">
        <f t="shared" si="10"/>
        <v>28</v>
      </c>
      <c r="M85" s="113">
        <f t="shared" si="10"/>
        <v>48280098.840000004</v>
      </c>
      <c r="N85" s="113">
        <f t="shared" si="10"/>
        <v>4240.2</v>
      </c>
      <c r="O85" s="113">
        <f t="shared" si="10"/>
        <v>9749171.9399999995</v>
      </c>
      <c r="P85" s="113">
        <f t="shared" si="10"/>
        <v>2042.2</v>
      </c>
      <c r="Q85" s="113">
        <f t="shared" si="10"/>
        <v>863477.17</v>
      </c>
      <c r="R85" s="113">
        <f t="shared" si="10"/>
        <v>18737.43</v>
      </c>
      <c r="S85" s="113">
        <f t="shared" si="10"/>
        <v>20461087.120000001</v>
      </c>
      <c r="T85" s="113">
        <f t="shared" si="10"/>
        <v>0</v>
      </c>
      <c r="U85" s="113">
        <f t="shared" si="10"/>
        <v>0</v>
      </c>
      <c r="V85" s="113">
        <f t="shared" si="10"/>
        <v>0</v>
      </c>
      <c r="W85" s="113">
        <f t="shared" si="10"/>
        <v>0</v>
      </c>
      <c r="X85" s="15"/>
      <c r="Y85" s="49"/>
      <c r="Z85" s="49"/>
      <c r="AA85" s="49"/>
      <c r="AB85" s="49"/>
      <c r="AC85" s="49"/>
    </row>
    <row r="86" spans="1:30" s="50" customFormat="1" ht="24.75" hidden="1" customHeight="1" x14ac:dyDescent="0.25">
      <c r="A86" s="117" t="s">
        <v>31</v>
      </c>
      <c r="B86" s="118"/>
      <c r="C86" s="119"/>
      <c r="D86" s="121"/>
      <c r="E86" s="127"/>
      <c r="F86" s="127"/>
      <c r="G86" s="127"/>
      <c r="H86" s="127"/>
      <c r="I86" s="127"/>
      <c r="J86" s="127"/>
      <c r="K86" s="127"/>
      <c r="L86" s="108"/>
      <c r="M86" s="127"/>
      <c r="N86" s="124"/>
      <c r="O86" s="127"/>
      <c r="P86" s="124"/>
      <c r="Q86" s="127"/>
      <c r="R86" s="124"/>
      <c r="S86" s="127"/>
      <c r="T86" s="127"/>
      <c r="U86" s="127"/>
      <c r="V86" s="124"/>
      <c r="W86" s="123"/>
      <c r="X86" s="15"/>
      <c r="Y86" s="49"/>
      <c r="Z86" s="49"/>
      <c r="AA86" s="49"/>
      <c r="AB86" s="49"/>
      <c r="AC86" s="49"/>
    </row>
    <row r="87" spans="1:30" s="50" customFormat="1" ht="24.75" hidden="1" customHeight="1" x14ac:dyDescent="0.25">
      <c r="A87" s="107">
        <v>66</v>
      </c>
      <c r="B87" s="126" t="s">
        <v>637</v>
      </c>
      <c r="C87" s="104">
        <f t="shared" ref="C87:C93" si="11">ROUND(SUM(D87+E87+F87+G87+H87+I87+J87+K87+M87+O87+Q87+S87+U87+W87),2)</f>
        <v>10343489.449999999</v>
      </c>
      <c r="D87" s="134">
        <v>157058</v>
      </c>
      <c r="E87" s="127">
        <v>2494573.31</v>
      </c>
      <c r="F87" s="127">
        <v>0</v>
      </c>
      <c r="G87" s="127">
        <v>0</v>
      </c>
      <c r="H87" s="127">
        <v>0</v>
      </c>
      <c r="I87" s="127">
        <v>0</v>
      </c>
      <c r="J87" s="127">
        <v>0</v>
      </c>
      <c r="K87" s="127">
        <v>0</v>
      </c>
      <c r="L87" s="128">
        <v>6</v>
      </c>
      <c r="M87" s="127">
        <v>7691858.1399999997</v>
      </c>
      <c r="N87" s="129">
        <v>0</v>
      </c>
      <c r="O87" s="127">
        <v>0</v>
      </c>
      <c r="P87" s="129">
        <v>0</v>
      </c>
      <c r="Q87" s="127">
        <v>0</v>
      </c>
      <c r="R87" s="129">
        <v>0</v>
      </c>
      <c r="S87" s="127">
        <v>0</v>
      </c>
      <c r="T87" s="129">
        <v>0</v>
      </c>
      <c r="U87" s="129">
        <v>0</v>
      </c>
      <c r="V87" s="129">
        <v>0</v>
      </c>
      <c r="W87" s="123">
        <v>0</v>
      </c>
      <c r="X87" s="15"/>
      <c r="Y87" s="49"/>
      <c r="Z87" s="49"/>
      <c r="AA87" s="49"/>
      <c r="AB87" s="49"/>
      <c r="AC87" s="49"/>
    </row>
    <row r="88" spans="1:30" s="50" customFormat="1" ht="24.75" hidden="1" customHeight="1" x14ac:dyDescent="0.25">
      <c r="A88" s="107">
        <v>67</v>
      </c>
      <c r="B88" s="126" t="s">
        <v>638</v>
      </c>
      <c r="C88" s="104">
        <f t="shared" si="11"/>
        <v>9523571</v>
      </c>
      <c r="D88" s="134">
        <v>163811.63</v>
      </c>
      <c r="E88" s="127">
        <v>1337112.94</v>
      </c>
      <c r="F88" s="127">
        <v>0</v>
      </c>
      <c r="G88" s="127">
        <v>0</v>
      </c>
      <c r="H88" s="127">
        <v>0</v>
      </c>
      <c r="I88" s="127">
        <v>0</v>
      </c>
      <c r="J88" s="127">
        <v>0</v>
      </c>
      <c r="K88" s="127">
        <v>0</v>
      </c>
      <c r="L88" s="128">
        <v>6</v>
      </c>
      <c r="M88" s="127">
        <v>8022646.4299999997</v>
      </c>
      <c r="N88" s="129">
        <v>0</v>
      </c>
      <c r="O88" s="127">
        <v>0</v>
      </c>
      <c r="P88" s="129">
        <v>0</v>
      </c>
      <c r="Q88" s="127">
        <v>0</v>
      </c>
      <c r="R88" s="129">
        <v>0</v>
      </c>
      <c r="S88" s="127">
        <v>0</v>
      </c>
      <c r="T88" s="129">
        <v>0</v>
      </c>
      <c r="U88" s="129">
        <v>0</v>
      </c>
      <c r="V88" s="129">
        <v>0</v>
      </c>
      <c r="W88" s="123">
        <v>0</v>
      </c>
      <c r="X88" s="15"/>
      <c r="Y88" s="49"/>
      <c r="Z88" s="49"/>
      <c r="AA88" s="49"/>
      <c r="AB88" s="49"/>
      <c r="AC88" s="49"/>
    </row>
    <row r="89" spans="1:30" s="50" customFormat="1" ht="24.75" hidden="1" customHeight="1" x14ac:dyDescent="0.25">
      <c r="A89" s="107">
        <v>68</v>
      </c>
      <c r="B89" s="126" t="s">
        <v>639</v>
      </c>
      <c r="C89" s="104">
        <f>ROUND(SUM(D89+E89+F89+G89+H89+I89+J89+K89+M89+O89+Q89+S89+U89+W89),2)</f>
        <v>1084896.79</v>
      </c>
      <c r="D89" s="134">
        <v>0</v>
      </c>
      <c r="E89" s="127">
        <v>1084896.79</v>
      </c>
      <c r="F89" s="127"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8">
        <v>0</v>
      </c>
      <c r="M89" s="127">
        <v>0</v>
      </c>
      <c r="N89" s="129">
        <v>0</v>
      </c>
      <c r="O89" s="127">
        <v>0</v>
      </c>
      <c r="P89" s="129">
        <v>0</v>
      </c>
      <c r="Q89" s="127">
        <v>0</v>
      </c>
      <c r="R89" s="129">
        <v>0</v>
      </c>
      <c r="S89" s="127">
        <v>0</v>
      </c>
      <c r="T89" s="129">
        <v>0</v>
      </c>
      <c r="U89" s="129">
        <v>0</v>
      </c>
      <c r="V89" s="129">
        <v>0</v>
      </c>
      <c r="W89" s="123">
        <v>0</v>
      </c>
      <c r="X89" s="15"/>
      <c r="Y89" s="49"/>
      <c r="Z89" s="49"/>
      <c r="AA89" s="49"/>
      <c r="AB89" s="49"/>
      <c r="AC89" s="49"/>
    </row>
    <row r="90" spans="1:30" s="50" customFormat="1" ht="24.75" hidden="1" customHeight="1" x14ac:dyDescent="0.25">
      <c r="A90" s="107">
        <v>69</v>
      </c>
      <c r="B90" s="126" t="s">
        <v>104</v>
      </c>
      <c r="C90" s="104">
        <f t="shared" si="11"/>
        <v>521933.77</v>
      </c>
      <c r="D90" s="134">
        <v>0</v>
      </c>
      <c r="E90" s="127">
        <v>521933.77</v>
      </c>
      <c r="F90" s="127">
        <v>0</v>
      </c>
      <c r="G90" s="127">
        <v>0</v>
      </c>
      <c r="H90" s="127">
        <v>0</v>
      </c>
      <c r="I90" s="127">
        <v>0</v>
      </c>
      <c r="J90" s="127">
        <v>0</v>
      </c>
      <c r="K90" s="127">
        <v>0</v>
      </c>
      <c r="L90" s="128">
        <v>0</v>
      </c>
      <c r="M90" s="127">
        <v>0</v>
      </c>
      <c r="N90" s="129">
        <v>0</v>
      </c>
      <c r="O90" s="130">
        <v>0</v>
      </c>
      <c r="P90" s="129">
        <v>0</v>
      </c>
      <c r="Q90" s="130">
        <v>0</v>
      </c>
      <c r="R90" s="129">
        <v>0</v>
      </c>
      <c r="S90" s="130">
        <v>0</v>
      </c>
      <c r="T90" s="129">
        <v>0</v>
      </c>
      <c r="U90" s="129">
        <v>0</v>
      </c>
      <c r="V90" s="129">
        <v>0</v>
      </c>
      <c r="W90" s="135">
        <v>0</v>
      </c>
      <c r="X90" s="15"/>
      <c r="Y90" s="49"/>
      <c r="Z90" s="49"/>
      <c r="AA90" s="49"/>
      <c r="AB90" s="49"/>
      <c r="AC90" s="49"/>
    </row>
    <row r="91" spans="1:30" s="50" customFormat="1" ht="24.75" hidden="1" customHeight="1" x14ac:dyDescent="0.25">
      <c r="A91" s="107">
        <v>70</v>
      </c>
      <c r="B91" s="126" t="s">
        <v>1136</v>
      </c>
      <c r="C91" s="104">
        <f t="shared" si="11"/>
        <v>357283.83</v>
      </c>
      <c r="D91" s="134">
        <v>0</v>
      </c>
      <c r="E91" s="127">
        <v>357283.83</v>
      </c>
      <c r="F91" s="127">
        <v>0</v>
      </c>
      <c r="G91" s="127">
        <v>0</v>
      </c>
      <c r="H91" s="127">
        <v>0</v>
      </c>
      <c r="I91" s="127">
        <v>0</v>
      </c>
      <c r="J91" s="127">
        <v>0</v>
      </c>
      <c r="K91" s="127">
        <v>0</v>
      </c>
      <c r="L91" s="128">
        <v>0</v>
      </c>
      <c r="M91" s="127">
        <v>0</v>
      </c>
      <c r="N91" s="129">
        <v>0</v>
      </c>
      <c r="O91" s="130">
        <v>0</v>
      </c>
      <c r="P91" s="129">
        <v>0</v>
      </c>
      <c r="Q91" s="130">
        <v>0</v>
      </c>
      <c r="R91" s="129">
        <v>0</v>
      </c>
      <c r="S91" s="130">
        <v>0</v>
      </c>
      <c r="T91" s="129">
        <v>0</v>
      </c>
      <c r="U91" s="129">
        <v>0</v>
      </c>
      <c r="V91" s="129">
        <v>0</v>
      </c>
      <c r="W91" s="135">
        <v>0</v>
      </c>
      <c r="X91" s="15"/>
      <c r="Y91" s="49"/>
      <c r="Z91" s="49"/>
      <c r="AA91" s="49"/>
      <c r="AB91" s="49"/>
      <c r="AC91" s="49"/>
    </row>
    <row r="92" spans="1:30" s="50" customFormat="1" ht="24.75" hidden="1" customHeight="1" x14ac:dyDescent="0.25">
      <c r="A92" s="107">
        <v>71</v>
      </c>
      <c r="B92" s="126" t="s">
        <v>1137</v>
      </c>
      <c r="C92" s="104">
        <f t="shared" si="11"/>
        <v>96820.59</v>
      </c>
      <c r="D92" s="134">
        <v>0</v>
      </c>
      <c r="E92" s="127">
        <v>96820.59</v>
      </c>
      <c r="F92" s="127">
        <v>0</v>
      </c>
      <c r="G92" s="127">
        <v>0</v>
      </c>
      <c r="H92" s="127">
        <v>0</v>
      </c>
      <c r="I92" s="127">
        <v>0</v>
      </c>
      <c r="J92" s="127">
        <v>0</v>
      </c>
      <c r="K92" s="127">
        <v>0</v>
      </c>
      <c r="L92" s="128">
        <v>0</v>
      </c>
      <c r="M92" s="127">
        <v>0</v>
      </c>
      <c r="N92" s="129">
        <v>0</v>
      </c>
      <c r="O92" s="130">
        <v>0</v>
      </c>
      <c r="P92" s="129">
        <v>0</v>
      </c>
      <c r="Q92" s="130">
        <v>0</v>
      </c>
      <c r="R92" s="129">
        <v>0</v>
      </c>
      <c r="S92" s="130">
        <v>0</v>
      </c>
      <c r="T92" s="129">
        <v>0</v>
      </c>
      <c r="U92" s="129">
        <v>0</v>
      </c>
      <c r="V92" s="129">
        <v>0</v>
      </c>
      <c r="W92" s="135">
        <v>0</v>
      </c>
      <c r="X92" s="15"/>
      <c r="Y92" s="49"/>
      <c r="Z92" s="49"/>
      <c r="AA92" s="49"/>
      <c r="AB92" s="49"/>
      <c r="AC92" s="49"/>
    </row>
    <row r="93" spans="1:30" s="50" customFormat="1" ht="24.75" hidden="1" customHeight="1" x14ac:dyDescent="0.25">
      <c r="A93" s="107">
        <v>72</v>
      </c>
      <c r="B93" s="126" t="s">
        <v>640</v>
      </c>
      <c r="C93" s="104">
        <f t="shared" si="11"/>
        <v>9235799.3599999994</v>
      </c>
      <c r="D93" s="134">
        <v>163051.1</v>
      </c>
      <c r="E93" s="127">
        <v>1086369.31</v>
      </c>
      <c r="F93" s="127">
        <v>0</v>
      </c>
      <c r="G93" s="127">
        <v>0</v>
      </c>
      <c r="H93" s="127">
        <v>0</v>
      </c>
      <c r="I93" s="127">
        <v>0</v>
      </c>
      <c r="J93" s="127">
        <v>0</v>
      </c>
      <c r="K93" s="127">
        <v>0</v>
      </c>
      <c r="L93" s="128">
        <v>6</v>
      </c>
      <c r="M93" s="127">
        <v>7986378.9500000002</v>
      </c>
      <c r="N93" s="129">
        <v>0</v>
      </c>
      <c r="O93" s="127">
        <v>0</v>
      </c>
      <c r="P93" s="129">
        <v>0</v>
      </c>
      <c r="Q93" s="127">
        <v>0</v>
      </c>
      <c r="R93" s="129">
        <v>0</v>
      </c>
      <c r="S93" s="127">
        <v>0</v>
      </c>
      <c r="T93" s="129">
        <v>0</v>
      </c>
      <c r="U93" s="129">
        <v>0</v>
      </c>
      <c r="V93" s="129">
        <v>0</v>
      </c>
      <c r="W93" s="123">
        <v>0</v>
      </c>
      <c r="X93" s="15"/>
      <c r="Y93" s="49"/>
      <c r="Z93" s="49"/>
      <c r="AA93" s="49"/>
      <c r="AB93" s="49"/>
      <c r="AC93" s="49"/>
    </row>
    <row r="94" spans="1:30" s="53" customFormat="1" ht="24.75" hidden="1" customHeight="1" x14ac:dyDescent="0.25">
      <c r="A94" s="147" t="s">
        <v>32</v>
      </c>
      <c r="B94" s="148"/>
      <c r="C94" s="110">
        <f>ROUND(SUM(D94+E94+F94+G94+H94+I94+J94+K94+M94+O94+Q94+S94+U94+W94),2)</f>
        <v>31163794.789999999</v>
      </c>
      <c r="D94" s="113">
        <f t="shared" ref="D94:W94" si="12">ROUND(SUM(D87:D93),2)</f>
        <v>483920.73</v>
      </c>
      <c r="E94" s="113">
        <f t="shared" si="12"/>
        <v>6978990.54</v>
      </c>
      <c r="F94" s="113">
        <f t="shared" si="12"/>
        <v>0</v>
      </c>
      <c r="G94" s="113">
        <f t="shared" si="12"/>
        <v>0</v>
      </c>
      <c r="H94" s="113">
        <f t="shared" si="12"/>
        <v>0</v>
      </c>
      <c r="I94" s="113">
        <f t="shared" si="12"/>
        <v>0</v>
      </c>
      <c r="J94" s="113">
        <f t="shared" si="12"/>
        <v>0</v>
      </c>
      <c r="K94" s="113">
        <f t="shared" si="12"/>
        <v>0</v>
      </c>
      <c r="L94" s="112">
        <f t="shared" si="12"/>
        <v>18</v>
      </c>
      <c r="M94" s="113">
        <f t="shared" si="12"/>
        <v>23700883.52</v>
      </c>
      <c r="N94" s="113">
        <f t="shared" si="12"/>
        <v>0</v>
      </c>
      <c r="O94" s="113">
        <f t="shared" si="12"/>
        <v>0</v>
      </c>
      <c r="P94" s="113">
        <f t="shared" si="12"/>
        <v>0</v>
      </c>
      <c r="Q94" s="113">
        <f t="shared" si="12"/>
        <v>0</v>
      </c>
      <c r="R94" s="113">
        <f t="shared" si="12"/>
        <v>0</v>
      </c>
      <c r="S94" s="113">
        <f t="shared" si="12"/>
        <v>0</v>
      </c>
      <c r="T94" s="113">
        <f t="shared" si="12"/>
        <v>0</v>
      </c>
      <c r="U94" s="113">
        <f t="shared" si="12"/>
        <v>0</v>
      </c>
      <c r="V94" s="113">
        <f t="shared" si="12"/>
        <v>0</v>
      </c>
      <c r="W94" s="113">
        <f t="shared" si="12"/>
        <v>0</v>
      </c>
      <c r="X94" s="51"/>
      <c r="Y94" s="52"/>
      <c r="Z94" s="52"/>
      <c r="AA94" s="52"/>
      <c r="AB94" s="52"/>
      <c r="AC94" s="52"/>
    </row>
    <row r="95" spans="1:30" s="50" customFormat="1" ht="24.75" hidden="1" customHeight="1" x14ac:dyDescent="0.25">
      <c r="A95" s="117" t="s">
        <v>36</v>
      </c>
      <c r="B95" s="118"/>
      <c r="C95" s="119"/>
      <c r="D95" s="121"/>
      <c r="E95" s="127"/>
      <c r="F95" s="127"/>
      <c r="G95" s="127"/>
      <c r="H95" s="127"/>
      <c r="I95" s="127"/>
      <c r="J95" s="127"/>
      <c r="K95" s="127"/>
      <c r="L95" s="108"/>
      <c r="M95" s="127"/>
      <c r="N95" s="124"/>
      <c r="O95" s="127"/>
      <c r="P95" s="124"/>
      <c r="Q95" s="127"/>
      <c r="R95" s="124"/>
      <c r="S95" s="127"/>
      <c r="T95" s="127"/>
      <c r="U95" s="127"/>
      <c r="V95" s="124"/>
      <c r="W95" s="123"/>
      <c r="X95" s="15"/>
      <c r="Y95" s="49"/>
      <c r="Z95" s="49"/>
      <c r="AA95" s="49"/>
      <c r="AB95" s="49"/>
      <c r="AC95" s="49"/>
    </row>
    <row r="96" spans="1:30" s="55" customFormat="1" ht="24.75" hidden="1" customHeight="1" x14ac:dyDescent="0.25">
      <c r="A96" s="125">
        <v>73</v>
      </c>
      <c r="B96" s="126" t="s">
        <v>1262</v>
      </c>
      <c r="C96" s="104">
        <f>ROUND(SUM(E96+F96+G96+H96+I96+J96+K96+M96+O96+Q96+S96+W96+U96+D96),2)</f>
        <v>39309.199999999997</v>
      </c>
      <c r="D96" s="134">
        <v>0</v>
      </c>
      <c r="E96" s="127">
        <v>39309.199999999997</v>
      </c>
      <c r="F96" s="127">
        <v>0</v>
      </c>
      <c r="G96" s="127">
        <v>0</v>
      </c>
      <c r="H96" s="127">
        <v>0</v>
      </c>
      <c r="I96" s="127">
        <v>0</v>
      </c>
      <c r="J96" s="127">
        <v>0</v>
      </c>
      <c r="K96" s="127">
        <v>0</v>
      </c>
      <c r="L96" s="128">
        <v>0</v>
      </c>
      <c r="M96" s="127">
        <v>0</v>
      </c>
      <c r="N96" s="129">
        <v>0</v>
      </c>
      <c r="O96" s="127">
        <v>0</v>
      </c>
      <c r="P96" s="129">
        <v>0</v>
      </c>
      <c r="Q96" s="127">
        <v>0</v>
      </c>
      <c r="R96" s="129">
        <v>0</v>
      </c>
      <c r="S96" s="127">
        <v>0</v>
      </c>
      <c r="T96" s="129">
        <v>0</v>
      </c>
      <c r="U96" s="129">
        <v>0</v>
      </c>
      <c r="V96" s="129">
        <v>0</v>
      </c>
      <c r="W96" s="123">
        <v>0</v>
      </c>
      <c r="X96" s="56"/>
      <c r="Y96" s="57"/>
      <c r="Z96" s="57"/>
      <c r="AA96" s="57"/>
      <c r="AB96" s="57"/>
      <c r="AC96" s="57"/>
      <c r="AD96" s="57"/>
    </row>
    <row r="97" spans="1:30" s="55" customFormat="1" ht="24.75" hidden="1" customHeight="1" x14ac:dyDescent="0.25">
      <c r="A97" s="125">
        <v>74</v>
      </c>
      <c r="B97" s="126" t="s">
        <v>856</v>
      </c>
      <c r="C97" s="104">
        <f t="shared" ref="C97:C140" si="13">ROUND(SUM(E97+F97+G97+H97+I97+J97+K97+M97+O97+Q97+S97+W97+U97+D97),2)</f>
        <v>3574324.78</v>
      </c>
      <c r="D97" s="134">
        <v>66521.08</v>
      </c>
      <c r="E97" s="127">
        <v>153743.38</v>
      </c>
      <c r="F97" s="127">
        <v>0</v>
      </c>
      <c r="G97" s="127">
        <v>0</v>
      </c>
      <c r="H97" s="127">
        <v>0</v>
      </c>
      <c r="I97" s="127">
        <v>0</v>
      </c>
      <c r="J97" s="127">
        <v>0</v>
      </c>
      <c r="K97" s="127">
        <v>0</v>
      </c>
      <c r="L97" s="128">
        <v>2</v>
      </c>
      <c r="M97" s="127">
        <v>3354060.32</v>
      </c>
      <c r="N97" s="129">
        <v>0</v>
      </c>
      <c r="O97" s="130">
        <v>0</v>
      </c>
      <c r="P97" s="129">
        <v>0</v>
      </c>
      <c r="Q97" s="130">
        <v>0</v>
      </c>
      <c r="R97" s="129">
        <v>0</v>
      </c>
      <c r="S97" s="130">
        <v>0</v>
      </c>
      <c r="T97" s="129">
        <v>0</v>
      </c>
      <c r="U97" s="129">
        <v>0</v>
      </c>
      <c r="V97" s="129">
        <v>0</v>
      </c>
      <c r="W97" s="135">
        <v>0</v>
      </c>
      <c r="X97" s="56"/>
      <c r="Y97" s="57"/>
      <c r="Z97" s="57"/>
      <c r="AA97" s="57"/>
      <c r="AB97" s="57"/>
      <c r="AC97" s="57"/>
      <c r="AD97" s="57"/>
    </row>
    <row r="98" spans="1:30" s="55" customFormat="1" ht="24.75" hidden="1" customHeight="1" x14ac:dyDescent="0.25">
      <c r="A98" s="125">
        <v>75</v>
      </c>
      <c r="B98" s="126" t="s">
        <v>33</v>
      </c>
      <c r="C98" s="104">
        <f>ROUND(SUM(E98+F98+G98+H98+I98+J98+K98+M98+O98+Q98+S98+W98+U98+D98),2)</f>
        <v>41324.239999999998</v>
      </c>
      <c r="D98" s="134">
        <v>0</v>
      </c>
      <c r="E98" s="127">
        <v>41324.239999999998</v>
      </c>
      <c r="F98" s="127">
        <v>0</v>
      </c>
      <c r="G98" s="127">
        <v>0</v>
      </c>
      <c r="H98" s="127">
        <v>0</v>
      </c>
      <c r="I98" s="127">
        <v>0</v>
      </c>
      <c r="J98" s="127">
        <v>0</v>
      </c>
      <c r="K98" s="127">
        <v>0</v>
      </c>
      <c r="L98" s="128">
        <v>0</v>
      </c>
      <c r="M98" s="127">
        <v>0</v>
      </c>
      <c r="N98" s="129">
        <v>0</v>
      </c>
      <c r="O98" s="130">
        <v>0</v>
      </c>
      <c r="P98" s="129">
        <v>0</v>
      </c>
      <c r="Q98" s="130">
        <v>0</v>
      </c>
      <c r="R98" s="129">
        <v>0</v>
      </c>
      <c r="S98" s="130">
        <v>0</v>
      </c>
      <c r="T98" s="129">
        <v>0</v>
      </c>
      <c r="U98" s="129">
        <v>0</v>
      </c>
      <c r="V98" s="129">
        <v>0</v>
      </c>
      <c r="W98" s="135">
        <v>0</v>
      </c>
      <c r="X98" s="56"/>
      <c r="Y98" s="57"/>
      <c r="Z98" s="57"/>
      <c r="AA98" s="57"/>
      <c r="AB98" s="57"/>
      <c r="AC98" s="57"/>
      <c r="AD98" s="57"/>
    </row>
    <row r="99" spans="1:30" s="55" customFormat="1" ht="24.75" hidden="1" customHeight="1" x14ac:dyDescent="0.25">
      <c r="A99" s="125">
        <v>76</v>
      </c>
      <c r="B99" s="126" t="s">
        <v>105</v>
      </c>
      <c r="C99" s="104">
        <f t="shared" si="13"/>
        <v>138399.75</v>
      </c>
      <c r="D99" s="134">
        <v>0</v>
      </c>
      <c r="E99" s="127">
        <v>138399.75</v>
      </c>
      <c r="F99" s="127">
        <v>0</v>
      </c>
      <c r="G99" s="127">
        <v>0</v>
      </c>
      <c r="H99" s="127">
        <v>0</v>
      </c>
      <c r="I99" s="127">
        <v>0</v>
      </c>
      <c r="J99" s="127">
        <v>0</v>
      </c>
      <c r="K99" s="127">
        <v>0</v>
      </c>
      <c r="L99" s="128">
        <v>0</v>
      </c>
      <c r="M99" s="127">
        <v>0</v>
      </c>
      <c r="N99" s="129">
        <v>0</v>
      </c>
      <c r="O99" s="130">
        <v>0</v>
      </c>
      <c r="P99" s="129">
        <v>0</v>
      </c>
      <c r="Q99" s="130">
        <v>0</v>
      </c>
      <c r="R99" s="129">
        <v>0</v>
      </c>
      <c r="S99" s="130">
        <v>0</v>
      </c>
      <c r="T99" s="129">
        <v>0</v>
      </c>
      <c r="U99" s="129">
        <v>0</v>
      </c>
      <c r="V99" s="129">
        <v>0</v>
      </c>
      <c r="W99" s="135">
        <v>0</v>
      </c>
      <c r="X99" s="56"/>
      <c r="Y99" s="57"/>
      <c r="Z99" s="57"/>
      <c r="AA99" s="57"/>
      <c r="AB99" s="57"/>
      <c r="AC99" s="57"/>
      <c r="AD99" s="57"/>
    </row>
    <row r="100" spans="1:30" s="55" customFormat="1" ht="24.75" hidden="1" customHeight="1" x14ac:dyDescent="0.25">
      <c r="A100" s="125">
        <v>77</v>
      </c>
      <c r="B100" s="126" t="s">
        <v>106</v>
      </c>
      <c r="C100" s="104">
        <f t="shared" si="13"/>
        <v>120454.84</v>
      </c>
      <c r="D100" s="134">
        <v>0</v>
      </c>
      <c r="E100" s="127">
        <v>120454.84</v>
      </c>
      <c r="F100" s="127"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8">
        <v>0</v>
      </c>
      <c r="M100" s="127">
        <v>0</v>
      </c>
      <c r="N100" s="129">
        <v>0</v>
      </c>
      <c r="O100" s="130">
        <v>0</v>
      </c>
      <c r="P100" s="129">
        <v>0</v>
      </c>
      <c r="Q100" s="130">
        <v>0</v>
      </c>
      <c r="R100" s="129">
        <v>0</v>
      </c>
      <c r="S100" s="130">
        <v>0</v>
      </c>
      <c r="T100" s="129">
        <v>0</v>
      </c>
      <c r="U100" s="129">
        <v>0</v>
      </c>
      <c r="V100" s="129">
        <v>0</v>
      </c>
      <c r="W100" s="135">
        <v>0</v>
      </c>
      <c r="X100" s="56"/>
      <c r="Y100" s="57"/>
      <c r="Z100" s="57"/>
      <c r="AA100" s="57"/>
      <c r="AB100" s="57"/>
      <c r="AC100" s="57"/>
      <c r="AD100" s="57"/>
    </row>
    <row r="101" spans="1:30" s="55" customFormat="1" ht="24.75" hidden="1" customHeight="1" x14ac:dyDescent="0.25">
      <c r="A101" s="125">
        <v>78</v>
      </c>
      <c r="B101" s="126" t="s">
        <v>1150</v>
      </c>
      <c r="C101" s="104">
        <f t="shared" si="13"/>
        <v>101103.58</v>
      </c>
      <c r="D101" s="134">
        <v>0</v>
      </c>
      <c r="E101" s="127">
        <v>101103.58</v>
      </c>
      <c r="F101" s="127">
        <v>0</v>
      </c>
      <c r="G101" s="127">
        <v>0</v>
      </c>
      <c r="H101" s="127">
        <v>0</v>
      </c>
      <c r="I101" s="127">
        <v>0</v>
      </c>
      <c r="J101" s="127">
        <v>0</v>
      </c>
      <c r="K101" s="127">
        <v>0</v>
      </c>
      <c r="L101" s="128">
        <v>0</v>
      </c>
      <c r="M101" s="127">
        <v>0</v>
      </c>
      <c r="N101" s="129">
        <v>0</v>
      </c>
      <c r="O101" s="130">
        <v>0</v>
      </c>
      <c r="P101" s="129">
        <v>0</v>
      </c>
      <c r="Q101" s="130">
        <v>0</v>
      </c>
      <c r="R101" s="129">
        <v>0</v>
      </c>
      <c r="S101" s="130">
        <v>0</v>
      </c>
      <c r="T101" s="129">
        <v>0</v>
      </c>
      <c r="U101" s="129">
        <v>0</v>
      </c>
      <c r="V101" s="129">
        <v>0</v>
      </c>
      <c r="W101" s="135">
        <v>0</v>
      </c>
      <c r="X101" s="56"/>
      <c r="Y101" s="57"/>
      <c r="Z101" s="57"/>
      <c r="AA101" s="57"/>
      <c r="AB101" s="57"/>
      <c r="AC101" s="57"/>
      <c r="AD101" s="57"/>
    </row>
    <row r="102" spans="1:30" s="55" customFormat="1" ht="24.75" hidden="1" customHeight="1" x14ac:dyDescent="0.25">
      <c r="A102" s="125">
        <v>79</v>
      </c>
      <c r="B102" s="126" t="s">
        <v>111</v>
      </c>
      <c r="C102" s="104">
        <f t="shared" si="13"/>
        <v>103104.86</v>
      </c>
      <c r="D102" s="134">
        <v>0</v>
      </c>
      <c r="E102" s="127">
        <v>103104.86</v>
      </c>
      <c r="F102" s="127">
        <v>0</v>
      </c>
      <c r="G102" s="127">
        <v>0</v>
      </c>
      <c r="H102" s="127">
        <v>0</v>
      </c>
      <c r="I102" s="127">
        <v>0</v>
      </c>
      <c r="J102" s="127">
        <v>0</v>
      </c>
      <c r="K102" s="127">
        <v>0</v>
      </c>
      <c r="L102" s="128">
        <v>0</v>
      </c>
      <c r="M102" s="127">
        <v>0</v>
      </c>
      <c r="N102" s="129">
        <v>0</v>
      </c>
      <c r="O102" s="130">
        <v>0</v>
      </c>
      <c r="P102" s="129">
        <v>0</v>
      </c>
      <c r="Q102" s="130">
        <v>0</v>
      </c>
      <c r="R102" s="129">
        <v>0</v>
      </c>
      <c r="S102" s="130">
        <v>0</v>
      </c>
      <c r="T102" s="129">
        <v>0</v>
      </c>
      <c r="U102" s="129">
        <v>0</v>
      </c>
      <c r="V102" s="129">
        <v>0</v>
      </c>
      <c r="W102" s="135">
        <v>0</v>
      </c>
      <c r="X102" s="56"/>
      <c r="Y102" s="57"/>
      <c r="Z102" s="57"/>
      <c r="AA102" s="57"/>
      <c r="AB102" s="57"/>
      <c r="AC102" s="57"/>
      <c r="AD102" s="57"/>
    </row>
    <row r="103" spans="1:30" s="55" customFormat="1" ht="24.75" hidden="1" customHeight="1" x14ac:dyDescent="0.25">
      <c r="A103" s="125">
        <v>80</v>
      </c>
      <c r="B103" s="126" t="s">
        <v>1151</v>
      </c>
      <c r="C103" s="104">
        <f t="shared" si="13"/>
        <v>103352.66</v>
      </c>
      <c r="D103" s="134">
        <v>0</v>
      </c>
      <c r="E103" s="127">
        <v>103352.66</v>
      </c>
      <c r="F103" s="127">
        <v>0</v>
      </c>
      <c r="G103" s="127">
        <v>0</v>
      </c>
      <c r="H103" s="127">
        <v>0</v>
      </c>
      <c r="I103" s="127">
        <v>0</v>
      </c>
      <c r="J103" s="127">
        <v>0</v>
      </c>
      <c r="K103" s="127">
        <v>0</v>
      </c>
      <c r="L103" s="128">
        <v>0</v>
      </c>
      <c r="M103" s="127">
        <v>0</v>
      </c>
      <c r="N103" s="129">
        <v>0</v>
      </c>
      <c r="O103" s="130">
        <v>0</v>
      </c>
      <c r="P103" s="129">
        <v>0</v>
      </c>
      <c r="Q103" s="130">
        <v>0</v>
      </c>
      <c r="R103" s="129">
        <v>0</v>
      </c>
      <c r="S103" s="130">
        <v>0</v>
      </c>
      <c r="T103" s="129">
        <v>0</v>
      </c>
      <c r="U103" s="129">
        <v>0</v>
      </c>
      <c r="V103" s="129">
        <v>0</v>
      </c>
      <c r="W103" s="135">
        <v>0</v>
      </c>
      <c r="X103" s="56"/>
      <c r="Y103" s="57"/>
      <c r="Z103" s="57"/>
      <c r="AA103" s="57"/>
      <c r="AB103" s="57"/>
      <c r="AC103" s="57"/>
      <c r="AD103" s="57"/>
    </row>
    <row r="104" spans="1:30" s="55" customFormat="1" ht="24.75" hidden="1" customHeight="1" x14ac:dyDescent="0.25">
      <c r="A104" s="125">
        <v>81</v>
      </c>
      <c r="B104" s="126" t="s">
        <v>110</v>
      </c>
      <c r="C104" s="104">
        <f t="shared" si="13"/>
        <v>174073.33</v>
      </c>
      <c r="D104" s="134">
        <v>0</v>
      </c>
      <c r="E104" s="127">
        <v>174073.33</v>
      </c>
      <c r="F104" s="127">
        <v>0</v>
      </c>
      <c r="G104" s="127">
        <v>0</v>
      </c>
      <c r="H104" s="127">
        <v>0</v>
      </c>
      <c r="I104" s="127">
        <v>0</v>
      </c>
      <c r="J104" s="127">
        <v>0</v>
      </c>
      <c r="K104" s="127">
        <v>0</v>
      </c>
      <c r="L104" s="128">
        <v>0</v>
      </c>
      <c r="M104" s="127">
        <v>0</v>
      </c>
      <c r="N104" s="129">
        <v>0</v>
      </c>
      <c r="O104" s="130">
        <v>0</v>
      </c>
      <c r="P104" s="129">
        <v>0</v>
      </c>
      <c r="Q104" s="130">
        <v>0</v>
      </c>
      <c r="R104" s="129">
        <v>0</v>
      </c>
      <c r="S104" s="130">
        <v>0</v>
      </c>
      <c r="T104" s="129">
        <v>0</v>
      </c>
      <c r="U104" s="129">
        <v>0</v>
      </c>
      <c r="V104" s="129">
        <v>0</v>
      </c>
      <c r="W104" s="135">
        <v>0</v>
      </c>
      <c r="X104" s="56"/>
      <c r="Y104" s="57"/>
      <c r="Z104" s="57"/>
      <c r="AA104" s="57"/>
      <c r="AB104" s="57"/>
      <c r="AC104" s="57"/>
      <c r="AD104" s="57"/>
    </row>
    <row r="105" spans="1:30" s="58" customFormat="1" ht="24.75" hidden="1" customHeight="1" x14ac:dyDescent="0.25">
      <c r="A105" s="125">
        <v>82</v>
      </c>
      <c r="B105" s="126" t="s">
        <v>34</v>
      </c>
      <c r="C105" s="104">
        <f t="shared" si="13"/>
        <v>7184898.25</v>
      </c>
      <c r="D105" s="134">
        <v>135149.85999999999</v>
      </c>
      <c r="E105" s="135">
        <v>329217</v>
      </c>
      <c r="F105" s="106">
        <v>1132577.98</v>
      </c>
      <c r="G105" s="106">
        <v>0</v>
      </c>
      <c r="H105" s="135">
        <v>2851820.47</v>
      </c>
      <c r="I105" s="135">
        <v>1022390.93</v>
      </c>
      <c r="J105" s="106">
        <v>778399.31</v>
      </c>
      <c r="K105" s="106">
        <v>0</v>
      </c>
      <c r="L105" s="105">
        <v>0</v>
      </c>
      <c r="M105" s="106">
        <v>0</v>
      </c>
      <c r="N105" s="96">
        <v>0</v>
      </c>
      <c r="O105" s="106">
        <v>0</v>
      </c>
      <c r="P105" s="124">
        <v>1246.2</v>
      </c>
      <c r="Q105" s="106">
        <v>935342.7</v>
      </c>
      <c r="R105" s="96">
        <v>0</v>
      </c>
      <c r="S105" s="106">
        <v>0</v>
      </c>
      <c r="T105" s="129">
        <v>0</v>
      </c>
      <c r="U105" s="129">
        <v>0</v>
      </c>
      <c r="V105" s="96">
        <v>0</v>
      </c>
      <c r="W105" s="106">
        <v>0</v>
      </c>
      <c r="X105" s="138"/>
      <c r="Y105" s="139"/>
      <c r="Z105" s="139"/>
      <c r="AA105" s="139"/>
      <c r="AB105" s="139"/>
      <c r="AC105" s="139"/>
    </row>
    <row r="106" spans="1:30" s="58" customFormat="1" ht="24.75" hidden="1" customHeight="1" x14ac:dyDescent="0.25">
      <c r="A106" s="125">
        <v>83</v>
      </c>
      <c r="B106" s="126" t="s">
        <v>857</v>
      </c>
      <c r="C106" s="104">
        <f t="shared" si="13"/>
        <v>3573992.05</v>
      </c>
      <c r="D106" s="134">
        <v>66309.89</v>
      </c>
      <c r="E106" s="123">
        <v>161239.92000000001</v>
      </c>
      <c r="F106" s="123">
        <v>0</v>
      </c>
      <c r="G106" s="123">
        <v>0</v>
      </c>
      <c r="H106" s="123">
        <v>0</v>
      </c>
      <c r="I106" s="123">
        <v>0</v>
      </c>
      <c r="J106" s="123">
        <v>0</v>
      </c>
      <c r="K106" s="123">
        <v>0</v>
      </c>
      <c r="L106" s="108">
        <v>2</v>
      </c>
      <c r="M106" s="123">
        <v>3346442.2400000002</v>
      </c>
      <c r="N106" s="124">
        <v>0</v>
      </c>
      <c r="O106" s="135">
        <v>0</v>
      </c>
      <c r="P106" s="124">
        <v>0</v>
      </c>
      <c r="Q106" s="135">
        <v>0</v>
      </c>
      <c r="R106" s="124">
        <v>0</v>
      </c>
      <c r="S106" s="135">
        <v>0</v>
      </c>
      <c r="T106" s="129">
        <v>0</v>
      </c>
      <c r="U106" s="129">
        <v>0</v>
      </c>
      <c r="V106" s="124">
        <v>0</v>
      </c>
      <c r="W106" s="135">
        <v>0</v>
      </c>
      <c r="X106" s="138"/>
      <c r="Y106" s="139"/>
      <c r="Z106" s="139"/>
      <c r="AA106" s="139"/>
      <c r="AB106" s="139"/>
      <c r="AC106" s="139"/>
    </row>
    <row r="107" spans="1:30" s="58" customFormat="1" ht="24.75" hidden="1" customHeight="1" x14ac:dyDescent="0.25">
      <c r="A107" s="125">
        <v>84</v>
      </c>
      <c r="B107" s="126" t="s">
        <v>113</v>
      </c>
      <c r="C107" s="104">
        <f t="shared" si="13"/>
        <v>941757.84</v>
      </c>
      <c r="D107" s="134">
        <v>8844</v>
      </c>
      <c r="E107" s="123">
        <v>106372.09</v>
      </c>
      <c r="F107" s="123">
        <v>826541.75</v>
      </c>
      <c r="G107" s="123">
        <v>0</v>
      </c>
      <c r="H107" s="123">
        <v>0</v>
      </c>
      <c r="I107" s="123">
        <v>0</v>
      </c>
      <c r="J107" s="123">
        <v>0</v>
      </c>
      <c r="K107" s="123">
        <v>0</v>
      </c>
      <c r="L107" s="108">
        <v>0</v>
      </c>
      <c r="M107" s="123">
        <v>0</v>
      </c>
      <c r="N107" s="124">
        <v>0</v>
      </c>
      <c r="O107" s="135">
        <v>0</v>
      </c>
      <c r="P107" s="124">
        <v>0</v>
      </c>
      <c r="Q107" s="135">
        <v>0</v>
      </c>
      <c r="R107" s="124">
        <v>0</v>
      </c>
      <c r="S107" s="135">
        <v>0</v>
      </c>
      <c r="T107" s="129">
        <v>0</v>
      </c>
      <c r="U107" s="129">
        <v>0</v>
      </c>
      <c r="V107" s="124">
        <v>0</v>
      </c>
      <c r="W107" s="135">
        <v>0</v>
      </c>
      <c r="X107" s="138"/>
      <c r="Y107" s="139"/>
      <c r="Z107" s="139"/>
      <c r="AA107" s="139"/>
      <c r="AB107" s="139"/>
      <c r="AC107" s="139"/>
    </row>
    <row r="108" spans="1:30" s="37" customFormat="1" ht="24.75" hidden="1" customHeight="1" x14ac:dyDescent="0.25">
      <c r="A108" s="125">
        <v>85</v>
      </c>
      <c r="B108" s="126" t="s">
        <v>1149</v>
      </c>
      <c r="C108" s="104">
        <f t="shared" si="13"/>
        <v>1507398.32</v>
      </c>
      <c r="D108" s="134">
        <v>28644.74</v>
      </c>
      <c r="E108" s="123">
        <v>118728.06</v>
      </c>
      <c r="F108" s="123">
        <v>0</v>
      </c>
      <c r="G108" s="123">
        <v>0</v>
      </c>
      <c r="H108" s="123">
        <v>0</v>
      </c>
      <c r="I108" s="123">
        <v>0</v>
      </c>
      <c r="J108" s="123">
        <v>0</v>
      </c>
      <c r="K108" s="123">
        <v>1360025.52</v>
      </c>
      <c r="L108" s="108">
        <v>0</v>
      </c>
      <c r="M108" s="123">
        <v>0</v>
      </c>
      <c r="N108" s="124">
        <v>0</v>
      </c>
      <c r="O108" s="135">
        <v>0</v>
      </c>
      <c r="P108" s="124">
        <v>0</v>
      </c>
      <c r="Q108" s="135">
        <v>0</v>
      </c>
      <c r="R108" s="124">
        <v>0</v>
      </c>
      <c r="S108" s="135">
        <v>0</v>
      </c>
      <c r="T108" s="129">
        <v>0</v>
      </c>
      <c r="U108" s="129">
        <v>0</v>
      </c>
      <c r="V108" s="124">
        <v>0</v>
      </c>
      <c r="W108" s="135">
        <v>0</v>
      </c>
      <c r="X108" s="138"/>
      <c r="Y108" s="139"/>
      <c r="Z108" s="139"/>
      <c r="AA108" s="139"/>
      <c r="AB108" s="139"/>
      <c r="AC108" s="139"/>
    </row>
    <row r="109" spans="1:30" s="37" customFormat="1" ht="24.75" hidden="1" customHeight="1" x14ac:dyDescent="0.25">
      <c r="A109" s="125">
        <v>86</v>
      </c>
      <c r="B109" s="126" t="s">
        <v>1216</v>
      </c>
      <c r="C109" s="104">
        <f t="shared" si="13"/>
        <v>600673.19999999995</v>
      </c>
      <c r="D109" s="134">
        <v>5957.43</v>
      </c>
      <c r="E109" s="123">
        <v>37946.03</v>
      </c>
      <c r="F109" s="123">
        <v>556769.74</v>
      </c>
      <c r="G109" s="123">
        <v>0</v>
      </c>
      <c r="H109" s="123">
        <v>0</v>
      </c>
      <c r="I109" s="123">
        <v>0</v>
      </c>
      <c r="J109" s="123">
        <v>0</v>
      </c>
      <c r="K109" s="123">
        <v>0</v>
      </c>
      <c r="L109" s="108">
        <v>0</v>
      </c>
      <c r="M109" s="123">
        <v>0</v>
      </c>
      <c r="N109" s="124">
        <v>0</v>
      </c>
      <c r="O109" s="135">
        <v>0</v>
      </c>
      <c r="P109" s="124">
        <v>0</v>
      </c>
      <c r="Q109" s="135">
        <v>0</v>
      </c>
      <c r="R109" s="124">
        <v>0</v>
      </c>
      <c r="S109" s="135">
        <v>0</v>
      </c>
      <c r="T109" s="129">
        <v>0</v>
      </c>
      <c r="U109" s="129">
        <v>0</v>
      </c>
      <c r="V109" s="124">
        <v>0</v>
      </c>
      <c r="W109" s="135">
        <v>0</v>
      </c>
      <c r="X109" s="138"/>
      <c r="Y109" s="139"/>
      <c r="Z109" s="139"/>
      <c r="AA109" s="139"/>
      <c r="AB109" s="139"/>
      <c r="AC109" s="139"/>
    </row>
    <row r="110" spans="1:30" s="58" customFormat="1" ht="24.75" hidden="1" customHeight="1" x14ac:dyDescent="0.25">
      <c r="A110" s="125">
        <v>87</v>
      </c>
      <c r="B110" s="126" t="s">
        <v>1152</v>
      </c>
      <c r="C110" s="104">
        <f>ROUND(SUM(E110+F110+G110+H110+I110+J110+K110+M110+O110+Q110+S110+W110+U110+D110),2)</f>
        <v>852717.43</v>
      </c>
      <c r="D110" s="134">
        <v>15667.91</v>
      </c>
      <c r="E110" s="123">
        <v>97299.26</v>
      </c>
      <c r="F110" s="123">
        <v>0</v>
      </c>
      <c r="G110" s="123">
        <v>0</v>
      </c>
      <c r="H110" s="123">
        <v>0</v>
      </c>
      <c r="I110" s="123">
        <v>0</v>
      </c>
      <c r="J110" s="123">
        <v>0</v>
      </c>
      <c r="K110" s="123">
        <v>739750.26</v>
      </c>
      <c r="L110" s="108">
        <v>0</v>
      </c>
      <c r="M110" s="123">
        <v>0</v>
      </c>
      <c r="N110" s="124">
        <v>0</v>
      </c>
      <c r="O110" s="135">
        <v>0</v>
      </c>
      <c r="P110" s="124">
        <v>0</v>
      </c>
      <c r="Q110" s="135">
        <v>0</v>
      </c>
      <c r="R110" s="124">
        <v>0</v>
      </c>
      <c r="S110" s="135">
        <v>0</v>
      </c>
      <c r="T110" s="129">
        <v>0</v>
      </c>
      <c r="U110" s="129">
        <v>0</v>
      </c>
      <c r="V110" s="124">
        <v>0</v>
      </c>
      <c r="W110" s="135">
        <v>0</v>
      </c>
      <c r="X110" s="138"/>
      <c r="Y110" s="139"/>
      <c r="Z110" s="139"/>
      <c r="AA110" s="139"/>
      <c r="AB110" s="139"/>
      <c r="AC110" s="139"/>
    </row>
    <row r="111" spans="1:30" s="55" customFormat="1" ht="24.75" hidden="1" customHeight="1" x14ac:dyDescent="0.25">
      <c r="A111" s="125">
        <v>88</v>
      </c>
      <c r="B111" s="126" t="s">
        <v>1153</v>
      </c>
      <c r="C111" s="104">
        <f t="shared" si="13"/>
        <v>6893778.3099999996</v>
      </c>
      <c r="D111" s="134">
        <v>132109.5</v>
      </c>
      <c r="E111" s="130">
        <v>192325</v>
      </c>
      <c r="F111" s="136">
        <v>0</v>
      </c>
      <c r="G111" s="136">
        <v>0</v>
      </c>
      <c r="H111" s="130">
        <v>0</v>
      </c>
      <c r="I111" s="130">
        <v>0</v>
      </c>
      <c r="J111" s="130">
        <v>0</v>
      </c>
      <c r="K111" s="136">
        <v>0</v>
      </c>
      <c r="L111" s="145">
        <v>0</v>
      </c>
      <c r="M111" s="136">
        <v>0</v>
      </c>
      <c r="N111" s="137">
        <v>0</v>
      </c>
      <c r="O111" s="136">
        <v>0</v>
      </c>
      <c r="P111" s="129">
        <v>0</v>
      </c>
      <c r="Q111" s="130">
        <v>0</v>
      </c>
      <c r="R111" s="127">
        <v>0</v>
      </c>
      <c r="S111" s="127">
        <v>0</v>
      </c>
      <c r="T111" s="137">
        <v>2273.6</v>
      </c>
      <c r="U111" s="136">
        <v>6569343.8099999996</v>
      </c>
      <c r="V111" s="137">
        <v>0</v>
      </c>
      <c r="W111" s="106">
        <v>0</v>
      </c>
      <c r="X111" s="56"/>
      <c r="Y111" s="57"/>
      <c r="Z111" s="57"/>
      <c r="AA111" s="57"/>
      <c r="AB111" s="57"/>
      <c r="AC111" s="57"/>
      <c r="AD111" s="57"/>
    </row>
    <row r="112" spans="1:30" s="55" customFormat="1" ht="24.75" hidden="1" customHeight="1" x14ac:dyDescent="0.25">
      <c r="A112" s="125">
        <v>89</v>
      </c>
      <c r="B112" s="126" t="s">
        <v>1154</v>
      </c>
      <c r="C112" s="104">
        <f t="shared" si="13"/>
        <v>766353</v>
      </c>
      <c r="D112" s="134">
        <v>14545.65</v>
      </c>
      <c r="E112" s="136">
        <v>65044</v>
      </c>
      <c r="F112" s="136">
        <v>686763.35</v>
      </c>
      <c r="G112" s="136">
        <v>0</v>
      </c>
      <c r="H112" s="136">
        <v>0</v>
      </c>
      <c r="I112" s="136">
        <v>0</v>
      </c>
      <c r="J112" s="136">
        <v>0</v>
      </c>
      <c r="K112" s="136">
        <v>0</v>
      </c>
      <c r="L112" s="145">
        <v>0</v>
      </c>
      <c r="M112" s="130">
        <v>0</v>
      </c>
      <c r="N112" s="137">
        <v>0</v>
      </c>
      <c r="O112" s="130">
        <v>0</v>
      </c>
      <c r="P112" s="137">
        <v>0</v>
      </c>
      <c r="Q112" s="130">
        <v>0</v>
      </c>
      <c r="R112" s="127">
        <v>0</v>
      </c>
      <c r="S112" s="127">
        <v>0</v>
      </c>
      <c r="T112" s="137">
        <v>0</v>
      </c>
      <c r="U112" s="130">
        <v>0</v>
      </c>
      <c r="V112" s="137">
        <v>0</v>
      </c>
      <c r="W112" s="135">
        <v>0</v>
      </c>
      <c r="X112" s="56"/>
      <c r="Y112" s="57"/>
      <c r="Z112" s="57"/>
      <c r="AA112" s="57"/>
      <c r="AB112" s="57"/>
      <c r="AC112" s="57"/>
      <c r="AD112" s="57"/>
    </row>
    <row r="113" spans="1:30" s="55" customFormat="1" ht="24.75" hidden="1" customHeight="1" x14ac:dyDescent="0.25">
      <c r="A113" s="125">
        <v>90</v>
      </c>
      <c r="B113" s="126" t="s">
        <v>1155</v>
      </c>
      <c r="C113" s="104">
        <f t="shared" si="13"/>
        <v>903823.77</v>
      </c>
      <c r="D113" s="134">
        <v>20442.37</v>
      </c>
      <c r="E113" s="130">
        <v>65438</v>
      </c>
      <c r="F113" s="136">
        <v>817943.4</v>
      </c>
      <c r="G113" s="136">
        <v>0</v>
      </c>
      <c r="H113" s="130">
        <v>0</v>
      </c>
      <c r="I113" s="130">
        <v>0</v>
      </c>
      <c r="J113" s="136">
        <v>0</v>
      </c>
      <c r="K113" s="136">
        <v>0</v>
      </c>
      <c r="L113" s="145">
        <v>0</v>
      </c>
      <c r="M113" s="136">
        <v>0</v>
      </c>
      <c r="N113" s="129">
        <v>0</v>
      </c>
      <c r="O113" s="136">
        <v>0</v>
      </c>
      <c r="P113" s="137">
        <v>0</v>
      </c>
      <c r="Q113" s="136">
        <v>0</v>
      </c>
      <c r="R113" s="127">
        <v>0</v>
      </c>
      <c r="S113" s="127">
        <v>0</v>
      </c>
      <c r="T113" s="137">
        <v>0</v>
      </c>
      <c r="U113" s="136">
        <v>0</v>
      </c>
      <c r="V113" s="137">
        <v>0</v>
      </c>
      <c r="W113" s="106">
        <v>0</v>
      </c>
      <c r="X113" s="56"/>
      <c r="Y113" s="57"/>
      <c r="Z113" s="57"/>
      <c r="AA113" s="57"/>
      <c r="AB113" s="57"/>
      <c r="AC113" s="57"/>
      <c r="AD113" s="57"/>
    </row>
    <row r="114" spans="1:30" s="55" customFormat="1" ht="24.75" hidden="1" customHeight="1" x14ac:dyDescent="0.25">
      <c r="A114" s="125">
        <v>91</v>
      </c>
      <c r="B114" s="126" t="s">
        <v>35</v>
      </c>
      <c r="C114" s="104">
        <f t="shared" si="13"/>
        <v>100924.22</v>
      </c>
      <c r="D114" s="134">
        <v>0</v>
      </c>
      <c r="E114" s="127">
        <v>100924.22</v>
      </c>
      <c r="F114" s="127">
        <v>0</v>
      </c>
      <c r="G114" s="127">
        <v>0</v>
      </c>
      <c r="H114" s="127">
        <v>0</v>
      </c>
      <c r="I114" s="127">
        <v>0</v>
      </c>
      <c r="J114" s="127">
        <v>0</v>
      </c>
      <c r="K114" s="127">
        <v>0</v>
      </c>
      <c r="L114" s="128">
        <v>0</v>
      </c>
      <c r="M114" s="127">
        <v>0</v>
      </c>
      <c r="N114" s="129">
        <v>0</v>
      </c>
      <c r="O114" s="130">
        <v>0</v>
      </c>
      <c r="P114" s="129">
        <v>0</v>
      </c>
      <c r="Q114" s="130">
        <v>0</v>
      </c>
      <c r="R114" s="127">
        <v>0</v>
      </c>
      <c r="S114" s="127">
        <v>0</v>
      </c>
      <c r="T114" s="129">
        <v>0</v>
      </c>
      <c r="U114" s="130">
        <v>0</v>
      </c>
      <c r="V114" s="129">
        <v>0</v>
      </c>
      <c r="W114" s="135">
        <v>0</v>
      </c>
      <c r="X114" s="56"/>
      <c r="Y114" s="57"/>
      <c r="Z114" s="57"/>
      <c r="AA114" s="57"/>
      <c r="AB114" s="57"/>
      <c r="AC114" s="57"/>
      <c r="AD114" s="57"/>
    </row>
    <row r="115" spans="1:30" s="55" customFormat="1" ht="24.75" hidden="1" customHeight="1" x14ac:dyDescent="0.25">
      <c r="A115" s="125">
        <v>92</v>
      </c>
      <c r="B115" s="126" t="s">
        <v>858</v>
      </c>
      <c r="C115" s="104">
        <f t="shared" si="13"/>
        <v>14014765.369999999</v>
      </c>
      <c r="D115" s="134">
        <v>266706.08</v>
      </c>
      <c r="E115" s="127">
        <v>485697.88</v>
      </c>
      <c r="F115" s="127">
        <v>902672.07</v>
      </c>
      <c r="G115" s="127">
        <v>2202898.34</v>
      </c>
      <c r="H115" s="127">
        <v>371730.68</v>
      </c>
      <c r="I115" s="127">
        <v>634483.64</v>
      </c>
      <c r="J115" s="127">
        <v>206357.22</v>
      </c>
      <c r="K115" s="127">
        <v>0</v>
      </c>
      <c r="L115" s="128">
        <v>0</v>
      </c>
      <c r="M115" s="127">
        <v>0</v>
      </c>
      <c r="N115" s="129">
        <v>0</v>
      </c>
      <c r="O115" s="130">
        <v>0</v>
      </c>
      <c r="P115" s="129">
        <v>0</v>
      </c>
      <c r="Q115" s="130">
        <v>0</v>
      </c>
      <c r="R115" s="127">
        <v>0</v>
      </c>
      <c r="S115" s="127">
        <v>0</v>
      </c>
      <c r="T115" s="129">
        <v>2110</v>
      </c>
      <c r="U115" s="130">
        <v>8944219.4600000009</v>
      </c>
      <c r="V115" s="129">
        <v>0</v>
      </c>
      <c r="W115" s="135">
        <v>0</v>
      </c>
      <c r="X115" s="56"/>
      <c r="Y115" s="57"/>
      <c r="Z115" s="57"/>
      <c r="AA115" s="57"/>
      <c r="AB115" s="57"/>
      <c r="AC115" s="57"/>
      <c r="AD115" s="57"/>
    </row>
    <row r="116" spans="1:30" s="55" customFormat="1" ht="24.75" hidden="1" customHeight="1" x14ac:dyDescent="0.25">
      <c r="A116" s="125">
        <v>93</v>
      </c>
      <c r="B116" s="126" t="s">
        <v>859</v>
      </c>
      <c r="C116" s="104">
        <f t="shared" si="13"/>
        <v>11682861.810000001</v>
      </c>
      <c r="D116" s="134">
        <v>222046.97</v>
      </c>
      <c r="E116" s="127">
        <v>419195.24</v>
      </c>
      <c r="F116" s="127">
        <v>800335.88</v>
      </c>
      <c r="G116" s="127">
        <v>1745460.72</v>
      </c>
      <c r="H116" s="127">
        <v>271750.46000000002</v>
      </c>
      <c r="I116" s="127">
        <v>201733.98</v>
      </c>
      <c r="J116" s="127">
        <v>289885.88</v>
      </c>
      <c r="K116" s="127">
        <v>0</v>
      </c>
      <c r="L116" s="128">
        <v>0</v>
      </c>
      <c r="M116" s="127">
        <v>0</v>
      </c>
      <c r="N116" s="129">
        <v>0</v>
      </c>
      <c r="O116" s="130">
        <v>0</v>
      </c>
      <c r="P116" s="129">
        <v>856.6</v>
      </c>
      <c r="Q116" s="130">
        <v>174945.62</v>
      </c>
      <c r="R116" s="127">
        <v>0</v>
      </c>
      <c r="S116" s="127">
        <v>0</v>
      </c>
      <c r="T116" s="129">
        <v>1681.8</v>
      </c>
      <c r="U116" s="130">
        <v>7557507.0599999996</v>
      </c>
      <c r="V116" s="129">
        <v>0</v>
      </c>
      <c r="W116" s="135">
        <v>0</v>
      </c>
      <c r="X116" s="56"/>
      <c r="Y116" s="57"/>
      <c r="Z116" s="57"/>
      <c r="AA116" s="57"/>
      <c r="AB116" s="57"/>
      <c r="AC116" s="57"/>
      <c r="AD116" s="57"/>
    </row>
    <row r="117" spans="1:30" s="55" customFormat="1" ht="24.75" hidden="1" customHeight="1" x14ac:dyDescent="0.25">
      <c r="A117" s="125">
        <v>94</v>
      </c>
      <c r="B117" s="126" t="s">
        <v>860</v>
      </c>
      <c r="C117" s="104">
        <f t="shared" si="13"/>
        <v>12182296.35</v>
      </c>
      <c r="D117" s="134">
        <v>232294.00999999998</v>
      </c>
      <c r="E117" s="127">
        <v>368835.88</v>
      </c>
      <c r="F117" s="127">
        <v>988677.13</v>
      </c>
      <c r="G117" s="127">
        <v>6118689.7300000004</v>
      </c>
      <c r="H117" s="127">
        <v>2707544.05</v>
      </c>
      <c r="I117" s="127">
        <v>1009713.06</v>
      </c>
      <c r="J117" s="127">
        <v>756542.49</v>
      </c>
      <c r="K117" s="127">
        <v>0</v>
      </c>
      <c r="L117" s="128">
        <v>0</v>
      </c>
      <c r="M117" s="127">
        <v>0</v>
      </c>
      <c r="N117" s="129">
        <v>0</v>
      </c>
      <c r="O117" s="130">
        <v>0</v>
      </c>
      <c r="P117" s="129">
        <v>0</v>
      </c>
      <c r="Q117" s="130">
        <v>0</v>
      </c>
      <c r="R117" s="127">
        <v>0</v>
      </c>
      <c r="S117" s="127">
        <v>0</v>
      </c>
      <c r="T117" s="129">
        <v>0</v>
      </c>
      <c r="U117" s="130">
        <v>0</v>
      </c>
      <c r="V117" s="129">
        <v>0</v>
      </c>
      <c r="W117" s="135">
        <v>0</v>
      </c>
      <c r="X117" s="56"/>
      <c r="Y117" s="57"/>
      <c r="Z117" s="57"/>
      <c r="AA117" s="57"/>
      <c r="AB117" s="57"/>
      <c r="AC117" s="57"/>
      <c r="AD117" s="57"/>
    </row>
    <row r="118" spans="1:30" s="55" customFormat="1" ht="24.75" hidden="1" customHeight="1" x14ac:dyDescent="0.25">
      <c r="A118" s="125">
        <v>95</v>
      </c>
      <c r="B118" s="126" t="s">
        <v>861</v>
      </c>
      <c r="C118" s="104">
        <f t="shared" si="13"/>
        <v>24508688.829999998</v>
      </c>
      <c r="D118" s="134">
        <v>468398.25</v>
      </c>
      <c r="E118" s="127">
        <v>748483</v>
      </c>
      <c r="F118" s="127">
        <v>0</v>
      </c>
      <c r="G118" s="127">
        <v>2025415.63</v>
      </c>
      <c r="H118" s="127">
        <v>681490.64</v>
      </c>
      <c r="I118" s="127">
        <v>434879.72</v>
      </c>
      <c r="J118" s="127">
        <v>289600.51</v>
      </c>
      <c r="K118" s="127">
        <v>0</v>
      </c>
      <c r="L118" s="128">
        <v>0</v>
      </c>
      <c r="M118" s="127">
        <v>0</v>
      </c>
      <c r="N118" s="129">
        <v>1760.5</v>
      </c>
      <c r="O118" s="127">
        <v>5896231.0899999999</v>
      </c>
      <c r="P118" s="129">
        <v>0</v>
      </c>
      <c r="Q118" s="127">
        <v>0</v>
      </c>
      <c r="R118" s="127">
        <v>0</v>
      </c>
      <c r="S118" s="127">
        <v>0</v>
      </c>
      <c r="T118" s="129">
        <v>2989.9</v>
      </c>
      <c r="U118" s="127">
        <v>13964189.99</v>
      </c>
      <c r="V118" s="129">
        <v>0</v>
      </c>
      <c r="W118" s="123">
        <v>0</v>
      </c>
      <c r="X118" s="56"/>
      <c r="Y118" s="57"/>
      <c r="Z118" s="57"/>
      <c r="AA118" s="57"/>
      <c r="AB118" s="57"/>
      <c r="AC118" s="57"/>
      <c r="AD118" s="57"/>
    </row>
    <row r="119" spans="1:30" s="55" customFormat="1" ht="24.75" hidden="1" customHeight="1" x14ac:dyDescent="0.25">
      <c r="A119" s="125">
        <v>96</v>
      </c>
      <c r="B119" s="126" t="s">
        <v>862</v>
      </c>
      <c r="C119" s="104">
        <f t="shared" si="13"/>
        <v>9861489.0600000005</v>
      </c>
      <c r="D119" s="134">
        <v>159647.60999999999</v>
      </c>
      <c r="E119" s="127">
        <v>432582.86</v>
      </c>
      <c r="F119" s="127">
        <v>0</v>
      </c>
      <c r="G119" s="127">
        <v>4837281.91</v>
      </c>
      <c r="H119" s="127">
        <v>0</v>
      </c>
      <c r="I119" s="127">
        <v>0</v>
      </c>
      <c r="J119" s="127">
        <v>294244.84999999998</v>
      </c>
      <c r="K119" s="127">
        <v>1330540.8600000001</v>
      </c>
      <c r="L119" s="128">
        <v>0</v>
      </c>
      <c r="M119" s="127">
        <v>0</v>
      </c>
      <c r="N119" s="129">
        <v>0</v>
      </c>
      <c r="O119" s="130">
        <v>0</v>
      </c>
      <c r="P119" s="129">
        <v>0</v>
      </c>
      <c r="Q119" s="130">
        <v>0</v>
      </c>
      <c r="R119" s="127">
        <v>0</v>
      </c>
      <c r="S119" s="127">
        <v>0</v>
      </c>
      <c r="T119" s="129">
        <v>2322.6999999999998</v>
      </c>
      <c r="U119" s="130">
        <v>2807190.97</v>
      </c>
      <c r="V119" s="129">
        <v>0</v>
      </c>
      <c r="W119" s="135">
        <v>0</v>
      </c>
      <c r="X119" s="56"/>
      <c r="Y119" s="57"/>
      <c r="Z119" s="57"/>
      <c r="AA119" s="57"/>
      <c r="AB119" s="57"/>
      <c r="AC119" s="57"/>
      <c r="AD119" s="57"/>
    </row>
    <row r="120" spans="1:30" s="55" customFormat="1" ht="24.75" hidden="1" customHeight="1" x14ac:dyDescent="0.25">
      <c r="A120" s="125">
        <v>97</v>
      </c>
      <c r="B120" s="126" t="s">
        <v>863</v>
      </c>
      <c r="C120" s="104">
        <f t="shared" si="13"/>
        <v>9724804.7799999993</v>
      </c>
      <c r="D120" s="134">
        <v>182240.42</v>
      </c>
      <c r="E120" s="127">
        <v>480384.98</v>
      </c>
      <c r="F120" s="127">
        <v>963535.26</v>
      </c>
      <c r="G120" s="127">
        <v>4523209.24</v>
      </c>
      <c r="H120" s="127">
        <v>0</v>
      </c>
      <c r="I120" s="127">
        <v>0</v>
      </c>
      <c r="J120" s="127">
        <v>0</v>
      </c>
      <c r="K120" s="127">
        <v>0</v>
      </c>
      <c r="L120" s="128">
        <v>0</v>
      </c>
      <c r="M120" s="127">
        <v>0</v>
      </c>
      <c r="N120" s="129">
        <v>1223.2</v>
      </c>
      <c r="O120" s="127">
        <v>3575434.88</v>
      </c>
      <c r="P120" s="129">
        <v>0</v>
      </c>
      <c r="Q120" s="127">
        <v>0</v>
      </c>
      <c r="R120" s="129">
        <v>0</v>
      </c>
      <c r="S120" s="127">
        <v>0</v>
      </c>
      <c r="T120" s="129">
        <v>0</v>
      </c>
      <c r="U120" s="129">
        <v>0</v>
      </c>
      <c r="V120" s="129">
        <v>0</v>
      </c>
      <c r="W120" s="123">
        <v>0</v>
      </c>
      <c r="X120" s="56"/>
      <c r="Y120" s="57"/>
      <c r="Z120" s="57"/>
      <c r="AA120" s="57"/>
      <c r="AB120" s="57"/>
      <c r="AC120" s="57"/>
      <c r="AD120" s="57"/>
    </row>
    <row r="121" spans="1:30" s="55" customFormat="1" ht="24.75" hidden="1" customHeight="1" x14ac:dyDescent="0.25">
      <c r="A121" s="125">
        <v>98</v>
      </c>
      <c r="B121" s="126" t="s">
        <v>1272</v>
      </c>
      <c r="C121" s="104">
        <f t="shared" si="13"/>
        <v>122369.5</v>
      </c>
      <c r="D121" s="134">
        <v>0</v>
      </c>
      <c r="E121" s="127">
        <v>122369.5</v>
      </c>
      <c r="F121" s="127">
        <v>0</v>
      </c>
      <c r="G121" s="127">
        <v>0</v>
      </c>
      <c r="H121" s="127">
        <v>0</v>
      </c>
      <c r="I121" s="127">
        <v>0</v>
      </c>
      <c r="J121" s="127">
        <v>0</v>
      </c>
      <c r="K121" s="127">
        <v>0</v>
      </c>
      <c r="L121" s="128">
        <v>0</v>
      </c>
      <c r="M121" s="127">
        <v>0</v>
      </c>
      <c r="N121" s="129">
        <v>0</v>
      </c>
      <c r="O121" s="130">
        <v>0</v>
      </c>
      <c r="P121" s="129">
        <v>0</v>
      </c>
      <c r="Q121" s="130">
        <v>0</v>
      </c>
      <c r="R121" s="129">
        <v>0</v>
      </c>
      <c r="S121" s="130">
        <v>0</v>
      </c>
      <c r="T121" s="129">
        <v>0</v>
      </c>
      <c r="U121" s="129">
        <v>0</v>
      </c>
      <c r="V121" s="129">
        <v>0</v>
      </c>
      <c r="W121" s="135">
        <v>0</v>
      </c>
      <c r="X121" s="56"/>
      <c r="Y121" s="57"/>
      <c r="Z121" s="57"/>
      <c r="AA121" s="57"/>
      <c r="AB121" s="57"/>
      <c r="AC121" s="57"/>
      <c r="AD121" s="57"/>
    </row>
    <row r="122" spans="1:30" s="55" customFormat="1" ht="24.75" hidden="1" customHeight="1" x14ac:dyDescent="0.25">
      <c r="A122" s="125">
        <v>99</v>
      </c>
      <c r="B122" s="126" t="s">
        <v>864</v>
      </c>
      <c r="C122" s="104">
        <f t="shared" si="13"/>
        <v>8533491.1099999994</v>
      </c>
      <c r="D122" s="134">
        <v>161554.32999999999</v>
      </c>
      <c r="E122" s="127">
        <v>338404.7</v>
      </c>
      <c r="F122" s="127">
        <v>640519.32999999996</v>
      </c>
      <c r="G122" s="127">
        <v>3499061.13</v>
      </c>
      <c r="H122" s="127">
        <v>0</v>
      </c>
      <c r="I122" s="127">
        <v>0</v>
      </c>
      <c r="J122" s="127">
        <v>0</v>
      </c>
      <c r="K122" s="127">
        <v>0</v>
      </c>
      <c r="L122" s="128">
        <v>0</v>
      </c>
      <c r="M122" s="127">
        <v>0</v>
      </c>
      <c r="N122" s="129">
        <v>799.9</v>
      </c>
      <c r="O122" s="127">
        <v>3893951.62</v>
      </c>
      <c r="P122" s="129">
        <v>0</v>
      </c>
      <c r="Q122" s="127">
        <v>0</v>
      </c>
      <c r="R122" s="129">
        <v>0</v>
      </c>
      <c r="S122" s="127">
        <v>0</v>
      </c>
      <c r="T122" s="129">
        <v>0</v>
      </c>
      <c r="U122" s="129">
        <v>0</v>
      </c>
      <c r="V122" s="129">
        <v>0</v>
      </c>
      <c r="W122" s="123">
        <v>0</v>
      </c>
      <c r="X122" s="56"/>
      <c r="Y122" s="57"/>
      <c r="Z122" s="57"/>
      <c r="AA122" s="57"/>
      <c r="AB122" s="57"/>
      <c r="AC122" s="57"/>
      <c r="AD122" s="57"/>
    </row>
    <row r="123" spans="1:30" s="55" customFormat="1" ht="24.75" hidden="1" customHeight="1" x14ac:dyDescent="0.25">
      <c r="A123" s="125">
        <v>100</v>
      </c>
      <c r="B123" s="126" t="s">
        <v>174</v>
      </c>
      <c r="C123" s="104">
        <f t="shared" si="13"/>
        <v>8505269.1799999997</v>
      </c>
      <c r="D123" s="134">
        <v>162533.75</v>
      </c>
      <c r="E123" s="127">
        <v>260500</v>
      </c>
      <c r="F123" s="127">
        <v>0</v>
      </c>
      <c r="G123" s="130">
        <v>3532162.96</v>
      </c>
      <c r="H123" s="127">
        <v>1632614.64</v>
      </c>
      <c r="I123" s="127">
        <v>655585.31999999995</v>
      </c>
      <c r="J123" s="127">
        <v>661783.82999999996</v>
      </c>
      <c r="K123" s="127">
        <v>0</v>
      </c>
      <c r="L123" s="128">
        <v>0</v>
      </c>
      <c r="M123" s="127">
        <v>0</v>
      </c>
      <c r="N123" s="129">
        <v>0</v>
      </c>
      <c r="O123" s="130">
        <v>0</v>
      </c>
      <c r="P123" s="129">
        <v>1191.2</v>
      </c>
      <c r="Q123" s="130">
        <v>1600088.68</v>
      </c>
      <c r="R123" s="129">
        <v>0</v>
      </c>
      <c r="S123" s="130">
        <v>0</v>
      </c>
      <c r="T123" s="129">
        <v>0</v>
      </c>
      <c r="U123" s="129">
        <v>0</v>
      </c>
      <c r="V123" s="129">
        <v>0</v>
      </c>
      <c r="W123" s="135">
        <v>0</v>
      </c>
      <c r="X123" s="56"/>
      <c r="Y123" s="57"/>
      <c r="Z123" s="57"/>
      <c r="AA123" s="57"/>
      <c r="AB123" s="57"/>
      <c r="AC123" s="57"/>
      <c r="AD123" s="57"/>
    </row>
    <row r="124" spans="1:30" s="55" customFormat="1" ht="24.75" hidden="1" customHeight="1" x14ac:dyDescent="0.25">
      <c r="A124" s="125">
        <v>101</v>
      </c>
      <c r="B124" s="126" t="s">
        <v>175</v>
      </c>
      <c r="C124" s="104">
        <f t="shared" si="13"/>
        <v>7869516.5700000003</v>
      </c>
      <c r="D124" s="134">
        <v>148294.15</v>
      </c>
      <c r="E124" s="127">
        <v>347072.36</v>
      </c>
      <c r="F124" s="127">
        <v>0</v>
      </c>
      <c r="G124" s="130">
        <v>3144580.66</v>
      </c>
      <c r="H124" s="127">
        <v>1397395</v>
      </c>
      <c r="I124" s="127">
        <v>681268.1</v>
      </c>
      <c r="J124" s="127">
        <v>565372.62</v>
      </c>
      <c r="K124" s="127">
        <v>0</v>
      </c>
      <c r="L124" s="128">
        <v>0</v>
      </c>
      <c r="M124" s="127">
        <v>0</v>
      </c>
      <c r="N124" s="129">
        <v>0</v>
      </c>
      <c r="O124" s="130">
        <v>0</v>
      </c>
      <c r="P124" s="129">
        <v>865.1</v>
      </c>
      <c r="Q124" s="130">
        <v>1585533.68</v>
      </c>
      <c r="R124" s="129">
        <v>0</v>
      </c>
      <c r="S124" s="130">
        <v>0</v>
      </c>
      <c r="T124" s="129">
        <v>0</v>
      </c>
      <c r="U124" s="129">
        <v>0</v>
      </c>
      <c r="V124" s="129">
        <v>0</v>
      </c>
      <c r="W124" s="135">
        <v>0</v>
      </c>
      <c r="X124" s="56"/>
      <c r="Y124" s="57"/>
      <c r="Z124" s="57"/>
      <c r="AA124" s="57"/>
      <c r="AB124" s="57"/>
      <c r="AC124" s="57"/>
      <c r="AD124" s="57"/>
    </row>
    <row r="125" spans="1:30" s="55" customFormat="1" ht="24.75" hidden="1" customHeight="1" x14ac:dyDescent="0.25">
      <c r="A125" s="125">
        <v>102</v>
      </c>
      <c r="B125" s="126" t="s">
        <v>865</v>
      </c>
      <c r="C125" s="104">
        <f t="shared" si="13"/>
        <v>14105587.880000001</v>
      </c>
      <c r="D125" s="134">
        <v>287937.74</v>
      </c>
      <c r="E125" s="127">
        <v>293096.65999999997</v>
      </c>
      <c r="F125" s="127">
        <v>0</v>
      </c>
      <c r="G125" s="130">
        <f>5239696.78+265192.02</f>
        <v>5504888.8000000007</v>
      </c>
      <c r="H125" s="127">
        <v>0</v>
      </c>
      <c r="I125" s="127">
        <v>0</v>
      </c>
      <c r="J125" s="127">
        <v>0</v>
      </c>
      <c r="K125" s="127">
        <v>0</v>
      </c>
      <c r="L125" s="128">
        <v>0</v>
      </c>
      <c r="M125" s="127">
        <v>0</v>
      </c>
      <c r="N125" s="129">
        <v>0</v>
      </c>
      <c r="O125" s="130">
        <v>0</v>
      </c>
      <c r="P125" s="129">
        <v>0</v>
      </c>
      <c r="Q125" s="130">
        <v>0</v>
      </c>
      <c r="R125" s="129">
        <v>0</v>
      </c>
      <c r="S125" s="130">
        <v>0</v>
      </c>
      <c r="T125" s="129">
        <v>2521.92</v>
      </c>
      <c r="U125" s="130">
        <v>8019664.6799999997</v>
      </c>
      <c r="V125" s="129">
        <v>0</v>
      </c>
      <c r="W125" s="135">
        <v>0</v>
      </c>
      <c r="X125" s="56"/>
      <c r="Y125" s="57"/>
      <c r="Z125" s="57"/>
      <c r="AA125" s="57"/>
      <c r="AB125" s="57"/>
      <c r="AC125" s="57"/>
      <c r="AD125" s="57"/>
    </row>
    <row r="126" spans="1:30" s="55" customFormat="1" ht="24.75" hidden="1" customHeight="1" x14ac:dyDescent="0.25">
      <c r="A126" s="125">
        <v>103</v>
      </c>
      <c r="B126" s="126" t="s">
        <v>866</v>
      </c>
      <c r="C126" s="104">
        <f t="shared" si="13"/>
        <v>272600.06</v>
      </c>
      <c r="D126" s="134">
        <v>0</v>
      </c>
      <c r="E126" s="127">
        <v>272600.06</v>
      </c>
      <c r="F126" s="127">
        <v>0</v>
      </c>
      <c r="G126" s="127">
        <v>0</v>
      </c>
      <c r="H126" s="127">
        <v>0</v>
      </c>
      <c r="I126" s="127">
        <v>0</v>
      </c>
      <c r="J126" s="127">
        <v>0</v>
      </c>
      <c r="K126" s="127">
        <v>0</v>
      </c>
      <c r="L126" s="128">
        <v>0</v>
      </c>
      <c r="M126" s="127">
        <v>0</v>
      </c>
      <c r="N126" s="129">
        <v>0</v>
      </c>
      <c r="O126" s="127">
        <v>0</v>
      </c>
      <c r="P126" s="129">
        <v>0</v>
      </c>
      <c r="Q126" s="127">
        <v>0</v>
      </c>
      <c r="R126" s="129">
        <v>0</v>
      </c>
      <c r="S126" s="130">
        <v>0</v>
      </c>
      <c r="T126" s="129">
        <v>0</v>
      </c>
      <c r="U126" s="127">
        <v>0</v>
      </c>
      <c r="V126" s="129">
        <v>0</v>
      </c>
      <c r="W126" s="123">
        <v>0</v>
      </c>
      <c r="X126" s="56"/>
      <c r="Y126" s="57"/>
      <c r="Z126" s="57"/>
      <c r="AA126" s="57"/>
      <c r="AB126" s="57"/>
      <c r="AC126" s="57"/>
      <c r="AD126" s="57"/>
    </row>
    <row r="127" spans="1:30" s="55" customFormat="1" ht="24.75" hidden="1" customHeight="1" x14ac:dyDescent="0.25">
      <c r="A127" s="125">
        <v>104</v>
      </c>
      <c r="B127" s="126" t="s">
        <v>1268</v>
      </c>
      <c r="C127" s="104">
        <f t="shared" si="13"/>
        <v>1815588.28</v>
      </c>
      <c r="D127" s="134">
        <v>34236.199999999997</v>
      </c>
      <c r="E127" s="127">
        <v>146722.85999999999</v>
      </c>
      <c r="F127" s="127">
        <v>0</v>
      </c>
      <c r="G127" s="127">
        <v>0</v>
      </c>
      <c r="H127" s="127">
        <v>0</v>
      </c>
      <c r="I127" s="127">
        <v>0</v>
      </c>
      <c r="J127" s="127">
        <v>0</v>
      </c>
      <c r="K127" s="127">
        <v>0</v>
      </c>
      <c r="L127" s="128">
        <v>1</v>
      </c>
      <c r="M127" s="127">
        <v>1634629.22</v>
      </c>
      <c r="N127" s="129">
        <v>0</v>
      </c>
      <c r="O127" s="127">
        <v>0</v>
      </c>
      <c r="P127" s="129">
        <v>0</v>
      </c>
      <c r="Q127" s="127">
        <v>0</v>
      </c>
      <c r="R127" s="129">
        <v>0</v>
      </c>
      <c r="S127" s="130">
        <v>0</v>
      </c>
      <c r="T127" s="129">
        <v>0</v>
      </c>
      <c r="U127" s="127">
        <v>0</v>
      </c>
      <c r="V127" s="129">
        <v>0</v>
      </c>
      <c r="W127" s="123">
        <v>0</v>
      </c>
      <c r="X127" s="56"/>
      <c r="Y127" s="57"/>
      <c r="Z127" s="57"/>
      <c r="AA127" s="57"/>
      <c r="AB127" s="57"/>
      <c r="AC127" s="57"/>
      <c r="AD127" s="57"/>
    </row>
    <row r="128" spans="1:30" s="55" customFormat="1" ht="24.75" hidden="1" customHeight="1" x14ac:dyDescent="0.25">
      <c r="A128" s="125">
        <v>105</v>
      </c>
      <c r="B128" s="126" t="s">
        <v>1218</v>
      </c>
      <c r="C128" s="104">
        <f t="shared" si="13"/>
        <v>273963.15999999997</v>
      </c>
      <c r="D128" s="134">
        <v>2655.4</v>
      </c>
      <c r="E128" s="127">
        <v>23139.8</v>
      </c>
      <c r="F128" s="127">
        <v>248167.96</v>
      </c>
      <c r="G128" s="127">
        <v>0</v>
      </c>
      <c r="H128" s="127">
        <v>0</v>
      </c>
      <c r="I128" s="127">
        <v>0</v>
      </c>
      <c r="J128" s="127">
        <v>0</v>
      </c>
      <c r="K128" s="127">
        <v>0</v>
      </c>
      <c r="L128" s="128">
        <v>0</v>
      </c>
      <c r="M128" s="127">
        <v>0</v>
      </c>
      <c r="N128" s="129">
        <v>0</v>
      </c>
      <c r="O128" s="130">
        <v>0</v>
      </c>
      <c r="P128" s="129">
        <v>0</v>
      </c>
      <c r="Q128" s="130">
        <v>0</v>
      </c>
      <c r="R128" s="129">
        <v>0</v>
      </c>
      <c r="S128" s="130">
        <v>0</v>
      </c>
      <c r="T128" s="129">
        <v>0</v>
      </c>
      <c r="U128" s="130">
        <v>0</v>
      </c>
      <c r="V128" s="129">
        <v>0</v>
      </c>
      <c r="W128" s="130">
        <v>0</v>
      </c>
      <c r="X128" s="56"/>
      <c r="Y128" s="57"/>
      <c r="Z128" s="57"/>
      <c r="AA128" s="57"/>
      <c r="AB128" s="57"/>
      <c r="AC128" s="57"/>
      <c r="AD128" s="57"/>
    </row>
    <row r="129" spans="1:30" s="55" customFormat="1" ht="24.75" hidden="1" customHeight="1" x14ac:dyDescent="0.25">
      <c r="A129" s="125">
        <v>106</v>
      </c>
      <c r="B129" s="126" t="s">
        <v>1219</v>
      </c>
      <c r="C129" s="104">
        <f t="shared" si="13"/>
        <v>264030.12</v>
      </c>
      <c r="D129" s="134">
        <v>2795.21</v>
      </c>
      <c r="E129" s="127">
        <v>0</v>
      </c>
      <c r="F129" s="127">
        <v>261234.91</v>
      </c>
      <c r="G129" s="127">
        <v>0</v>
      </c>
      <c r="H129" s="127">
        <v>0</v>
      </c>
      <c r="I129" s="127">
        <v>0</v>
      </c>
      <c r="J129" s="127">
        <v>0</v>
      </c>
      <c r="K129" s="127">
        <v>0</v>
      </c>
      <c r="L129" s="128">
        <v>0</v>
      </c>
      <c r="M129" s="127">
        <v>0</v>
      </c>
      <c r="N129" s="129">
        <v>0</v>
      </c>
      <c r="O129" s="130">
        <v>0</v>
      </c>
      <c r="P129" s="129">
        <v>0</v>
      </c>
      <c r="Q129" s="130">
        <v>0</v>
      </c>
      <c r="R129" s="129">
        <v>0</v>
      </c>
      <c r="S129" s="130">
        <v>0</v>
      </c>
      <c r="T129" s="129">
        <v>0</v>
      </c>
      <c r="U129" s="130">
        <v>0</v>
      </c>
      <c r="V129" s="129">
        <v>0</v>
      </c>
      <c r="W129" s="130">
        <v>0</v>
      </c>
      <c r="X129" s="56"/>
      <c r="Y129" s="57"/>
      <c r="Z129" s="57"/>
      <c r="AA129" s="57"/>
      <c r="AB129" s="57"/>
      <c r="AC129" s="57"/>
      <c r="AD129" s="57"/>
    </row>
    <row r="130" spans="1:30" s="55" customFormat="1" ht="24.75" hidden="1" customHeight="1" x14ac:dyDescent="0.25">
      <c r="A130" s="125">
        <v>107</v>
      </c>
      <c r="B130" s="126" t="s">
        <v>867</v>
      </c>
      <c r="C130" s="104">
        <f t="shared" si="13"/>
        <v>3228299.12</v>
      </c>
      <c r="D130" s="134">
        <v>65699.7</v>
      </c>
      <c r="E130" s="127">
        <v>76657.52</v>
      </c>
      <c r="F130" s="127">
        <v>0</v>
      </c>
      <c r="G130" s="127">
        <v>0</v>
      </c>
      <c r="H130" s="127">
        <v>0</v>
      </c>
      <c r="I130" s="127">
        <v>0</v>
      </c>
      <c r="J130" s="127">
        <v>0</v>
      </c>
      <c r="K130" s="127">
        <v>0</v>
      </c>
      <c r="L130" s="128">
        <v>0</v>
      </c>
      <c r="M130" s="127">
        <v>0</v>
      </c>
      <c r="N130" s="129">
        <v>0</v>
      </c>
      <c r="O130" s="130">
        <v>0</v>
      </c>
      <c r="P130" s="129">
        <v>0</v>
      </c>
      <c r="Q130" s="130">
        <v>0</v>
      </c>
      <c r="R130" s="129">
        <v>0</v>
      </c>
      <c r="S130" s="130">
        <v>0</v>
      </c>
      <c r="T130" s="129">
        <v>725.4</v>
      </c>
      <c r="U130" s="130">
        <v>3085941.9</v>
      </c>
      <c r="V130" s="129">
        <v>0</v>
      </c>
      <c r="W130" s="130">
        <v>0</v>
      </c>
      <c r="X130" s="56"/>
      <c r="Y130" s="57"/>
      <c r="Z130" s="57"/>
      <c r="AA130" s="57"/>
      <c r="AB130" s="57"/>
      <c r="AC130" s="57"/>
      <c r="AD130" s="57"/>
    </row>
    <row r="131" spans="1:30" s="55" customFormat="1" ht="24.75" hidden="1" customHeight="1" x14ac:dyDescent="0.25">
      <c r="A131" s="125">
        <v>108</v>
      </c>
      <c r="B131" s="126" t="s">
        <v>1171</v>
      </c>
      <c r="C131" s="104">
        <f t="shared" si="13"/>
        <v>966105.22</v>
      </c>
      <c r="D131" s="134">
        <v>16519.05</v>
      </c>
      <c r="E131" s="127">
        <v>110397.27</v>
      </c>
      <c r="F131" s="127">
        <v>199836.58</v>
      </c>
      <c r="G131" s="127">
        <v>0</v>
      </c>
      <c r="H131" s="127">
        <v>0</v>
      </c>
      <c r="I131" s="127">
        <v>0</v>
      </c>
      <c r="J131" s="127">
        <v>0</v>
      </c>
      <c r="K131" s="127">
        <v>639352.31999999995</v>
      </c>
      <c r="L131" s="128">
        <v>0</v>
      </c>
      <c r="M131" s="127">
        <v>0</v>
      </c>
      <c r="N131" s="129">
        <v>0</v>
      </c>
      <c r="O131" s="130">
        <v>0</v>
      </c>
      <c r="P131" s="129">
        <v>0</v>
      </c>
      <c r="Q131" s="130">
        <v>0</v>
      </c>
      <c r="R131" s="129">
        <v>0</v>
      </c>
      <c r="S131" s="130">
        <v>0</v>
      </c>
      <c r="T131" s="129">
        <v>0</v>
      </c>
      <c r="U131" s="129">
        <v>0</v>
      </c>
      <c r="V131" s="129">
        <v>0</v>
      </c>
      <c r="W131" s="130">
        <v>0</v>
      </c>
      <c r="X131" s="56"/>
      <c r="Y131" s="57"/>
      <c r="Z131" s="57"/>
      <c r="AA131" s="57"/>
      <c r="AB131" s="57"/>
      <c r="AC131" s="57"/>
      <c r="AD131" s="57"/>
    </row>
    <row r="132" spans="1:30" s="55" customFormat="1" ht="24.75" hidden="1" customHeight="1" x14ac:dyDescent="0.25">
      <c r="A132" s="125">
        <v>109</v>
      </c>
      <c r="B132" s="126" t="s">
        <v>868</v>
      </c>
      <c r="C132" s="104">
        <f t="shared" si="13"/>
        <v>12106545.33</v>
      </c>
      <c r="D132" s="134">
        <v>185595.12</v>
      </c>
      <c r="E132" s="127">
        <v>268009.86</v>
      </c>
      <c r="F132" s="127">
        <v>0</v>
      </c>
      <c r="G132" s="127">
        <v>0</v>
      </c>
      <c r="H132" s="127">
        <v>0</v>
      </c>
      <c r="I132" s="127">
        <v>0</v>
      </c>
      <c r="J132" s="127">
        <v>0</v>
      </c>
      <c r="K132" s="127">
        <v>0</v>
      </c>
      <c r="L132" s="128">
        <v>0</v>
      </c>
      <c r="M132" s="127">
        <v>0</v>
      </c>
      <c r="N132" s="129">
        <v>1553</v>
      </c>
      <c r="O132" s="127">
        <v>5811895.2999999998</v>
      </c>
      <c r="P132" s="129">
        <v>0</v>
      </c>
      <c r="Q132" s="127">
        <v>0</v>
      </c>
      <c r="R132" s="129">
        <v>0</v>
      </c>
      <c r="S132" s="127">
        <v>0</v>
      </c>
      <c r="T132" s="129">
        <v>2619.9</v>
      </c>
      <c r="U132" s="127">
        <v>5841045.0499999998</v>
      </c>
      <c r="V132" s="129">
        <v>0</v>
      </c>
      <c r="W132" s="127">
        <v>0</v>
      </c>
      <c r="X132" s="56"/>
      <c r="Y132" s="57"/>
      <c r="Z132" s="57"/>
      <c r="AA132" s="57"/>
      <c r="AB132" s="57"/>
      <c r="AC132" s="57"/>
      <c r="AD132" s="57"/>
    </row>
    <row r="133" spans="1:30" s="55" customFormat="1" ht="24.75" hidden="1" customHeight="1" x14ac:dyDescent="0.25">
      <c r="A133" s="125">
        <v>110</v>
      </c>
      <c r="B133" s="126" t="s">
        <v>869</v>
      </c>
      <c r="C133" s="104">
        <f t="shared" si="13"/>
        <v>4643368.41</v>
      </c>
      <c r="D133" s="134">
        <v>58875.87</v>
      </c>
      <c r="E133" s="127">
        <v>70584</v>
      </c>
      <c r="F133" s="127">
        <v>1009261.34</v>
      </c>
      <c r="G133" s="127">
        <v>0</v>
      </c>
      <c r="H133" s="127">
        <v>0</v>
      </c>
      <c r="I133" s="127">
        <v>0</v>
      </c>
      <c r="J133" s="127">
        <v>0</v>
      </c>
      <c r="K133" s="127">
        <v>0</v>
      </c>
      <c r="L133" s="128">
        <v>0</v>
      </c>
      <c r="M133" s="127">
        <v>0</v>
      </c>
      <c r="N133" s="129">
        <v>1382.8</v>
      </c>
      <c r="O133" s="127">
        <v>3504647.2</v>
      </c>
      <c r="P133" s="129">
        <v>0</v>
      </c>
      <c r="Q133" s="127">
        <v>0</v>
      </c>
      <c r="R133" s="129">
        <v>0</v>
      </c>
      <c r="S133" s="127">
        <v>0</v>
      </c>
      <c r="T133" s="129">
        <v>0</v>
      </c>
      <c r="U133" s="129">
        <v>0</v>
      </c>
      <c r="V133" s="129">
        <v>0</v>
      </c>
      <c r="W133" s="127">
        <v>0</v>
      </c>
      <c r="X133" s="56"/>
      <c r="Y133" s="57"/>
      <c r="Z133" s="57"/>
      <c r="AA133" s="57"/>
      <c r="AB133" s="57"/>
      <c r="AC133" s="57"/>
      <c r="AD133" s="57"/>
    </row>
    <row r="134" spans="1:30" s="55" customFormat="1" ht="24.75" hidden="1" customHeight="1" x14ac:dyDescent="0.25">
      <c r="A134" s="125">
        <v>111</v>
      </c>
      <c r="B134" s="126" t="s">
        <v>870</v>
      </c>
      <c r="C134" s="104">
        <f t="shared" si="13"/>
        <v>196684.76</v>
      </c>
      <c r="D134" s="134">
        <v>0</v>
      </c>
      <c r="E134" s="127">
        <v>196684.76</v>
      </c>
      <c r="F134" s="127">
        <v>0</v>
      </c>
      <c r="G134" s="127">
        <v>0</v>
      </c>
      <c r="H134" s="127">
        <v>0</v>
      </c>
      <c r="I134" s="127">
        <v>0</v>
      </c>
      <c r="J134" s="127">
        <v>0</v>
      </c>
      <c r="K134" s="127">
        <v>0</v>
      </c>
      <c r="L134" s="128">
        <v>0</v>
      </c>
      <c r="M134" s="127">
        <v>0</v>
      </c>
      <c r="N134" s="129">
        <v>0</v>
      </c>
      <c r="O134" s="130">
        <v>0</v>
      </c>
      <c r="P134" s="129">
        <v>0</v>
      </c>
      <c r="Q134" s="130">
        <v>0</v>
      </c>
      <c r="R134" s="129">
        <v>0</v>
      </c>
      <c r="S134" s="130">
        <v>0</v>
      </c>
      <c r="T134" s="129">
        <v>0</v>
      </c>
      <c r="U134" s="129">
        <v>0</v>
      </c>
      <c r="V134" s="129">
        <v>0</v>
      </c>
      <c r="W134" s="130">
        <v>0</v>
      </c>
      <c r="X134" s="56"/>
      <c r="Y134" s="57"/>
      <c r="Z134" s="57"/>
      <c r="AA134" s="57"/>
      <c r="AB134" s="57"/>
      <c r="AC134" s="57"/>
      <c r="AD134" s="57"/>
    </row>
    <row r="135" spans="1:30" s="55" customFormat="1" ht="24.75" hidden="1" customHeight="1" x14ac:dyDescent="0.25">
      <c r="A135" s="125">
        <v>112</v>
      </c>
      <c r="B135" s="126" t="s">
        <v>871</v>
      </c>
      <c r="C135" s="104">
        <f t="shared" si="13"/>
        <v>1574305.77</v>
      </c>
      <c r="D135" s="134">
        <v>21581.94</v>
      </c>
      <c r="E135" s="127">
        <v>533746.38</v>
      </c>
      <c r="F135" s="127">
        <v>1018977.45</v>
      </c>
      <c r="G135" s="127">
        <v>0</v>
      </c>
      <c r="H135" s="127">
        <v>0</v>
      </c>
      <c r="I135" s="127">
        <v>0</v>
      </c>
      <c r="J135" s="127">
        <v>0</v>
      </c>
      <c r="K135" s="127">
        <v>0</v>
      </c>
      <c r="L135" s="128">
        <v>0</v>
      </c>
      <c r="M135" s="127">
        <v>0</v>
      </c>
      <c r="N135" s="129">
        <v>0</v>
      </c>
      <c r="O135" s="127">
        <v>0</v>
      </c>
      <c r="P135" s="129">
        <v>0</v>
      </c>
      <c r="Q135" s="127">
        <v>0</v>
      </c>
      <c r="R135" s="129">
        <v>0</v>
      </c>
      <c r="S135" s="127">
        <v>0</v>
      </c>
      <c r="T135" s="129">
        <v>0</v>
      </c>
      <c r="U135" s="129">
        <v>0</v>
      </c>
      <c r="V135" s="129">
        <v>0</v>
      </c>
      <c r="W135" s="127">
        <v>0</v>
      </c>
      <c r="X135" s="56"/>
      <c r="Y135" s="57"/>
      <c r="Z135" s="57"/>
      <c r="AA135" s="57"/>
      <c r="AB135" s="57"/>
      <c r="AC135" s="57"/>
      <c r="AD135" s="57"/>
    </row>
    <row r="136" spans="1:30" s="55" customFormat="1" ht="24.75" hidden="1" customHeight="1" x14ac:dyDescent="0.25">
      <c r="A136" s="125">
        <v>113</v>
      </c>
      <c r="B136" s="126" t="s">
        <v>872</v>
      </c>
      <c r="C136" s="104">
        <f t="shared" si="13"/>
        <v>7700405.0899999999</v>
      </c>
      <c r="D136" s="134">
        <v>80992.710000000006</v>
      </c>
      <c r="E136" s="127">
        <v>50000</v>
      </c>
      <c r="F136" s="127">
        <v>0</v>
      </c>
      <c r="G136" s="127">
        <v>0</v>
      </c>
      <c r="H136" s="127">
        <v>0</v>
      </c>
      <c r="I136" s="127">
        <v>0</v>
      </c>
      <c r="J136" s="127">
        <v>0</v>
      </c>
      <c r="K136" s="127">
        <v>0</v>
      </c>
      <c r="L136" s="128">
        <v>0</v>
      </c>
      <c r="M136" s="127">
        <v>0</v>
      </c>
      <c r="N136" s="129">
        <v>2238.1999999999998</v>
      </c>
      <c r="O136" s="127">
        <v>7569412.3799999999</v>
      </c>
      <c r="P136" s="129">
        <v>0</v>
      </c>
      <c r="Q136" s="127">
        <v>0</v>
      </c>
      <c r="R136" s="129">
        <v>0</v>
      </c>
      <c r="S136" s="127">
        <v>0</v>
      </c>
      <c r="T136" s="129">
        <v>0</v>
      </c>
      <c r="U136" s="129">
        <v>0</v>
      </c>
      <c r="V136" s="129">
        <v>0</v>
      </c>
      <c r="W136" s="127">
        <v>0</v>
      </c>
      <c r="X136" s="56"/>
      <c r="Y136" s="57"/>
      <c r="Z136" s="57"/>
      <c r="AA136" s="57"/>
      <c r="AB136" s="57"/>
      <c r="AC136" s="57"/>
      <c r="AD136" s="57"/>
    </row>
    <row r="137" spans="1:30" s="55" customFormat="1" ht="24.75" hidden="1" customHeight="1" x14ac:dyDescent="0.25">
      <c r="A137" s="125">
        <v>114</v>
      </c>
      <c r="B137" s="126" t="s">
        <v>873</v>
      </c>
      <c r="C137" s="104">
        <f t="shared" si="13"/>
        <v>11422515.09</v>
      </c>
      <c r="D137" s="134">
        <v>120926.99</v>
      </c>
      <c r="E137" s="127">
        <v>0</v>
      </c>
      <c r="F137" s="127">
        <v>0</v>
      </c>
      <c r="G137" s="127">
        <v>0</v>
      </c>
      <c r="H137" s="127">
        <v>0</v>
      </c>
      <c r="I137" s="127">
        <v>0</v>
      </c>
      <c r="J137" s="127">
        <v>0</v>
      </c>
      <c r="K137" s="127">
        <v>0</v>
      </c>
      <c r="L137" s="128">
        <v>0</v>
      </c>
      <c r="M137" s="127">
        <v>0</v>
      </c>
      <c r="N137" s="129">
        <v>1350.7</v>
      </c>
      <c r="O137" s="127">
        <v>4683057.87</v>
      </c>
      <c r="P137" s="129">
        <v>0</v>
      </c>
      <c r="Q137" s="127">
        <v>0</v>
      </c>
      <c r="R137" s="129">
        <v>0</v>
      </c>
      <c r="S137" s="127">
        <v>0</v>
      </c>
      <c r="T137" s="129">
        <v>2452.08</v>
      </c>
      <c r="U137" s="127">
        <v>6618530.2300000004</v>
      </c>
      <c r="V137" s="129">
        <v>0</v>
      </c>
      <c r="W137" s="127">
        <v>0</v>
      </c>
      <c r="X137" s="56"/>
      <c r="Y137" s="57"/>
      <c r="Z137" s="57"/>
      <c r="AA137" s="57"/>
      <c r="AB137" s="57"/>
      <c r="AC137" s="57"/>
      <c r="AD137" s="57"/>
    </row>
    <row r="138" spans="1:30" s="55" customFormat="1" ht="24.75" hidden="1" customHeight="1" x14ac:dyDescent="0.25">
      <c r="A138" s="125">
        <v>115</v>
      </c>
      <c r="B138" s="126" t="s">
        <v>874</v>
      </c>
      <c r="C138" s="104">
        <f t="shared" si="13"/>
        <v>2043651.67</v>
      </c>
      <c r="D138" s="134">
        <v>28710.95</v>
      </c>
      <c r="E138" s="127">
        <v>659371.84</v>
      </c>
      <c r="F138" s="127">
        <v>1355568.88</v>
      </c>
      <c r="G138" s="127">
        <v>0</v>
      </c>
      <c r="H138" s="127">
        <v>0</v>
      </c>
      <c r="I138" s="127">
        <v>0</v>
      </c>
      <c r="J138" s="127">
        <v>0</v>
      </c>
      <c r="K138" s="127">
        <v>0</v>
      </c>
      <c r="L138" s="128">
        <v>0</v>
      </c>
      <c r="M138" s="127">
        <v>0</v>
      </c>
      <c r="N138" s="129">
        <v>0</v>
      </c>
      <c r="O138" s="127">
        <v>0</v>
      </c>
      <c r="P138" s="137">
        <v>0</v>
      </c>
      <c r="Q138" s="127">
        <v>0</v>
      </c>
      <c r="R138" s="129">
        <v>0</v>
      </c>
      <c r="S138" s="127">
        <v>0</v>
      </c>
      <c r="T138" s="129">
        <v>0</v>
      </c>
      <c r="U138" s="129">
        <v>0</v>
      </c>
      <c r="V138" s="129">
        <v>0</v>
      </c>
      <c r="W138" s="127">
        <v>0</v>
      </c>
      <c r="X138" s="56"/>
      <c r="Y138" s="57"/>
      <c r="Z138" s="57"/>
      <c r="AA138" s="57"/>
      <c r="AB138" s="57"/>
      <c r="AC138" s="57"/>
      <c r="AD138" s="57"/>
    </row>
    <row r="139" spans="1:30" s="55" customFormat="1" ht="24.75" hidden="1" customHeight="1" x14ac:dyDescent="0.25">
      <c r="A139" s="125">
        <v>116</v>
      </c>
      <c r="B139" s="126" t="s">
        <v>875</v>
      </c>
      <c r="C139" s="104">
        <f t="shared" si="13"/>
        <v>2178657.19</v>
      </c>
      <c r="D139" s="134">
        <v>28180.44</v>
      </c>
      <c r="E139" s="127">
        <v>819955.7</v>
      </c>
      <c r="F139" s="127">
        <v>1330521.05</v>
      </c>
      <c r="G139" s="127">
        <v>0</v>
      </c>
      <c r="H139" s="127">
        <v>0</v>
      </c>
      <c r="I139" s="127">
        <v>0</v>
      </c>
      <c r="J139" s="127">
        <v>0</v>
      </c>
      <c r="K139" s="127">
        <v>0</v>
      </c>
      <c r="L139" s="128">
        <v>0</v>
      </c>
      <c r="M139" s="127">
        <v>0</v>
      </c>
      <c r="N139" s="129">
        <v>0</v>
      </c>
      <c r="O139" s="127">
        <v>0</v>
      </c>
      <c r="P139" s="129">
        <v>0</v>
      </c>
      <c r="Q139" s="127">
        <v>0</v>
      </c>
      <c r="R139" s="129">
        <v>0</v>
      </c>
      <c r="S139" s="127">
        <v>0</v>
      </c>
      <c r="T139" s="129">
        <v>0</v>
      </c>
      <c r="U139" s="129">
        <v>0</v>
      </c>
      <c r="V139" s="129">
        <v>0</v>
      </c>
      <c r="W139" s="127">
        <v>0</v>
      </c>
      <c r="X139" s="56"/>
      <c r="Y139" s="57"/>
      <c r="Z139" s="57"/>
      <c r="AA139" s="57"/>
      <c r="AB139" s="57"/>
      <c r="AC139" s="57"/>
      <c r="AD139" s="57"/>
    </row>
    <row r="140" spans="1:30" s="55" customFormat="1" ht="24.75" hidden="1" customHeight="1" x14ac:dyDescent="0.25">
      <c r="A140" s="125">
        <v>117</v>
      </c>
      <c r="B140" s="126" t="s">
        <v>876</v>
      </c>
      <c r="C140" s="104">
        <f t="shared" si="13"/>
        <v>241084.62</v>
      </c>
      <c r="D140" s="134">
        <v>0</v>
      </c>
      <c r="E140" s="127">
        <v>241084.62</v>
      </c>
      <c r="F140" s="127">
        <v>0</v>
      </c>
      <c r="G140" s="127">
        <v>0</v>
      </c>
      <c r="H140" s="127">
        <v>0</v>
      </c>
      <c r="I140" s="127">
        <v>0</v>
      </c>
      <c r="J140" s="127">
        <v>0</v>
      </c>
      <c r="K140" s="127">
        <v>0</v>
      </c>
      <c r="L140" s="128">
        <v>0</v>
      </c>
      <c r="M140" s="127">
        <v>0</v>
      </c>
      <c r="N140" s="129">
        <v>0</v>
      </c>
      <c r="O140" s="130">
        <v>0</v>
      </c>
      <c r="P140" s="129">
        <v>0</v>
      </c>
      <c r="Q140" s="130">
        <v>0</v>
      </c>
      <c r="R140" s="129">
        <v>0</v>
      </c>
      <c r="S140" s="130">
        <v>0</v>
      </c>
      <c r="T140" s="129">
        <v>0</v>
      </c>
      <c r="U140" s="129">
        <v>0</v>
      </c>
      <c r="V140" s="129">
        <v>0</v>
      </c>
      <c r="W140" s="130">
        <v>0</v>
      </c>
      <c r="X140" s="56"/>
      <c r="Y140" s="57"/>
      <c r="Z140" s="57"/>
      <c r="AA140" s="57"/>
      <c r="AB140" s="57"/>
      <c r="AC140" s="57"/>
      <c r="AD140" s="57"/>
    </row>
    <row r="141" spans="1:30" s="61" customFormat="1" ht="24.75" hidden="1" customHeight="1" x14ac:dyDescent="0.25">
      <c r="A141" s="141" t="s">
        <v>114</v>
      </c>
      <c r="B141" s="142"/>
      <c r="C141" s="110">
        <f>ROUND(SUM(E141+F141+G141+H141+I141+J141+K141+M141+O141+Q141+S141+W141+D141+U141),2)</f>
        <v>197760707.96000001</v>
      </c>
      <c r="D141" s="113">
        <f t="shared" ref="D141:W141" si="14">ROUND(SUM(D96:D140),2)</f>
        <v>3432615.32</v>
      </c>
      <c r="E141" s="113">
        <f t="shared" si="14"/>
        <v>10014977.15</v>
      </c>
      <c r="F141" s="113">
        <f t="shared" si="14"/>
        <v>13739904.060000001</v>
      </c>
      <c r="G141" s="113">
        <f t="shared" si="14"/>
        <v>37133649.119999997</v>
      </c>
      <c r="H141" s="113">
        <f t="shared" si="14"/>
        <v>9914345.9399999995</v>
      </c>
      <c r="I141" s="113">
        <f t="shared" si="14"/>
        <v>4640054.75</v>
      </c>
      <c r="J141" s="113">
        <f t="shared" si="14"/>
        <v>3842186.71</v>
      </c>
      <c r="K141" s="113">
        <f t="shared" si="14"/>
        <v>4069668.96</v>
      </c>
      <c r="L141" s="112">
        <f t="shared" si="14"/>
        <v>5</v>
      </c>
      <c r="M141" s="113">
        <f t="shared" si="14"/>
        <v>8335131.7800000003</v>
      </c>
      <c r="N141" s="113">
        <f t="shared" si="14"/>
        <v>10308.299999999999</v>
      </c>
      <c r="O141" s="113">
        <f t="shared" si="14"/>
        <v>34934630.340000004</v>
      </c>
      <c r="P141" s="113">
        <f t="shared" si="14"/>
        <v>4159.1000000000004</v>
      </c>
      <c r="Q141" s="113">
        <f t="shared" si="14"/>
        <v>4295910.68</v>
      </c>
      <c r="R141" s="113">
        <f t="shared" si="14"/>
        <v>0</v>
      </c>
      <c r="S141" s="113">
        <f t="shared" si="14"/>
        <v>0</v>
      </c>
      <c r="T141" s="113">
        <f t="shared" si="14"/>
        <v>19697.3</v>
      </c>
      <c r="U141" s="113">
        <f t="shared" si="14"/>
        <v>63407633.149999999</v>
      </c>
      <c r="V141" s="113">
        <f t="shared" si="14"/>
        <v>0</v>
      </c>
      <c r="W141" s="113">
        <f t="shared" si="14"/>
        <v>0</v>
      </c>
      <c r="X141" s="59"/>
      <c r="Y141" s="60"/>
      <c r="Z141" s="60"/>
      <c r="AA141" s="60"/>
      <c r="AB141" s="60"/>
      <c r="AC141" s="60"/>
    </row>
    <row r="142" spans="1:30" s="50" customFormat="1" ht="24.75" hidden="1" customHeight="1" x14ac:dyDescent="0.25">
      <c r="A142" s="117" t="s">
        <v>37</v>
      </c>
      <c r="B142" s="118"/>
      <c r="C142" s="119"/>
      <c r="D142" s="121"/>
      <c r="E142" s="127"/>
      <c r="F142" s="127"/>
      <c r="G142" s="127"/>
      <c r="H142" s="127"/>
      <c r="I142" s="127"/>
      <c r="J142" s="127"/>
      <c r="K142" s="127"/>
      <c r="L142" s="108"/>
      <c r="M142" s="127"/>
      <c r="N142" s="124"/>
      <c r="O142" s="127"/>
      <c r="P142" s="124"/>
      <c r="Q142" s="127"/>
      <c r="R142" s="124"/>
      <c r="S142" s="127"/>
      <c r="T142" s="127"/>
      <c r="U142" s="127"/>
      <c r="V142" s="124"/>
      <c r="W142" s="127"/>
      <c r="X142" s="15"/>
      <c r="Y142" s="49"/>
      <c r="Z142" s="49"/>
      <c r="AA142" s="49"/>
      <c r="AB142" s="49"/>
      <c r="AC142" s="49"/>
    </row>
    <row r="143" spans="1:30" s="50" customFormat="1" ht="24.75" hidden="1" customHeight="1" x14ac:dyDescent="0.25">
      <c r="A143" s="125">
        <v>118</v>
      </c>
      <c r="B143" s="126" t="s">
        <v>1131</v>
      </c>
      <c r="C143" s="104">
        <f>ROUND(SUM(D143+E143+F143+G143+H143+I143+J143+K143+M143+O143+Q143+S143+U143+W143),2)</f>
        <v>1577553.5</v>
      </c>
      <c r="D143" s="134">
        <v>31893.919999999998</v>
      </c>
      <c r="E143" s="127">
        <v>47589.399999999994</v>
      </c>
      <c r="F143" s="127">
        <v>0</v>
      </c>
      <c r="G143" s="127">
        <v>1062344.56</v>
      </c>
      <c r="H143" s="127">
        <v>0</v>
      </c>
      <c r="I143" s="127">
        <v>0</v>
      </c>
      <c r="J143" s="127">
        <v>435725.62</v>
      </c>
      <c r="K143" s="127">
        <v>0</v>
      </c>
      <c r="L143" s="128">
        <v>0</v>
      </c>
      <c r="M143" s="127">
        <v>0</v>
      </c>
      <c r="N143" s="129">
        <v>0</v>
      </c>
      <c r="O143" s="130">
        <v>0</v>
      </c>
      <c r="P143" s="129">
        <v>0</v>
      </c>
      <c r="Q143" s="130">
        <v>0</v>
      </c>
      <c r="R143" s="129">
        <v>0</v>
      </c>
      <c r="S143" s="130">
        <v>0</v>
      </c>
      <c r="T143" s="129">
        <v>0</v>
      </c>
      <c r="U143" s="129">
        <v>0</v>
      </c>
      <c r="V143" s="129">
        <v>0</v>
      </c>
      <c r="W143" s="130">
        <v>0</v>
      </c>
      <c r="X143" s="15"/>
      <c r="Y143" s="49"/>
      <c r="Z143" s="49"/>
      <c r="AA143" s="49"/>
      <c r="AB143" s="49"/>
      <c r="AC143" s="49"/>
    </row>
    <row r="144" spans="1:30" s="55" customFormat="1" ht="24.75" hidden="1" customHeight="1" x14ac:dyDescent="0.25">
      <c r="A144" s="125">
        <v>119</v>
      </c>
      <c r="B144" s="126" t="s">
        <v>148</v>
      </c>
      <c r="C144" s="104">
        <f t="shared" ref="C144:C149" si="15">ROUND(SUM(D144+E144+F144+G144+H144+I144+J144+K144+M144+O144+Q144+S144+U144+W144),2)</f>
        <v>1415315.5</v>
      </c>
      <c r="D144" s="134">
        <v>28550</v>
      </c>
      <c r="E144" s="127">
        <v>45760.4</v>
      </c>
      <c r="F144" s="127">
        <v>0</v>
      </c>
      <c r="G144" s="127">
        <v>941871.28</v>
      </c>
      <c r="H144" s="127">
        <v>0</v>
      </c>
      <c r="I144" s="127">
        <v>0</v>
      </c>
      <c r="J144" s="127">
        <v>399133.82</v>
      </c>
      <c r="K144" s="127">
        <v>0</v>
      </c>
      <c r="L144" s="128">
        <v>0</v>
      </c>
      <c r="M144" s="127">
        <v>0</v>
      </c>
      <c r="N144" s="129">
        <v>0</v>
      </c>
      <c r="O144" s="130">
        <v>0</v>
      </c>
      <c r="P144" s="129">
        <v>0</v>
      </c>
      <c r="Q144" s="130">
        <v>0</v>
      </c>
      <c r="R144" s="129">
        <v>0</v>
      </c>
      <c r="S144" s="130">
        <v>0</v>
      </c>
      <c r="T144" s="129">
        <v>0</v>
      </c>
      <c r="U144" s="129">
        <v>0</v>
      </c>
      <c r="V144" s="129">
        <v>0</v>
      </c>
      <c r="W144" s="130">
        <v>0</v>
      </c>
      <c r="X144" s="56"/>
      <c r="Y144" s="57"/>
      <c r="Z144" s="57"/>
      <c r="AA144" s="57"/>
      <c r="AB144" s="57"/>
      <c r="AC144" s="57"/>
      <c r="AD144" s="57"/>
    </row>
    <row r="145" spans="1:30" s="55" customFormat="1" ht="24.75" hidden="1" customHeight="1" x14ac:dyDescent="0.25">
      <c r="A145" s="125">
        <v>120</v>
      </c>
      <c r="B145" s="126" t="s">
        <v>149</v>
      </c>
      <c r="C145" s="104">
        <f>ROUND(SUM(D145+E145+F145+G145+H145+I145+J145+K145+M145+O145+Q145+S145+U145+W145),2)</f>
        <v>445702.8</v>
      </c>
      <c r="D145" s="134">
        <v>8824.32</v>
      </c>
      <c r="E145" s="127">
        <v>22396.400000000001</v>
      </c>
      <c r="F145" s="127">
        <v>0</v>
      </c>
      <c r="G145" s="127">
        <v>0</v>
      </c>
      <c r="H145" s="127">
        <v>0</v>
      </c>
      <c r="I145" s="127">
        <v>0</v>
      </c>
      <c r="J145" s="127">
        <v>414482.08</v>
      </c>
      <c r="K145" s="127">
        <v>0</v>
      </c>
      <c r="L145" s="128">
        <v>0</v>
      </c>
      <c r="M145" s="127">
        <v>0</v>
      </c>
      <c r="N145" s="129">
        <v>0</v>
      </c>
      <c r="O145" s="130">
        <v>0</v>
      </c>
      <c r="P145" s="129">
        <v>0</v>
      </c>
      <c r="Q145" s="130">
        <v>0</v>
      </c>
      <c r="R145" s="129">
        <v>0</v>
      </c>
      <c r="S145" s="130">
        <v>0</v>
      </c>
      <c r="T145" s="129">
        <v>0</v>
      </c>
      <c r="U145" s="129">
        <v>0</v>
      </c>
      <c r="V145" s="129">
        <v>0</v>
      </c>
      <c r="W145" s="130">
        <v>0</v>
      </c>
      <c r="X145" s="56"/>
      <c r="Y145" s="57"/>
      <c r="Z145" s="57"/>
      <c r="AA145" s="57"/>
      <c r="AB145" s="57"/>
      <c r="AC145" s="57"/>
      <c r="AD145" s="57"/>
    </row>
    <row r="146" spans="1:30" s="55" customFormat="1" ht="24.75" hidden="1" customHeight="1" x14ac:dyDescent="0.25">
      <c r="A146" s="125">
        <v>121</v>
      </c>
      <c r="B146" s="126" t="s">
        <v>117</v>
      </c>
      <c r="C146" s="104">
        <f t="shared" si="15"/>
        <v>1503377.09</v>
      </c>
      <c r="D146" s="134">
        <v>30385.45</v>
      </c>
      <c r="E146" s="127">
        <v>45774.559999999998</v>
      </c>
      <c r="F146" s="127">
        <v>0</v>
      </c>
      <c r="G146" s="127">
        <v>997186.14</v>
      </c>
      <c r="H146" s="127">
        <v>0</v>
      </c>
      <c r="I146" s="127">
        <v>0</v>
      </c>
      <c r="J146" s="127">
        <v>430030.94</v>
      </c>
      <c r="K146" s="127">
        <v>0</v>
      </c>
      <c r="L146" s="128">
        <v>0</v>
      </c>
      <c r="M146" s="127">
        <v>0</v>
      </c>
      <c r="N146" s="129">
        <v>0</v>
      </c>
      <c r="O146" s="130">
        <v>0</v>
      </c>
      <c r="P146" s="129">
        <v>0</v>
      </c>
      <c r="Q146" s="130">
        <v>0</v>
      </c>
      <c r="R146" s="129">
        <v>0</v>
      </c>
      <c r="S146" s="130">
        <v>0</v>
      </c>
      <c r="T146" s="129">
        <v>0</v>
      </c>
      <c r="U146" s="129">
        <v>0</v>
      </c>
      <c r="V146" s="129">
        <v>0</v>
      </c>
      <c r="W146" s="130">
        <v>0</v>
      </c>
      <c r="X146" s="56"/>
      <c r="Y146" s="57"/>
      <c r="Z146" s="57"/>
      <c r="AA146" s="57"/>
      <c r="AB146" s="57"/>
      <c r="AC146" s="57"/>
      <c r="AD146" s="57"/>
    </row>
    <row r="147" spans="1:30" s="55" customFormat="1" ht="24.75" hidden="1" customHeight="1" x14ac:dyDescent="0.25">
      <c r="A147" s="125">
        <v>122</v>
      </c>
      <c r="B147" s="126" t="s">
        <v>1132</v>
      </c>
      <c r="C147" s="104">
        <f t="shared" si="15"/>
        <v>1458947.2</v>
      </c>
      <c r="D147" s="134">
        <v>29458.62</v>
      </c>
      <c r="E147" s="127">
        <v>45805.24</v>
      </c>
      <c r="F147" s="127">
        <v>0</v>
      </c>
      <c r="G147" s="127">
        <v>960595.52</v>
      </c>
      <c r="H147" s="127">
        <v>0</v>
      </c>
      <c r="I147" s="127">
        <v>0</v>
      </c>
      <c r="J147" s="127">
        <v>423087.82</v>
      </c>
      <c r="K147" s="127">
        <v>0</v>
      </c>
      <c r="L147" s="128">
        <v>0</v>
      </c>
      <c r="M147" s="127">
        <v>0</v>
      </c>
      <c r="N147" s="129">
        <v>0</v>
      </c>
      <c r="O147" s="130">
        <v>0</v>
      </c>
      <c r="P147" s="129">
        <v>0</v>
      </c>
      <c r="Q147" s="130">
        <v>0</v>
      </c>
      <c r="R147" s="129">
        <v>0</v>
      </c>
      <c r="S147" s="130">
        <v>0</v>
      </c>
      <c r="T147" s="129">
        <v>0</v>
      </c>
      <c r="U147" s="129">
        <v>0</v>
      </c>
      <c r="V147" s="129">
        <v>0</v>
      </c>
      <c r="W147" s="130">
        <v>0</v>
      </c>
      <c r="X147" s="56"/>
      <c r="Y147" s="57"/>
      <c r="Z147" s="57"/>
      <c r="AA147" s="57"/>
      <c r="AB147" s="57"/>
      <c r="AC147" s="57"/>
      <c r="AD147" s="57"/>
    </row>
    <row r="148" spans="1:30" s="55" customFormat="1" ht="24.75" hidden="1" customHeight="1" x14ac:dyDescent="0.25">
      <c r="A148" s="125">
        <v>123</v>
      </c>
      <c r="B148" s="126" t="s">
        <v>150</v>
      </c>
      <c r="C148" s="104">
        <f t="shared" si="15"/>
        <v>2024104.01</v>
      </c>
      <c r="D148" s="134">
        <v>39745.21</v>
      </c>
      <c r="E148" s="127">
        <v>117510.3</v>
      </c>
      <c r="F148" s="127">
        <v>0</v>
      </c>
      <c r="G148" s="127">
        <v>1366916.72</v>
      </c>
      <c r="H148" s="127">
        <v>0</v>
      </c>
      <c r="I148" s="127">
        <v>0</v>
      </c>
      <c r="J148" s="127">
        <v>499931.78</v>
      </c>
      <c r="K148" s="127">
        <v>0</v>
      </c>
      <c r="L148" s="128">
        <v>0</v>
      </c>
      <c r="M148" s="127">
        <v>0</v>
      </c>
      <c r="N148" s="129">
        <v>0</v>
      </c>
      <c r="O148" s="130">
        <v>0</v>
      </c>
      <c r="P148" s="129">
        <v>0</v>
      </c>
      <c r="Q148" s="130">
        <v>0</v>
      </c>
      <c r="R148" s="129">
        <v>0</v>
      </c>
      <c r="S148" s="130">
        <v>0</v>
      </c>
      <c r="T148" s="129">
        <v>0</v>
      </c>
      <c r="U148" s="129">
        <v>0</v>
      </c>
      <c r="V148" s="129">
        <v>0</v>
      </c>
      <c r="W148" s="130">
        <v>0</v>
      </c>
      <c r="X148" s="56"/>
      <c r="Y148" s="57"/>
      <c r="Z148" s="57"/>
      <c r="AA148" s="57"/>
      <c r="AB148" s="57"/>
      <c r="AC148" s="57"/>
      <c r="AD148" s="57"/>
    </row>
    <row r="149" spans="1:30" s="55" customFormat="1" ht="24.75" hidden="1" customHeight="1" x14ac:dyDescent="0.25">
      <c r="A149" s="125">
        <v>124</v>
      </c>
      <c r="B149" s="126" t="s">
        <v>981</v>
      </c>
      <c r="C149" s="104">
        <f t="shared" si="15"/>
        <v>62235.56</v>
      </c>
      <c r="D149" s="134">
        <v>0</v>
      </c>
      <c r="E149" s="127">
        <v>62235.56</v>
      </c>
      <c r="F149" s="127">
        <v>0</v>
      </c>
      <c r="G149" s="127">
        <v>0</v>
      </c>
      <c r="H149" s="127">
        <v>0</v>
      </c>
      <c r="I149" s="127">
        <v>0</v>
      </c>
      <c r="J149" s="127">
        <v>0</v>
      </c>
      <c r="K149" s="127">
        <v>0</v>
      </c>
      <c r="L149" s="128">
        <v>0</v>
      </c>
      <c r="M149" s="127">
        <v>0</v>
      </c>
      <c r="N149" s="129">
        <v>0</v>
      </c>
      <c r="O149" s="130">
        <v>0</v>
      </c>
      <c r="P149" s="129">
        <v>0</v>
      </c>
      <c r="Q149" s="130">
        <v>0</v>
      </c>
      <c r="R149" s="129">
        <v>0</v>
      </c>
      <c r="S149" s="130">
        <v>0</v>
      </c>
      <c r="T149" s="129">
        <v>0</v>
      </c>
      <c r="U149" s="130">
        <v>0</v>
      </c>
      <c r="V149" s="129">
        <v>0</v>
      </c>
      <c r="W149" s="130">
        <v>0</v>
      </c>
      <c r="X149" s="56"/>
      <c r="Y149" s="57"/>
      <c r="Z149" s="57"/>
      <c r="AA149" s="57"/>
      <c r="AB149" s="57"/>
      <c r="AC149" s="57"/>
      <c r="AD149" s="57"/>
    </row>
    <row r="150" spans="1:30" s="55" customFormat="1" ht="24.75" hidden="1" customHeight="1" x14ac:dyDescent="0.25">
      <c r="A150" s="125">
        <v>125</v>
      </c>
      <c r="B150" s="126" t="s">
        <v>982</v>
      </c>
      <c r="C150" s="104">
        <f t="shared" ref="C150:C160" si="16">ROUND(SUM(D150+E150+F150+G150+H150+I150+J150+K150+M150+O150+Q150+S150+U150+W150),2)</f>
        <v>3175559.01</v>
      </c>
      <c r="D150" s="134">
        <v>64675.45</v>
      </c>
      <c r="E150" s="127">
        <v>73051.44</v>
      </c>
      <c r="F150" s="127">
        <v>0</v>
      </c>
      <c r="G150" s="127">
        <v>0</v>
      </c>
      <c r="H150" s="127">
        <v>0</v>
      </c>
      <c r="I150" s="127">
        <v>0</v>
      </c>
      <c r="J150" s="127">
        <v>456682.42</v>
      </c>
      <c r="K150" s="127">
        <v>0</v>
      </c>
      <c r="L150" s="128">
        <v>0</v>
      </c>
      <c r="M150" s="127">
        <v>0</v>
      </c>
      <c r="N150" s="129">
        <v>0</v>
      </c>
      <c r="O150" s="130">
        <v>0</v>
      </c>
      <c r="P150" s="129">
        <v>0</v>
      </c>
      <c r="Q150" s="130">
        <v>0</v>
      </c>
      <c r="R150" s="129">
        <v>0</v>
      </c>
      <c r="S150" s="127">
        <v>0</v>
      </c>
      <c r="T150" s="129">
        <v>519.70000000000005</v>
      </c>
      <c r="U150" s="130">
        <v>2581149.7000000002</v>
      </c>
      <c r="V150" s="129">
        <v>0</v>
      </c>
      <c r="W150" s="130">
        <v>0</v>
      </c>
      <c r="X150" s="56"/>
      <c r="Y150" s="57"/>
      <c r="Z150" s="57"/>
      <c r="AA150" s="57"/>
      <c r="AB150" s="57"/>
      <c r="AC150" s="57"/>
      <c r="AD150" s="57"/>
    </row>
    <row r="151" spans="1:30" s="55" customFormat="1" ht="24.75" hidden="1" customHeight="1" x14ac:dyDescent="0.25">
      <c r="A151" s="125">
        <v>126</v>
      </c>
      <c r="B151" s="126" t="s">
        <v>983</v>
      </c>
      <c r="C151" s="104">
        <f t="shared" si="16"/>
        <v>5310454.16</v>
      </c>
      <c r="D151" s="134">
        <v>107588.81</v>
      </c>
      <c r="E151" s="127">
        <v>149375.01999999999</v>
      </c>
      <c r="F151" s="127">
        <v>0</v>
      </c>
      <c r="G151" s="127">
        <v>0</v>
      </c>
      <c r="H151" s="127">
        <v>0</v>
      </c>
      <c r="I151" s="127">
        <v>0</v>
      </c>
      <c r="J151" s="127">
        <v>0</v>
      </c>
      <c r="K151" s="127">
        <v>0</v>
      </c>
      <c r="L151" s="128">
        <v>0</v>
      </c>
      <c r="M151" s="127">
        <v>0</v>
      </c>
      <c r="N151" s="129">
        <v>1045</v>
      </c>
      <c r="O151" s="127">
        <v>5053490.33</v>
      </c>
      <c r="P151" s="129">
        <v>0</v>
      </c>
      <c r="Q151" s="127">
        <v>0</v>
      </c>
      <c r="R151" s="129">
        <v>0</v>
      </c>
      <c r="S151" s="127">
        <v>0</v>
      </c>
      <c r="T151" s="129">
        <v>0</v>
      </c>
      <c r="U151" s="129">
        <v>0</v>
      </c>
      <c r="V151" s="129">
        <v>0</v>
      </c>
      <c r="W151" s="127">
        <v>0</v>
      </c>
      <c r="X151" s="56"/>
      <c r="Y151" s="57"/>
      <c r="Z151" s="57"/>
      <c r="AA151" s="57"/>
      <c r="AB151" s="57"/>
      <c r="AC151" s="57"/>
      <c r="AD151" s="57"/>
    </row>
    <row r="152" spans="1:30" s="55" customFormat="1" ht="24.75" hidden="1" customHeight="1" x14ac:dyDescent="0.25">
      <c r="A152" s="125">
        <v>127</v>
      </c>
      <c r="B152" s="126" t="s">
        <v>984</v>
      </c>
      <c r="C152" s="104">
        <f t="shared" si="16"/>
        <v>2538250.21</v>
      </c>
      <c r="D152" s="134">
        <v>49144.05</v>
      </c>
      <c r="E152" s="127">
        <v>180790.16</v>
      </c>
      <c r="F152" s="127">
        <v>0</v>
      </c>
      <c r="G152" s="127">
        <v>0</v>
      </c>
      <c r="H152" s="127">
        <v>0</v>
      </c>
      <c r="I152" s="127">
        <v>0</v>
      </c>
      <c r="J152" s="127">
        <v>0</v>
      </c>
      <c r="K152" s="127">
        <v>0</v>
      </c>
      <c r="L152" s="128">
        <v>0</v>
      </c>
      <c r="M152" s="127">
        <v>0</v>
      </c>
      <c r="N152" s="129">
        <v>734.4</v>
      </c>
      <c r="O152" s="130">
        <v>2308316</v>
      </c>
      <c r="P152" s="129">
        <v>0</v>
      </c>
      <c r="Q152" s="130">
        <v>0</v>
      </c>
      <c r="R152" s="129">
        <v>0</v>
      </c>
      <c r="S152" s="130">
        <v>0</v>
      </c>
      <c r="T152" s="129">
        <v>0</v>
      </c>
      <c r="U152" s="129">
        <v>0</v>
      </c>
      <c r="V152" s="129">
        <v>0</v>
      </c>
      <c r="W152" s="130">
        <v>0</v>
      </c>
      <c r="X152" s="56"/>
      <c r="Y152" s="57"/>
      <c r="Z152" s="57"/>
      <c r="AA152" s="57"/>
      <c r="AB152" s="57"/>
      <c r="AC152" s="57"/>
      <c r="AD152" s="57"/>
    </row>
    <row r="153" spans="1:30" s="55" customFormat="1" ht="24.75" hidden="1" customHeight="1" x14ac:dyDescent="0.25">
      <c r="A153" s="125">
        <v>128</v>
      </c>
      <c r="B153" s="126" t="s">
        <v>985</v>
      </c>
      <c r="C153" s="104">
        <f t="shared" si="16"/>
        <v>38359.440000000002</v>
      </c>
      <c r="D153" s="134">
        <v>0</v>
      </c>
      <c r="E153" s="127">
        <v>38359.440000000002</v>
      </c>
      <c r="F153" s="127">
        <v>0</v>
      </c>
      <c r="G153" s="127">
        <v>0</v>
      </c>
      <c r="H153" s="127">
        <v>0</v>
      </c>
      <c r="I153" s="127">
        <v>0</v>
      </c>
      <c r="J153" s="127">
        <v>0</v>
      </c>
      <c r="K153" s="127">
        <v>0</v>
      </c>
      <c r="L153" s="128">
        <v>0</v>
      </c>
      <c r="M153" s="127">
        <v>0</v>
      </c>
      <c r="N153" s="129">
        <v>0</v>
      </c>
      <c r="O153" s="130">
        <v>0</v>
      </c>
      <c r="P153" s="129">
        <v>0</v>
      </c>
      <c r="Q153" s="130">
        <v>0</v>
      </c>
      <c r="R153" s="129">
        <v>0</v>
      </c>
      <c r="S153" s="130">
        <v>0</v>
      </c>
      <c r="T153" s="129">
        <v>0</v>
      </c>
      <c r="U153" s="129">
        <v>0</v>
      </c>
      <c r="V153" s="129">
        <v>0</v>
      </c>
      <c r="W153" s="130">
        <v>0</v>
      </c>
      <c r="X153" s="56"/>
      <c r="Y153" s="57"/>
      <c r="Z153" s="57"/>
      <c r="AA153" s="57"/>
      <c r="AB153" s="57"/>
      <c r="AC153" s="57"/>
      <c r="AD153" s="57"/>
    </row>
    <row r="154" spans="1:30" s="55" customFormat="1" ht="24.75" hidden="1" customHeight="1" x14ac:dyDescent="0.25">
      <c r="A154" s="125">
        <v>129</v>
      </c>
      <c r="B154" s="126" t="s">
        <v>986</v>
      </c>
      <c r="C154" s="104">
        <f t="shared" si="16"/>
        <v>2413599.86</v>
      </c>
      <c r="D154" s="134">
        <v>48321.72</v>
      </c>
      <c r="E154" s="127">
        <v>95587.08</v>
      </c>
      <c r="F154" s="127">
        <v>0</v>
      </c>
      <c r="G154" s="127">
        <v>0</v>
      </c>
      <c r="H154" s="127">
        <v>0</v>
      </c>
      <c r="I154" s="127">
        <v>0</v>
      </c>
      <c r="J154" s="127">
        <v>0</v>
      </c>
      <c r="K154" s="127">
        <v>0</v>
      </c>
      <c r="L154" s="128">
        <v>0</v>
      </c>
      <c r="M154" s="127">
        <v>0</v>
      </c>
      <c r="N154" s="129">
        <v>691.2</v>
      </c>
      <c r="O154" s="130">
        <v>2269691.06</v>
      </c>
      <c r="P154" s="129">
        <v>0</v>
      </c>
      <c r="Q154" s="127">
        <v>0</v>
      </c>
      <c r="R154" s="129">
        <v>0</v>
      </c>
      <c r="S154" s="127">
        <v>0</v>
      </c>
      <c r="T154" s="129">
        <v>0</v>
      </c>
      <c r="U154" s="129">
        <v>0</v>
      </c>
      <c r="V154" s="129">
        <v>0</v>
      </c>
      <c r="W154" s="127">
        <v>0</v>
      </c>
      <c r="X154" s="56"/>
      <c r="Y154" s="57"/>
      <c r="Z154" s="57"/>
      <c r="AA154" s="57"/>
      <c r="AB154" s="57"/>
      <c r="AC154" s="57"/>
      <c r="AD154" s="57"/>
    </row>
    <row r="155" spans="1:30" s="55" customFormat="1" ht="24.75" hidden="1" customHeight="1" x14ac:dyDescent="0.25">
      <c r="A155" s="125">
        <v>130</v>
      </c>
      <c r="B155" s="126" t="s">
        <v>987</v>
      </c>
      <c r="C155" s="104">
        <f t="shared" si="16"/>
        <v>2499947.54</v>
      </c>
      <c r="D155" s="134">
        <v>48321.72</v>
      </c>
      <c r="E155" s="127">
        <v>181934.76</v>
      </c>
      <c r="F155" s="127">
        <v>0</v>
      </c>
      <c r="G155" s="127">
        <v>0</v>
      </c>
      <c r="H155" s="127">
        <v>0</v>
      </c>
      <c r="I155" s="127">
        <v>0</v>
      </c>
      <c r="J155" s="127">
        <v>0</v>
      </c>
      <c r="K155" s="127">
        <v>0</v>
      </c>
      <c r="L155" s="128">
        <v>0</v>
      </c>
      <c r="M155" s="127">
        <v>0</v>
      </c>
      <c r="N155" s="129">
        <v>686.7</v>
      </c>
      <c r="O155" s="130">
        <v>2269691.06</v>
      </c>
      <c r="P155" s="129">
        <v>0</v>
      </c>
      <c r="Q155" s="130">
        <v>0</v>
      </c>
      <c r="R155" s="129">
        <v>0</v>
      </c>
      <c r="S155" s="130">
        <v>0</v>
      </c>
      <c r="T155" s="129">
        <v>0</v>
      </c>
      <c r="U155" s="129">
        <v>0</v>
      </c>
      <c r="V155" s="129">
        <v>0</v>
      </c>
      <c r="W155" s="135">
        <v>0</v>
      </c>
      <c r="X155" s="56"/>
      <c r="Y155" s="57"/>
      <c r="Z155" s="57"/>
      <c r="AA155" s="57"/>
      <c r="AB155" s="57"/>
      <c r="AC155" s="57"/>
      <c r="AD155" s="57"/>
    </row>
    <row r="156" spans="1:30" s="55" customFormat="1" ht="24.75" hidden="1" customHeight="1" x14ac:dyDescent="0.25">
      <c r="A156" s="125">
        <v>131</v>
      </c>
      <c r="B156" s="126" t="s">
        <v>989</v>
      </c>
      <c r="C156" s="104">
        <f t="shared" si="16"/>
        <v>373520.7</v>
      </c>
      <c r="D156" s="134">
        <v>5239.76</v>
      </c>
      <c r="E156" s="127">
        <v>122167.16</v>
      </c>
      <c r="F156" s="127">
        <v>246113.78</v>
      </c>
      <c r="G156" s="127">
        <v>0</v>
      </c>
      <c r="H156" s="127">
        <v>0</v>
      </c>
      <c r="I156" s="127">
        <v>0</v>
      </c>
      <c r="J156" s="127">
        <v>0</v>
      </c>
      <c r="K156" s="127">
        <v>0</v>
      </c>
      <c r="L156" s="128">
        <v>0</v>
      </c>
      <c r="M156" s="127">
        <v>0</v>
      </c>
      <c r="N156" s="129">
        <v>0</v>
      </c>
      <c r="O156" s="127">
        <v>0</v>
      </c>
      <c r="P156" s="129">
        <v>0</v>
      </c>
      <c r="Q156" s="127">
        <v>0</v>
      </c>
      <c r="R156" s="129">
        <v>0</v>
      </c>
      <c r="S156" s="127">
        <v>0</v>
      </c>
      <c r="T156" s="129">
        <v>0</v>
      </c>
      <c r="U156" s="129">
        <v>0</v>
      </c>
      <c r="V156" s="129">
        <v>0</v>
      </c>
      <c r="W156" s="123">
        <v>0</v>
      </c>
      <c r="X156" s="56"/>
      <c r="Y156" s="57"/>
      <c r="Z156" s="57"/>
      <c r="AA156" s="57"/>
      <c r="AB156" s="57"/>
      <c r="AC156" s="57"/>
      <c r="AD156" s="57"/>
    </row>
    <row r="157" spans="1:30" s="55" customFormat="1" ht="24.75" hidden="1" customHeight="1" x14ac:dyDescent="0.25">
      <c r="A157" s="125">
        <v>132</v>
      </c>
      <c r="B157" s="126" t="s">
        <v>990</v>
      </c>
      <c r="C157" s="104">
        <f t="shared" si="16"/>
        <v>92951.01</v>
      </c>
      <c r="D157" s="134">
        <v>0</v>
      </c>
      <c r="E157" s="127">
        <v>92951.01</v>
      </c>
      <c r="F157" s="127">
        <v>0</v>
      </c>
      <c r="G157" s="127">
        <v>0</v>
      </c>
      <c r="H157" s="127">
        <v>0</v>
      </c>
      <c r="I157" s="127">
        <v>0</v>
      </c>
      <c r="J157" s="127">
        <v>0</v>
      </c>
      <c r="K157" s="127">
        <v>0</v>
      </c>
      <c r="L157" s="128">
        <v>0</v>
      </c>
      <c r="M157" s="127">
        <v>0</v>
      </c>
      <c r="N157" s="129">
        <v>0</v>
      </c>
      <c r="O157" s="127">
        <v>0</v>
      </c>
      <c r="P157" s="129">
        <v>0</v>
      </c>
      <c r="Q157" s="127">
        <v>0</v>
      </c>
      <c r="R157" s="129">
        <v>0</v>
      </c>
      <c r="S157" s="127">
        <v>0</v>
      </c>
      <c r="T157" s="129">
        <v>0</v>
      </c>
      <c r="U157" s="129">
        <v>0</v>
      </c>
      <c r="V157" s="129">
        <v>0</v>
      </c>
      <c r="W157" s="123">
        <v>0</v>
      </c>
      <c r="X157" s="56"/>
      <c r="Y157" s="57"/>
      <c r="Z157" s="57"/>
      <c r="AA157" s="57"/>
      <c r="AB157" s="57"/>
      <c r="AC157" s="57"/>
      <c r="AD157" s="57"/>
    </row>
    <row r="158" spans="1:30" s="55" customFormat="1" ht="24.75" hidden="1" customHeight="1" x14ac:dyDescent="0.25">
      <c r="A158" s="125">
        <v>133</v>
      </c>
      <c r="B158" s="126" t="s">
        <v>993</v>
      </c>
      <c r="C158" s="104">
        <f t="shared" si="16"/>
        <v>1248342.45</v>
      </c>
      <c r="D158" s="134">
        <v>24833.49</v>
      </c>
      <c r="E158" s="127">
        <v>57069.52</v>
      </c>
      <c r="F158" s="127">
        <v>0</v>
      </c>
      <c r="G158" s="127">
        <v>0</v>
      </c>
      <c r="H158" s="127">
        <v>747730.6</v>
      </c>
      <c r="I158" s="127">
        <v>418708.84</v>
      </c>
      <c r="J158" s="127">
        <v>0</v>
      </c>
      <c r="K158" s="127">
        <v>0</v>
      </c>
      <c r="L158" s="128">
        <v>0</v>
      </c>
      <c r="M158" s="127">
        <v>0</v>
      </c>
      <c r="N158" s="129">
        <v>0</v>
      </c>
      <c r="O158" s="130">
        <v>0</v>
      </c>
      <c r="P158" s="129">
        <v>0</v>
      </c>
      <c r="Q158" s="130">
        <v>0</v>
      </c>
      <c r="R158" s="129">
        <v>0</v>
      </c>
      <c r="S158" s="130">
        <v>0</v>
      </c>
      <c r="T158" s="129">
        <v>0</v>
      </c>
      <c r="U158" s="129">
        <v>0</v>
      </c>
      <c r="V158" s="129">
        <v>0</v>
      </c>
      <c r="W158" s="135">
        <v>0</v>
      </c>
      <c r="X158" s="56"/>
      <c r="Y158" s="57"/>
      <c r="Z158" s="57"/>
      <c r="AA158" s="57"/>
      <c r="AB158" s="57"/>
      <c r="AC158" s="57"/>
      <c r="AD158" s="57"/>
    </row>
    <row r="159" spans="1:30" s="63" customFormat="1" ht="24.75" hidden="1" customHeight="1" x14ac:dyDescent="0.25">
      <c r="A159" s="125">
        <v>134</v>
      </c>
      <c r="B159" s="126" t="s">
        <v>1490</v>
      </c>
      <c r="C159" s="104">
        <f t="shared" si="16"/>
        <v>322093</v>
      </c>
      <c r="D159" s="134">
        <v>0</v>
      </c>
      <c r="E159" s="127">
        <v>0</v>
      </c>
      <c r="F159" s="127">
        <v>0</v>
      </c>
      <c r="G159" s="127">
        <v>0</v>
      </c>
      <c r="H159" s="127">
        <v>0</v>
      </c>
      <c r="I159" s="127">
        <v>0</v>
      </c>
      <c r="J159" s="127">
        <v>0</v>
      </c>
      <c r="K159" s="127">
        <v>0</v>
      </c>
      <c r="L159" s="128">
        <v>0</v>
      </c>
      <c r="M159" s="127">
        <v>0</v>
      </c>
      <c r="N159" s="129">
        <v>0</v>
      </c>
      <c r="O159" s="130">
        <v>0</v>
      </c>
      <c r="P159" s="129">
        <v>0</v>
      </c>
      <c r="Q159" s="130">
        <v>0</v>
      </c>
      <c r="R159" s="129">
        <v>2100</v>
      </c>
      <c r="S159" s="130">
        <v>322093</v>
      </c>
      <c r="T159" s="129">
        <v>0</v>
      </c>
      <c r="U159" s="129">
        <v>0</v>
      </c>
      <c r="V159" s="129">
        <v>0</v>
      </c>
      <c r="W159" s="135">
        <v>0</v>
      </c>
      <c r="X159" s="56"/>
      <c r="Y159" s="62"/>
      <c r="Z159" s="62"/>
      <c r="AA159" s="62"/>
      <c r="AB159" s="62"/>
      <c r="AC159" s="62"/>
      <c r="AD159" s="62"/>
    </row>
    <row r="160" spans="1:30" s="63" customFormat="1" ht="24.75" hidden="1" customHeight="1" x14ac:dyDescent="0.25">
      <c r="A160" s="125">
        <v>135</v>
      </c>
      <c r="B160" s="126" t="s">
        <v>1489</v>
      </c>
      <c r="C160" s="104">
        <f t="shared" si="16"/>
        <v>676222</v>
      </c>
      <c r="D160" s="134">
        <v>0</v>
      </c>
      <c r="E160" s="127">
        <v>0</v>
      </c>
      <c r="F160" s="127">
        <v>0</v>
      </c>
      <c r="G160" s="127">
        <v>0</v>
      </c>
      <c r="H160" s="127">
        <v>0</v>
      </c>
      <c r="I160" s="127">
        <v>0</v>
      </c>
      <c r="J160" s="127">
        <v>0</v>
      </c>
      <c r="K160" s="127">
        <v>0</v>
      </c>
      <c r="L160" s="128">
        <v>0</v>
      </c>
      <c r="M160" s="127">
        <v>0</v>
      </c>
      <c r="N160" s="129">
        <v>0</v>
      </c>
      <c r="O160" s="130">
        <v>0</v>
      </c>
      <c r="P160" s="129">
        <v>0</v>
      </c>
      <c r="Q160" s="130">
        <v>0</v>
      </c>
      <c r="R160" s="129">
        <v>2800</v>
      </c>
      <c r="S160" s="130">
        <v>676222</v>
      </c>
      <c r="T160" s="129">
        <v>0</v>
      </c>
      <c r="U160" s="129">
        <v>0</v>
      </c>
      <c r="V160" s="129">
        <v>0</v>
      </c>
      <c r="W160" s="135">
        <v>0</v>
      </c>
      <c r="X160" s="56"/>
      <c r="Y160" s="62"/>
      <c r="Z160" s="62"/>
      <c r="AA160" s="62"/>
      <c r="AB160" s="62"/>
      <c r="AC160" s="62"/>
      <c r="AD160" s="62"/>
    </row>
    <row r="161" spans="1:30" s="55" customFormat="1" ht="24.75" hidden="1" customHeight="1" x14ac:dyDescent="0.25">
      <c r="A161" s="125">
        <v>136</v>
      </c>
      <c r="B161" s="126" t="s">
        <v>988</v>
      </c>
      <c r="C161" s="104">
        <f>ROUND(SUM(D161+E161+F161+G161+H161+I161+J161+K161+M161+O161+Q161+S161+U161+W161),2)</f>
        <v>2076929.56</v>
      </c>
      <c r="D161" s="134">
        <v>41606.050000000003</v>
      </c>
      <c r="E161" s="127">
        <v>81070.05</v>
      </c>
      <c r="F161" s="127">
        <v>213876.18</v>
      </c>
      <c r="G161" s="127">
        <v>0</v>
      </c>
      <c r="H161" s="127">
        <v>0</v>
      </c>
      <c r="I161" s="127">
        <v>0</v>
      </c>
      <c r="J161" s="127">
        <v>126438.18</v>
      </c>
      <c r="K161" s="127">
        <v>0</v>
      </c>
      <c r="L161" s="128">
        <v>0</v>
      </c>
      <c r="M161" s="127">
        <v>0</v>
      </c>
      <c r="N161" s="129">
        <v>0</v>
      </c>
      <c r="O161" s="130">
        <v>0</v>
      </c>
      <c r="P161" s="129">
        <v>0</v>
      </c>
      <c r="Q161" s="130">
        <v>0</v>
      </c>
      <c r="R161" s="129">
        <v>0</v>
      </c>
      <c r="S161" s="130">
        <v>0</v>
      </c>
      <c r="T161" s="129">
        <v>646</v>
      </c>
      <c r="U161" s="130">
        <v>1613939.1</v>
      </c>
      <c r="V161" s="129">
        <v>0</v>
      </c>
      <c r="W161" s="135">
        <v>0</v>
      </c>
      <c r="X161" s="56"/>
      <c r="Y161" s="57"/>
      <c r="Z161" s="57"/>
      <c r="AA161" s="57"/>
      <c r="AB161" s="57"/>
      <c r="AC161" s="57"/>
      <c r="AD161" s="57"/>
    </row>
    <row r="162" spans="1:30" s="53" customFormat="1" ht="24.75" hidden="1" customHeight="1" x14ac:dyDescent="0.25">
      <c r="A162" s="149" t="s">
        <v>38</v>
      </c>
      <c r="B162" s="149"/>
      <c r="C162" s="110">
        <f>ROUND(SUM(E162+F162+G162+H162+I162+J162+K162+M162+O162+Q162+S162+W162+D162+U162),2)</f>
        <v>29253464.600000001</v>
      </c>
      <c r="D162" s="113">
        <f t="shared" ref="D162:W162" si="17">ROUND(SUM(D143:D161),2)</f>
        <v>558588.56999999995</v>
      </c>
      <c r="E162" s="113">
        <f t="shared" si="17"/>
        <v>1459427.5</v>
      </c>
      <c r="F162" s="113">
        <f t="shared" si="17"/>
        <v>459989.96</v>
      </c>
      <c r="G162" s="113">
        <f t="shared" si="17"/>
        <v>5328914.22</v>
      </c>
      <c r="H162" s="113">
        <f t="shared" si="17"/>
        <v>747730.6</v>
      </c>
      <c r="I162" s="113">
        <f t="shared" si="17"/>
        <v>418708.84</v>
      </c>
      <c r="J162" s="113">
        <f t="shared" si="17"/>
        <v>3185512.66</v>
      </c>
      <c r="K162" s="113">
        <f t="shared" si="17"/>
        <v>0</v>
      </c>
      <c r="L162" s="113">
        <f t="shared" si="17"/>
        <v>0</v>
      </c>
      <c r="M162" s="113">
        <f t="shared" si="17"/>
        <v>0</v>
      </c>
      <c r="N162" s="113">
        <f t="shared" si="17"/>
        <v>3157.3</v>
      </c>
      <c r="O162" s="113">
        <f t="shared" si="17"/>
        <v>11901188.449999999</v>
      </c>
      <c r="P162" s="113">
        <f t="shared" si="17"/>
        <v>0</v>
      </c>
      <c r="Q162" s="113">
        <f t="shared" si="17"/>
        <v>0</v>
      </c>
      <c r="R162" s="113">
        <f t="shared" si="17"/>
        <v>4900</v>
      </c>
      <c r="S162" s="113">
        <f t="shared" si="17"/>
        <v>998315</v>
      </c>
      <c r="T162" s="113">
        <f t="shared" si="17"/>
        <v>1165.7</v>
      </c>
      <c r="U162" s="113">
        <f t="shared" si="17"/>
        <v>4195088.8</v>
      </c>
      <c r="V162" s="113">
        <f t="shared" si="17"/>
        <v>0</v>
      </c>
      <c r="W162" s="113">
        <f t="shared" si="17"/>
        <v>0</v>
      </c>
      <c r="X162" s="51"/>
      <c r="Y162" s="52"/>
      <c r="Z162" s="52"/>
      <c r="AA162" s="52"/>
      <c r="AB162" s="52"/>
      <c r="AC162" s="52"/>
    </row>
    <row r="163" spans="1:30" s="50" customFormat="1" ht="24.75" hidden="1" customHeight="1" x14ac:dyDescent="0.25">
      <c r="A163" s="117" t="s">
        <v>47</v>
      </c>
      <c r="B163" s="118"/>
      <c r="C163" s="119"/>
      <c r="D163" s="121"/>
      <c r="E163" s="127"/>
      <c r="F163" s="127"/>
      <c r="G163" s="127"/>
      <c r="H163" s="127"/>
      <c r="I163" s="127"/>
      <c r="J163" s="127"/>
      <c r="K163" s="127"/>
      <c r="L163" s="108"/>
      <c r="M163" s="127"/>
      <c r="N163" s="124"/>
      <c r="O163" s="127"/>
      <c r="P163" s="124"/>
      <c r="Q163" s="127"/>
      <c r="R163" s="124"/>
      <c r="S163" s="127"/>
      <c r="T163" s="127"/>
      <c r="U163" s="127"/>
      <c r="V163" s="124"/>
      <c r="W163" s="127"/>
      <c r="X163" s="15"/>
      <c r="Y163" s="49"/>
      <c r="Z163" s="49"/>
      <c r="AA163" s="49"/>
      <c r="AB163" s="49"/>
      <c r="AC163" s="49"/>
    </row>
    <row r="164" spans="1:30" s="50" customFormat="1" ht="24.75" hidden="1" customHeight="1" x14ac:dyDescent="0.25">
      <c r="A164" s="107">
        <v>137</v>
      </c>
      <c r="B164" s="126" t="s">
        <v>679</v>
      </c>
      <c r="C164" s="104">
        <f t="shared" ref="C164:C195" si="18">ROUND(SUM(D164+E164+F164+G164+H164+I164+J164+K164+M164+O164+Q164+S164+U164+W164),2)</f>
        <v>1720137.99</v>
      </c>
      <c r="D164" s="134">
        <v>34026.550000000003</v>
      </c>
      <c r="E164" s="127">
        <v>79569.759999999995</v>
      </c>
      <c r="F164" s="127">
        <v>0</v>
      </c>
      <c r="G164" s="127">
        <v>1606541.68</v>
      </c>
      <c r="H164" s="127">
        <v>0</v>
      </c>
      <c r="I164" s="127">
        <v>0</v>
      </c>
      <c r="J164" s="127">
        <v>0</v>
      </c>
      <c r="K164" s="127">
        <v>0</v>
      </c>
      <c r="L164" s="128">
        <v>0</v>
      </c>
      <c r="M164" s="127">
        <v>0</v>
      </c>
      <c r="N164" s="129">
        <v>0</v>
      </c>
      <c r="O164" s="130">
        <v>0</v>
      </c>
      <c r="P164" s="129">
        <v>0</v>
      </c>
      <c r="Q164" s="130">
        <v>0</v>
      </c>
      <c r="R164" s="129">
        <v>0</v>
      </c>
      <c r="S164" s="130">
        <v>0</v>
      </c>
      <c r="T164" s="129">
        <v>0</v>
      </c>
      <c r="U164" s="129">
        <v>0</v>
      </c>
      <c r="V164" s="129">
        <v>0</v>
      </c>
      <c r="W164" s="130">
        <v>0</v>
      </c>
      <c r="X164" s="15"/>
      <c r="Y164" s="49"/>
      <c r="Z164" s="49"/>
      <c r="AA164" s="49"/>
      <c r="AB164" s="49"/>
      <c r="AC164" s="49"/>
    </row>
    <row r="165" spans="1:30" s="50" customFormat="1" ht="24.75" hidden="1" customHeight="1" x14ac:dyDescent="0.25">
      <c r="A165" s="107">
        <v>138</v>
      </c>
      <c r="B165" s="126" t="s">
        <v>680</v>
      </c>
      <c r="C165" s="104">
        <f>ROUND(SUM(D165+E165+F165+G165+H165+I165+J165+K165+M165+O165+Q165+S165+U165+W165),2)</f>
        <v>13255858.57</v>
      </c>
      <c r="D165" s="134">
        <v>261595.91</v>
      </c>
      <c r="E165" s="127">
        <v>624699.07999999996</v>
      </c>
      <c r="F165" s="127">
        <v>0</v>
      </c>
      <c r="G165" s="127">
        <v>2473894.7799999998</v>
      </c>
      <c r="H165" s="127">
        <v>0</v>
      </c>
      <c r="I165" s="127">
        <v>0</v>
      </c>
      <c r="J165" s="127">
        <v>501256.92</v>
      </c>
      <c r="K165" s="127">
        <v>0</v>
      </c>
      <c r="L165" s="128">
        <v>1</v>
      </c>
      <c r="M165" s="127">
        <v>1795018.36</v>
      </c>
      <c r="N165" s="129">
        <v>0</v>
      </c>
      <c r="O165" s="130">
        <v>0</v>
      </c>
      <c r="P165" s="129">
        <v>311.2</v>
      </c>
      <c r="Q165" s="130">
        <v>1310655.5</v>
      </c>
      <c r="R165" s="129">
        <v>2457.86</v>
      </c>
      <c r="S165" s="130">
        <v>6288738.0199999996</v>
      </c>
      <c r="T165" s="129">
        <v>0</v>
      </c>
      <c r="U165" s="129">
        <v>0</v>
      </c>
      <c r="V165" s="129">
        <v>0</v>
      </c>
      <c r="W165" s="130">
        <v>0</v>
      </c>
      <c r="X165" s="15"/>
      <c r="Y165" s="49"/>
      <c r="Z165" s="49"/>
      <c r="AA165" s="49"/>
      <c r="AB165" s="49"/>
      <c r="AC165" s="49"/>
    </row>
    <row r="166" spans="1:30" s="50" customFormat="1" ht="24.75" hidden="1" customHeight="1" x14ac:dyDescent="0.25">
      <c r="A166" s="107">
        <v>139</v>
      </c>
      <c r="B166" s="126" t="s">
        <v>681</v>
      </c>
      <c r="C166" s="104">
        <f t="shared" si="18"/>
        <v>2772197.52</v>
      </c>
      <c r="D166" s="134">
        <v>51262.66</v>
      </c>
      <c r="E166" s="127">
        <v>300601.46000000002</v>
      </c>
      <c r="F166" s="127">
        <v>1668499.94</v>
      </c>
      <c r="G166" s="127">
        <v>0</v>
      </c>
      <c r="H166" s="127">
        <v>0</v>
      </c>
      <c r="I166" s="127">
        <v>0</v>
      </c>
      <c r="J166" s="127">
        <v>751833.46</v>
      </c>
      <c r="K166" s="127">
        <v>0</v>
      </c>
      <c r="L166" s="128">
        <v>0</v>
      </c>
      <c r="M166" s="127">
        <v>0</v>
      </c>
      <c r="N166" s="129">
        <v>0</v>
      </c>
      <c r="O166" s="130">
        <v>0</v>
      </c>
      <c r="P166" s="129">
        <v>0</v>
      </c>
      <c r="Q166" s="130">
        <v>0</v>
      </c>
      <c r="R166" s="129">
        <v>0</v>
      </c>
      <c r="S166" s="130">
        <v>0</v>
      </c>
      <c r="T166" s="129">
        <v>0</v>
      </c>
      <c r="U166" s="129">
        <v>0</v>
      </c>
      <c r="V166" s="129">
        <v>0</v>
      </c>
      <c r="W166" s="130">
        <v>0</v>
      </c>
      <c r="X166" s="15"/>
      <c r="Y166" s="49"/>
      <c r="Z166" s="49"/>
      <c r="AA166" s="49"/>
      <c r="AB166" s="49"/>
      <c r="AC166" s="49"/>
    </row>
    <row r="167" spans="1:30" s="50" customFormat="1" ht="24.75" hidden="1" customHeight="1" x14ac:dyDescent="0.25">
      <c r="A167" s="107">
        <v>140</v>
      </c>
      <c r="B167" s="126" t="s">
        <v>682</v>
      </c>
      <c r="C167" s="104">
        <f t="shared" si="18"/>
        <v>2123785.33</v>
      </c>
      <c r="D167" s="134">
        <v>43441.79</v>
      </c>
      <c r="E167" s="127">
        <v>29267.54</v>
      </c>
      <c r="F167" s="127">
        <v>0</v>
      </c>
      <c r="G167" s="127">
        <v>2051076</v>
      </c>
      <c r="H167" s="127">
        <v>0</v>
      </c>
      <c r="I167" s="127">
        <v>0</v>
      </c>
      <c r="J167" s="127">
        <v>0</v>
      </c>
      <c r="K167" s="127">
        <v>0</v>
      </c>
      <c r="L167" s="128">
        <v>0</v>
      </c>
      <c r="M167" s="127">
        <v>0</v>
      </c>
      <c r="N167" s="129">
        <v>0</v>
      </c>
      <c r="O167" s="130">
        <v>0</v>
      </c>
      <c r="P167" s="129">
        <v>0</v>
      </c>
      <c r="Q167" s="130">
        <v>0</v>
      </c>
      <c r="R167" s="129">
        <v>0</v>
      </c>
      <c r="S167" s="130">
        <v>0</v>
      </c>
      <c r="T167" s="129">
        <v>0</v>
      </c>
      <c r="U167" s="129">
        <v>0</v>
      </c>
      <c r="V167" s="129">
        <v>0</v>
      </c>
      <c r="W167" s="130">
        <v>0</v>
      </c>
      <c r="X167" s="15"/>
      <c r="Y167" s="49"/>
      <c r="Z167" s="49"/>
      <c r="AA167" s="49"/>
      <c r="AB167" s="49"/>
      <c r="AC167" s="49"/>
    </row>
    <row r="168" spans="1:30" s="50" customFormat="1" ht="24.75" hidden="1" customHeight="1" x14ac:dyDescent="0.25">
      <c r="A168" s="107">
        <v>141</v>
      </c>
      <c r="B168" s="126" t="s">
        <v>683</v>
      </c>
      <c r="C168" s="104">
        <f t="shared" si="18"/>
        <v>2348721.29</v>
      </c>
      <c r="D168" s="134">
        <v>48107.15</v>
      </c>
      <c r="E168" s="127">
        <v>29266.36</v>
      </c>
      <c r="F168" s="127">
        <v>0</v>
      </c>
      <c r="G168" s="127">
        <v>2271347.7799999998</v>
      </c>
      <c r="H168" s="127">
        <v>0</v>
      </c>
      <c r="I168" s="127">
        <v>0</v>
      </c>
      <c r="J168" s="127">
        <v>0</v>
      </c>
      <c r="K168" s="127">
        <v>0</v>
      </c>
      <c r="L168" s="128">
        <v>0</v>
      </c>
      <c r="M168" s="127">
        <v>0</v>
      </c>
      <c r="N168" s="129">
        <v>0</v>
      </c>
      <c r="O168" s="130">
        <v>0</v>
      </c>
      <c r="P168" s="129">
        <v>0</v>
      </c>
      <c r="Q168" s="130">
        <v>0</v>
      </c>
      <c r="R168" s="129">
        <v>0</v>
      </c>
      <c r="S168" s="130">
        <v>0</v>
      </c>
      <c r="T168" s="129">
        <v>0</v>
      </c>
      <c r="U168" s="129">
        <v>0</v>
      </c>
      <c r="V168" s="129">
        <v>0</v>
      </c>
      <c r="W168" s="130">
        <v>0</v>
      </c>
      <c r="X168" s="15"/>
      <c r="Y168" s="49"/>
      <c r="Z168" s="49"/>
      <c r="AA168" s="49"/>
      <c r="AB168" s="49"/>
      <c r="AC168" s="49"/>
    </row>
    <row r="169" spans="1:30" s="50" customFormat="1" ht="24.75" hidden="1" customHeight="1" x14ac:dyDescent="0.25">
      <c r="A169" s="107">
        <v>142</v>
      </c>
      <c r="B169" s="126" t="s">
        <v>1187</v>
      </c>
      <c r="C169" s="104">
        <f t="shared" si="18"/>
        <v>1910315.33</v>
      </c>
      <c r="D169" s="134">
        <v>33753.32</v>
      </c>
      <c r="E169" s="127">
        <v>42142.52</v>
      </c>
      <c r="F169" s="106">
        <v>1834419.49</v>
      </c>
      <c r="G169" s="127">
        <v>0</v>
      </c>
      <c r="H169" s="127">
        <v>0</v>
      </c>
      <c r="I169" s="127">
        <v>0</v>
      </c>
      <c r="J169" s="127">
        <v>0</v>
      </c>
      <c r="K169" s="127">
        <v>0</v>
      </c>
      <c r="L169" s="128">
        <v>0</v>
      </c>
      <c r="M169" s="127">
        <v>0</v>
      </c>
      <c r="N169" s="129">
        <v>0</v>
      </c>
      <c r="O169" s="130">
        <v>0</v>
      </c>
      <c r="P169" s="129">
        <v>0</v>
      </c>
      <c r="Q169" s="130">
        <v>0</v>
      </c>
      <c r="R169" s="129">
        <v>0</v>
      </c>
      <c r="S169" s="130">
        <v>0</v>
      </c>
      <c r="T169" s="129">
        <v>0</v>
      </c>
      <c r="U169" s="129">
        <v>0</v>
      </c>
      <c r="V169" s="129">
        <v>0</v>
      </c>
      <c r="W169" s="130">
        <v>0</v>
      </c>
      <c r="X169" s="15"/>
      <c r="Y169" s="49"/>
      <c r="Z169" s="49"/>
      <c r="AA169" s="49"/>
      <c r="AB169" s="49"/>
      <c r="AC169" s="49"/>
    </row>
    <row r="170" spans="1:30" s="50" customFormat="1" ht="24.75" hidden="1" customHeight="1" x14ac:dyDescent="0.25">
      <c r="A170" s="107">
        <v>143</v>
      </c>
      <c r="B170" s="126" t="s">
        <v>1188</v>
      </c>
      <c r="C170" s="104">
        <f t="shared" si="18"/>
        <v>1226307.4099999999</v>
      </c>
      <c r="D170" s="134">
        <v>21909.54</v>
      </c>
      <c r="E170" s="127">
        <v>13662.04</v>
      </c>
      <c r="F170" s="106">
        <v>1190735.83</v>
      </c>
      <c r="G170" s="127">
        <v>0</v>
      </c>
      <c r="H170" s="127">
        <v>0</v>
      </c>
      <c r="I170" s="127">
        <v>0</v>
      </c>
      <c r="J170" s="127">
        <v>0</v>
      </c>
      <c r="K170" s="127">
        <v>0</v>
      </c>
      <c r="L170" s="128">
        <v>0</v>
      </c>
      <c r="M170" s="127">
        <v>0</v>
      </c>
      <c r="N170" s="129">
        <v>0</v>
      </c>
      <c r="O170" s="130">
        <v>0</v>
      </c>
      <c r="P170" s="129">
        <v>0</v>
      </c>
      <c r="Q170" s="130">
        <v>0</v>
      </c>
      <c r="R170" s="129">
        <v>0</v>
      </c>
      <c r="S170" s="130">
        <v>0</v>
      </c>
      <c r="T170" s="129">
        <v>0</v>
      </c>
      <c r="U170" s="129">
        <v>0</v>
      </c>
      <c r="V170" s="129">
        <v>0</v>
      </c>
      <c r="W170" s="130">
        <v>0</v>
      </c>
      <c r="X170" s="15"/>
      <c r="Y170" s="49"/>
      <c r="Z170" s="49"/>
      <c r="AA170" s="49"/>
      <c r="AB170" s="49"/>
      <c r="AC170" s="49"/>
    </row>
    <row r="171" spans="1:30" s="50" customFormat="1" ht="24.75" hidden="1" customHeight="1" x14ac:dyDescent="0.25">
      <c r="A171" s="107">
        <v>144</v>
      </c>
      <c r="B171" s="126" t="s">
        <v>1143</v>
      </c>
      <c r="C171" s="104">
        <f t="shared" si="18"/>
        <v>12944499.380000001</v>
      </c>
      <c r="D171" s="134">
        <v>253378.34</v>
      </c>
      <c r="E171" s="127">
        <f>45327.34+331286.18</f>
        <v>376613.52</v>
      </c>
      <c r="F171" s="106">
        <v>2488313.58</v>
      </c>
      <c r="G171" s="127">
        <v>0</v>
      </c>
      <c r="H171" s="127">
        <v>0</v>
      </c>
      <c r="I171" s="127">
        <v>0</v>
      </c>
      <c r="J171" s="127">
        <v>2524848.36</v>
      </c>
      <c r="K171" s="127">
        <v>0</v>
      </c>
      <c r="L171" s="128">
        <v>0</v>
      </c>
      <c r="M171" s="127">
        <v>0</v>
      </c>
      <c r="N171" s="129">
        <v>1719.3</v>
      </c>
      <c r="O171" s="127">
        <v>7301345.5800000001</v>
      </c>
      <c r="P171" s="129">
        <v>0</v>
      </c>
      <c r="Q171" s="127">
        <v>0</v>
      </c>
      <c r="R171" s="129">
        <v>0</v>
      </c>
      <c r="S171" s="127">
        <v>0</v>
      </c>
      <c r="T171" s="129">
        <v>0</v>
      </c>
      <c r="U171" s="129">
        <v>0</v>
      </c>
      <c r="V171" s="129">
        <v>0</v>
      </c>
      <c r="W171" s="127">
        <v>0</v>
      </c>
      <c r="X171" s="15"/>
      <c r="Y171" s="49"/>
      <c r="Z171" s="49"/>
      <c r="AA171" s="49"/>
      <c r="AB171" s="49"/>
      <c r="AC171" s="49"/>
    </row>
    <row r="172" spans="1:30" s="50" customFormat="1" ht="24.75" hidden="1" customHeight="1" x14ac:dyDescent="0.25">
      <c r="A172" s="107">
        <v>145</v>
      </c>
      <c r="B172" s="126" t="s">
        <v>684</v>
      </c>
      <c r="C172" s="104">
        <f t="shared" si="18"/>
        <v>3073618.63</v>
      </c>
      <c r="D172" s="134">
        <v>63125.93</v>
      </c>
      <c r="E172" s="127">
        <v>30042.799999999999</v>
      </c>
      <c r="F172" s="127">
        <v>0</v>
      </c>
      <c r="G172" s="127">
        <v>2980449.9</v>
      </c>
      <c r="H172" s="127">
        <v>0</v>
      </c>
      <c r="I172" s="127">
        <v>0</v>
      </c>
      <c r="J172" s="127">
        <v>0</v>
      </c>
      <c r="K172" s="127">
        <v>0</v>
      </c>
      <c r="L172" s="128">
        <v>0</v>
      </c>
      <c r="M172" s="127">
        <v>0</v>
      </c>
      <c r="N172" s="129">
        <v>0</v>
      </c>
      <c r="O172" s="130">
        <v>0</v>
      </c>
      <c r="P172" s="129">
        <v>0</v>
      </c>
      <c r="Q172" s="130">
        <v>0</v>
      </c>
      <c r="R172" s="129">
        <v>0</v>
      </c>
      <c r="S172" s="130">
        <v>0</v>
      </c>
      <c r="T172" s="129">
        <v>0</v>
      </c>
      <c r="U172" s="129">
        <v>0</v>
      </c>
      <c r="V172" s="129">
        <v>0</v>
      </c>
      <c r="W172" s="130">
        <v>0</v>
      </c>
      <c r="X172" s="15"/>
      <c r="Y172" s="49"/>
      <c r="Z172" s="49"/>
      <c r="AA172" s="49"/>
      <c r="AB172" s="49"/>
      <c r="AC172" s="49"/>
    </row>
    <row r="173" spans="1:30" s="50" customFormat="1" ht="24.75" hidden="1" customHeight="1" x14ac:dyDescent="0.25">
      <c r="A173" s="107">
        <v>146</v>
      </c>
      <c r="B173" s="126" t="s">
        <v>1189</v>
      </c>
      <c r="C173" s="104">
        <f t="shared" si="18"/>
        <v>1220860.98</v>
      </c>
      <c r="D173" s="134">
        <v>21811.14</v>
      </c>
      <c r="E173" s="127">
        <v>13662.04</v>
      </c>
      <c r="F173" s="106">
        <v>1185387.8</v>
      </c>
      <c r="G173" s="127">
        <v>0</v>
      </c>
      <c r="H173" s="127">
        <v>0</v>
      </c>
      <c r="I173" s="127">
        <v>0</v>
      </c>
      <c r="J173" s="127">
        <v>0</v>
      </c>
      <c r="K173" s="127">
        <v>0</v>
      </c>
      <c r="L173" s="128">
        <v>0</v>
      </c>
      <c r="M173" s="127">
        <v>0</v>
      </c>
      <c r="N173" s="129">
        <v>0</v>
      </c>
      <c r="O173" s="130">
        <v>0</v>
      </c>
      <c r="P173" s="129">
        <v>0</v>
      </c>
      <c r="Q173" s="130">
        <v>0</v>
      </c>
      <c r="R173" s="129">
        <v>0</v>
      </c>
      <c r="S173" s="130">
        <v>0</v>
      </c>
      <c r="T173" s="129">
        <v>0</v>
      </c>
      <c r="U173" s="129">
        <v>0</v>
      </c>
      <c r="V173" s="129">
        <v>0</v>
      </c>
      <c r="W173" s="130">
        <v>0</v>
      </c>
      <c r="X173" s="15"/>
      <c r="Y173" s="49"/>
      <c r="Z173" s="49"/>
      <c r="AA173" s="49"/>
      <c r="AB173" s="49"/>
      <c r="AC173" s="49"/>
    </row>
    <row r="174" spans="1:30" s="50" customFormat="1" ht="24.75" hidden="1" customHeight="1" x14ac:dyDescent="0.25">
      <c r="A174" s="107">
        <v>147</v>
      </c>
      <c r="B174" s="126" t="s">
        <v>1144</v>
      </c>
      <c r="C174" s="104">
        <f t="shared" si="18"/>
        <v>5169379.99</v>
      </c>
      <c r="D174" s="134">
        <v>101551.39</v>
      </c>
      <c r="E174" s="127">
        <v>258195.8</v>
      </c>
      <c r="F174" s="127">
        <v>0</v>
      </c>
      <c r="G174" s="127">
        <v>0</v>
      </c>
      <c r="H174" s="127">
        <v>0</v>
      </c>
      <c r="I174" s="127">
        <v>0</v>
      </c>
      <c r="J174" s="127">
        <v>965603.44</v>
      </c>
      <c r="K174" s="127">
        <v>0</v>
      </c>
      <c r="L174" s="128">
        <v>0</v>
      </c>
      <c r="M174" s="127">
        <v>0</v>
      </c>
      <c r="N174" s="129">
        <v>923.3</v>
      </c>
      <c r="O174" s="127">
        <v>3844029.36</v>
      </c>
      <c r="P174" s="129">
        <v>0</v>
      </c>
      <c r="Q174" s="127">
        <v>0</v>
      </c>
      <c r="R174" s="129">
        <v>0</v>
      </c>
      <c r="S174" s="127">
        <v>0</v>
      </c>
      <c r="T174" s="129">
        <v>0</v>
      </c>
      <c r="U174" s="129">
        <v>0</v>
      </c>
      <c r="V174" s="129">
        <v>0</v>
      </c>
      <c r="W174" s="127">
        <v>0</v>
      </c>
      <c r="X174" s="15"/>
      <c r="Y174" s="49"/>
      <c r="Z174" s="49"/>
      <c r="AA174" s="49"/>
      <c r="AB174" s="49"/>
      <c r="AC174" s="49"/>
    </row>
    <row r="175" spans="1:30" s="50" customFormat="1" ht="24.75" hidden="1" customHeight="1" x14ac:dyDescent="0.25">
      <c r="A175" s="107">
        <v>148</v>
      </c>
      <c r="B175" s="126" t="s">
        <v>685</v>
      </c>
      <c r="C175" s="104">
        <f t="shared" si="18"/>
        <v>9715833.2599999998</v>
      </c>
      <c r="D175" s="134">
        <v>192699.9</v>
      </c>
      <c r="E175" s="127">
        <v>424932.16</v>
      </c>
      <c r="F175" s="127">
        <v>0</v>
      </c>
      <c r="G175" s="127">
        <v>4019876.5</v>
      </c>
      <c r="H175" s="127">
        <v>0</v>
      </c>
      <c r="I175" s="127">
        <v>0</v>
      </c>
      <c r="J175" s="127">
        <v>1131341.52</v>
      </c>
      <c r="K175" s="127">
        <v>0</v>
      </c>
      <c r="L175" s="128">
        <v>0</v>
      </c>
      <c r="M175" s="127">
        <v>0</v>
      </c>
      <c r="N175" s="129">
        <v>990.3</v>
      </c>
      <c r="O175" s="127">
        <v>3946983.18</v>
      </c>
      <c r="P175" s="129">
        <v>0</v>
      </c>
      <c r="Q175" s="127">
        <v>0</v>
      </c>
      <c r="R175" s="129">
        <v>0</v>
      </c>
      <c r="S175" s="127">
        <v>0</v>
      </c>
      <c r="T175" s="129">
        <v>0</v>
      </c>
      <c r="U175" s="129">
        <v>0</v>
      </c>
      <c r="V175" s="129">
        <v>0</v>
      </c>
      <c r="W175" s="127">
        <v>0</v>
      </c>
      <c r="X175" s="15"/>
      <c r="Y175" s="49"/>
      <c r="Z175" s="49"/>
      <c r="AA175" s="49"/>
      <c r="AB175" s="49"/>
      <c r="AC175" s="49"/>
    </row>
    <row r="176" spans="1:30" s="50" customFormat="1" ht="24.75" hidden="1" customHeight="1" x14ac:dyDescent="0.25">
      <c r="A176" s="107">
        <v>149</v>
      </c>
      <c r="B176" s="126" t="s">
        <v>686</v>
      </c>
      <c r="C176" s="104">
        <f t="shared" si="18"/>
        <v>12793185.880000001</v>
      </c>
      <c r="D176" s="134">
        <v>253526.48</v>
      </c>
      <c r="E176" s="127">
        <v>569570.66</v>
      </c>
      <c r="F176" s="127">
        <v>1140652.8999999999</v>
      </c>
      <c r="G176" s="127">
        <v>0</v>
      </c>
      <c r="H176" s="127">
        <v>0</v>
      </c>
      <c r="I176" s="127">
        <v>0</v>
      </c>
      <c r="J176" s="127">
        <v>0</v>
      </c>
      <c r="K176" s="127">
        <v>0</v>
      </c>
      <c r="L176" s="128">
        <v>0</v>
      </c>
      <c r="M176" s="127">
        <v>0</v>
      </c>
      <c r="N176" s="129">
        <v>923.3</v>
      </c>
      <c r="O176" s="127">
        <v>3704663.1</v>
      </c>
      <c r="P176" s="129">
        <v>0</v>
      </c>
      <c r="Q176" s="127">
        <v>0</v>
      </c>
      <c r="R176" s="129">
        <v>0</v>
      </c>
      <c r="S176" s="127">
        <v>0</v>
      </c>
      <c r="T176" s="129">
        <v>2149</v>
      </c>
      <c r="U176" s="127">
        <v>7124772.7400000002</v>
      </c>
      <c r="V176" s="129">
        <v>0</v>
      </c>
      <c r="W176" s="127">
        <v>0</v>
      </c>
      <c r="X176" s="15"/>
      <c r="Y176" s="49"/>
      <c r="Z176" s="49"/>
      <c r="AA176" s="49"/>
      <c r="AB176" s="49"/>
      <c r="AC176" s="49"/>
    </row>
    <row r="177" spans="1:29" s="50" customFormat="1" ht="24.75" hidden="1" customHeight="1" x14ac:dyDescent="0.25">
      <c r="A177" s="107">
        <v>150</v>
      </c>
      <c r="B177" s="126" t="s">
        <v>687</v>
      </c>
      <c r="C177" s="104">
        <f t="shared" si="18"/>
        <v>8647520.6699999999</v>
      </c>
      <c r="D177" s="134">
        <v>169228.93</v>
      </c>
      <c r="E177" s="127">
        <v>446543.86</v>
      </c>
      <c r="F177" s="127">
        <v>1416578.2</v>
      </c>
      <c r="G177" s="127">
        <v>0</v>
      </c>
      <c r="H177" s="127">
        <v>0</v>
      </c>
      <c r="I177" s="127">
        <v>0</v>
      </c>
      <c r="J177" s="127">
        <v>832389.7</v>
      </c>
      <c r="K177" s="127">
        <v>0</v>
      </c>
      <c r="L177" s="128">
        <v>0</v>
      </c>
      <c r="M177" s="127">
        <v>0</v>
      </c>
      <c r="N177" s="129">
        <v>940.7</v>
      </c>
      <c r="O177" s="127">
        <v>3611863.18</v>
      </c>
      <c r="P177" s="129">
        <v>770.6</v>
      </c>
      <c r="Q177" s="127">
        <v>2170916.7999999998</v>
      </c>
      <c r="R177" s="129">
        <v>0</v>
      </c>
      <c r="S177" s="127">
        <v>0</v>
      </c>
      <c r="T177" s="129">
        <v>0</v>
      </c>
      <c r="U177" s="129">
        <v>0</v>
      </c>
      <c r="V177" s="129">
        <v>0</v>
      </c>
      <c r="W177" s="127">
        <v>0</v>
      </c>
      <c r="X177" s="15"/>
      <c r="Y177" s="49"/>
      <c r="Z177" s="49"/>
      <c r="AA177" s="49"/>
      <c r="AB177" s="49"/>
      <c r="AC177" s="49"/>
    </row>
    <row r="178" spans="1:29" s="50" customFormat="1" ht="24.75" hidden="1" customHeight="1" x14ac:dyDescent="0.25">
      <c r="A178" s="107">
        <v>151</v>
      </c>
      <c r="B178" s="126" t="s">
        <v>688</v>
      </c>
      <c r="C178" s="104">
        <f t="shared" si="18"/>
        <v>14521028.130000001</v>
      </c>
      <c r="D178" s="134">
        <v>289221.59000000003</v>
      </c>
      <c r="E178" s="127">
        <v>576395.78</v>
      </c>
      <c r="F178" s="127">
        <v>1357286.74</v>
      </c>
      <c r="G178" s="127">
        <v>0</v>
      </c>
      <c r="H178" s="127">
        <v>0</v>
      </c>
      <c r="I178" s="127">
        <v>0</v>
      </c>
      <c r="J178" s="127">
        <v>0</v>
      </c>
      <c r="K178" s="127">
        <v>0</v>
      </c>
      <c r="L178" s="128">
        <v>0</v>
      </c>
      <c r="M178" s="127">
        <v>0</v>
      </c>
      <c r="N178" s="129">
        <v>1008</v>
      </c>
      <c r="O178" s="127">
        <v>4129334.48</v>
      </c>
      <c r="P178" s="129">
        <v>0</v>
      </c>
      <c r="Q178" s="127">
        <v>0</v>
      </c>
      <c r="R178" s="129">
        <v>0</v>
      </c>
      <c r="S178" s="127">
        <v>0</v>
      </c>
      <c r="T178" s="129">
        <v>2399</v>
      </c>
      <c r="U178" s="129">
        <v>8168789.54</v>
      </c>
      <c r="V178" s="129">
        <v>0</v>
      </c>
      <c r="W178" s="127">
        <v>0</v>
      </c>
      <c r="X178" s="15"/>
      <c r="Y178" s="49"/>
      <c r="Z178" s="49"/>
      <c r="AA178" s="49"/>
      <c r="AB178" s="49"/>
      <c r="AC178" s="49"/>
    </row>
    <row r="179" spans="1:29" s="50" customFormat="1" ht="24.75" hidden="1" customHeight="1" x14ac:dyDescent="0.25">
      <c r="A179" s="107">
        <v>152</v>
      </c>
      <c r="B179" s="126" t="s">
        <v>689</v>
      </c>
      <c r="C179" s="104">
        <f t="shared" si="18"/>
        <v>2261131.54</v>
      </c>
      <c r="D179" s="134">
        <v>43929.24</v>
      </c>
      <c r="E179" s="127">
        <v>143111.57999999999</v>
      </c>
      <c r="F179" s="127">
        <v>1526250.94</v>
      </c>
      <c r="G179" s="127">
        <v>0</v>
      </c>
      <c r="H179" s="127">
        <v>0</v>
      </c>
      <c r="I179" s="127">
        <v>0</v>
      </c>
      <c r="J179" s="127">
        <v>547839.78</v>
      </c>
      <c r="K179" s="127">
        <v>0</v>
      </c>
      <c r="L179" s="128">
        <v>0</v>
      </c>
      <c r="M179" s="127">
        <v>0</v>
      </c>
      <c r="N179" s="129">
        <v>0</v>
      </c>
      <c r="O179" s="130">
        <v>0</v>
      </c>
      <c r="P179" s="129">
        <v>0</v>
      </c>
      <c r="Q179" s="130">
        <v>0</v>
      </c>
      <c r="R179" s="129">
        <v>0</v>
      </c>
      <c r="S179" s="130">
        <v>0</v>
      </c>
      <c r="T179" s="129">
        <v>0</v>
      </c>
      <c r="U179" s="129">
        <v>0</v>
      </c>
      <c r="V179" s="129">
        <v>0</v>
      </c>
      <c r="W179" s="130">
        <v>0</v>
      </c>
      <c r="X179" s="15"/>
      <c r="Y179" s="49"/>
      <c r="Z179" s="49"/>
      <c r="AA179" s="49"/>
      <c r="AB179" s="49"/>
      <c r="AC179" s="49"/>
    </row>
    <row r="180" spans="1:29" s="50" customFormat="1" ht="24.75" hidden="1" customHeight="1" x14ac:dyDescent="0.25">
      <c r="A180" s="107">
        <v>153</v>
      </c>
      <c r="B180" s="126" t="s">
        <v>690</v>
      </c>
      <c r="C180" s="104">
        <f t="shared" si="18"/>
        <v>8838151.3300000001</v>
      </c>
      <c r="D180" s="134">
        <v>85632.31</v>
      </c>
      <c r="E180" s="127">
        <v>304140.28000000003</v>
      </c>
      <c r="F180" s="127">
        <v>0</v>
      </c>
      <c r="G180" s="127">
        <v>3604898.82</v>
      </c>
      <c r="H180" s="127">
        <v>0</v>
      </c>
      <c r="I180" s="127">
        <v>0</v>
      </c>
      <c r="J180" s="127">
        <v>438175.3</v>
      </c>
      <c r="K180" s="127">
        <v>0</v>
      </c>
      <c r="L180" s="128">
        <v>0</v>
      </c>
      <c r="M180" s="127">
        <v>0</v>
      </c>
      <c r="N180" s="129">
        <v>1044</v>
      </c>
      <c r="O180" s="127">
        <v>4405304.62</v>
      </c>
      <c r="P180" s="129">
        <v>0</v>
      </c>
      <c r="Q180" s="127">
        <v>0</v>
      </c>
      <c r="R180" s="129">
        <v>0</v>
      </c>
      <c r="S180" s="127">
        <v>0</v>
      </c>
      <c r="T180" s="129">
        <v>0</v>
      </c>
      <c r="U180" s="129">
        <v>0</v>
      </c>
      <c r="V180" s="129">
        <v>0</v>
      </c>
      <c r="W180" s="127">
        <v>0</v>
      </c>
      <c r="X180" s="15"/>
      <c r="Y180" s="49"/>
      <c r="Z180" s="49"/>
      <c r="AA180" s="49"/>
      <c r="AB180" s="49"/>
      <c r="AC180" s="49"/>
    </row>
    <row r="181" spans="1:29" s="50" customFormat="1" ht="24.75" hidden="1" customHeight="1" x14ac:dyDescent="0.25">
      <c r="A181" s="107">
        <v>154</v>
      </c>
      <c r="B181" s="126" t="s">
        <v>691</v>
      </c>
      <c r="C181" s="104">
        <f t="shared" si="18"/>
        <v>9771334.4900000002</v>
      </c>
      <c r="D181" s="134">
        <v>194928.85</v>
      </c>
      <c r="E181" s="127">
        <v>372966.14</v>
      </c>
      <c r="F181" s="127">
        <v>891308.28</v>
      </c>
      <c r="G181" s="127">
        <v>3288031.06</v>
      </c>
      <c r="H181" s="127">
        <v>0</v>
      </c>
      <c r="I181" s="127">
        <v>0</v>
      </c>
      <c r="J181" s="127">
        <v>956519.8</v>
      </c>
      <c r="K181" s="127">
        <v>0</v>
      </c>
      <c r="L181" s="128">
        <v>0</v>
      </c>
      <c r="M181" s="127">
        <v>0</v>
      </c>
      <c r="N181" s="129">
        <v>889.9</v>
      </c>
      <c r="O181" s="127">
        <v>4067580.36</v>
      </c>
      <c r="P181" s="129">
        <v>0</v>
      </c>
      <c r="Q181" s="127">
        <v>0</v>
      </c>
      <c r="R181" s="129">
        <v>0</v>
      </c>
      <c r="S181" s="127">
        <v>0</v>
      </c>
      <c r="T181" s="129">
        <v>0</v>
      </c>
      <c r="U181" s="129">
        <v>0</v>
      </c>
      <c r="V181" s="129">
        <v>0</v>
      </c>
      <c r="W181" s="127">
        <v>0</v>
      </c>
      <c r="X181" s="15"/>
      <c r="Y181" s="49"/>
      <c r="Z181" s="49"/>
      <c r="AA181" s="49"/>
      <c r="AB181" s="49"/>
      <c r="AC181" s="49"/>
    </row>
    <row r="182" spans="1:29" s="50" customFormat="1" ht="24.75" hidden="1" customHeight="1" x14ac:dyDescent="0.25">
      <c r="A182" s="107">
        <v>155</v>
      </c>
      <c r="B182" s="126" t="s">
        <v>692</v>
      </c>
      <c r="C182" s="104">
        <f t="shared" si="18"/>
        <v>8333288.0499999998</v>
      </c>
      <c r="D182" s="134">
        <v>169308.19</v>
      </c>
      <c r="E182" s="127">
        <v>170203.2</v>
      </c>
      <c r="F182" s="127">
        <v>0</v>
      </c>
      <c r="G182" s="127">
        <v>0</v>
      </c>
      <c r="H182" s="127">
        <v>0</v>
      </c>
      <c r="I182" s="127">
        <v>0</v>
      </c>
      <c r="J182" s="127">
        <v>0</v>
      </c>
      <c r="K182" s="127">
        <v>0</v>
      </c>
      <c r="L182" s="128">
        <v>0</v>
      </c>
      <c r="M182" s="127">
        <v>0</v>
      </c>
      <c r="N182" s="129">
        <v>0</v>
      </c>
      <c r="O182" s="130">
        <v>0</v>
      </c>
      <c r="P182" s="129">
        <v>0</v>
      </c>
      <c r="Q182" s="130">
        <v>0</v>
      </c>
      <c r="R182" s="129">
        <v>0</v>
      </c>
      <c r="S182" s="127">
        <v>0</v>
      </c>
      <c r="T182" s="129">
        <v>1949.14</v>
      </c>
      <c r="U182" s="129">
        <v>7993776.6600000001</v>
      </c>
      <c r="V182" s="129">
        <v>0</v>
      </c>
      <c r="W182" s="130">
        <v>0</v>
      </c>
      <c r="X182" s="15"/>
      <c r="Y182" s="49"/>
      <c r="Z182" s="49"/>
      <c r="AA182" s="49"/>
      <c r="AB182" s="49"/>
      <c r="AC182" s="49"/>
    </row>
    <row r="183" spans="1:29" s="50" customFormat="1" ht="24.75" hidden="1" customHeight="1" x14ac:dyDescent="0.25">
      <c r="A183" s="107">
        <v>156</v>
      </c>
      <c r="B183" s="126" t="s">
        <v>46</v>
      </c>
      <c r="C183" s="104">
        <f t="shared" si="18"/>
        <v>2302205.5099999998</v>
      </c>
      <c r="D183" s="134">
        <v>47126.39</v>
      </c>
      <c r="E183" s="127">
        <v>30036.9</v>
      </c>
      <c r="F183" s="127">
        <v>0</v>
      </c>
      <c r="G183" s="127">
        <v>2225042.2200000002</v>
      </c>
      <c r="H183" s="127">
        <v>0</v>
      </c>
      <c r="I183" s="127">
        <v>0</v>
      </c>
      <c r="J183" s="127">
        <v>0</v>
      </c>
      <c r="K183" s="127">
        <v>0</v>
      </c>
      <c r="L183" s="128">
        <v>0</v>
      </c>
      <c r="M183" s="127">
        <v>0</v>
      </c>
      <c r="N183" s="129">
        <v>0</v>
      </c>
      <c r="O183" s="130">
        <v>0</v>
      </c>
      <c r="P183" s="129">
        <v>0</v>
      </c>
      <c r="Q183" s="130">
        <v>0</v>
      </c>
      <c r="R183" s="129">
        <v>0</v>
      </c>
      <c r="S183" s="130">
        <v>0</v>
      </c>
      <c r="T183" s="129">
        <v>0</v>
      </c>
      <c r="U183" s="129">
        <v>0</v>
      </c>
      <c r="V183" s="129">
        <v>0</v>
      </c>
      <c r="W183" s="130">
        <v>0</v>
      </c>
      <c r="X183" s="15"/>
      <c r="Y183" s="49"/>
      <c r="Z183" s="49"/>
      <c r="AA183" s="49"/>
      <c r="AB183" s="49"/>
      <c r="AC183" s="49"/>
    </row>
    <row r="184" spans="1:29" s="50" customFormat="1" ht="24.75" hidden="1" customHeight="1" x14ac:dyDescent="0.25">
      <c r="A184" s="107">
        <v>157</v>
      </c>
      <c r="B184" s="126" t="s">
        <v>693</v>
      </c>
      <c r="C184" s="104">
        <f t="shared" si="18"/>
        <v>2749020.09</v>
      </c>
      <c r="D184" s="134">
        <v>56393.43</v>
      </c>
      <c r="E184" s="127">
        <v>30047.52</v>
      </c>
      <c r="F184" s="127">
        <v>0</v>
      </c>
      <c r="G184" s="127">
        <v>2662579.14</v>
      </c>
      <c r="H184" s="127">
        <v>0</v>
      </c>
      <c r="I184" s="127">
        <v>0</v>
      </c>
      <c r="J184" s="127">
        <v>0</v>
      </c>
      <c r="K184" s="127">
        <v>0</v>
      </c>
      <c r="L184" s="128">
        <v>0</v>
      </c>
      <c r="M184" s="127">
        <v>0</v>
      </c>
      <c r="N184" s="129">
        <v>0</v>
      </c>
      <c r="O184" s="130">
        <v>0</v>
      </c>
      <c r="P184" s="129">
        <v>0</v>
      </c>
      <c r="Q184" s="130">
        <v>0</v>
      </c>
      <c r="R184" s="129">
        <v>0</v>
      </c>
      <c r="S184" s="130">
        <v>0</v>
      </c>
      <c r="T184" s="129">
        <v>0</v>
      </c>
      <c r="U184" s="129">
        <v>0</v>
      </c>
      <c r="V184" s="129">
        <v>0</v>
      </c>
      <c r="W184" s="130">
        <v>0</v>
      </c>
      <c r="X184" s="15"/>
      <c r="Y184" s="49"/>
      <c r="Z184" s="49"/>
      <c r="AA184" s="49"/>
      <c r="AB184" s="49"/>
      <c r="AC184" s="49"/>
    </row>
    <row r="185" spans="1:29" s="50" customFormat="1" ht="24.75" hidden="1" customHeight="1" x14ac:dyDescent="0.25">
      <c r="A185" s="107">
        <v>158</v>
      </c>
      <c r="B185" s="126" t="s">
        <v>694</v>
      </c>
      <c r="C185" s="104">
        <f t="shared" si="18"/>
        <v>2953741.31</v>
      </c>
      <c r="D185" s="134">
        <v>60639.73</v>
      </c>
      <c r="E185" s="127">
        <v>30035.72</v>
      </c>
      <c r="F185" s="127">
        <v>0</v>
      </c>
      <c r="G185" s="127">
        <v>2863065.86</v>
      </c>
      <c r="H185" s="127">
        <v>0</v>
      </c>
      <c r="I185" s="127">
        <v>0</v>
      </c>
      <c r="J185" s="127">
        <v>0</v>
      </c>
      <c r="K185" s="127">
        <v>0</v>
      </c>
      <c r="L185" s="128">
        <v>0</v>
      </c>
      <c r="M185" s="127">
        <v>0</v>
      </c>
      <c r="N185" s="129">
        <v>0</v>
      </c>
      <c r="O185" s="130">
        <v>0</v>
      </c>
      <c r="P185" s="129">
        <v>0</v>
      </c>
      <c r="Q185" s="130">
        <v>0</v>
      </c>
      <c r="R185" s="129">
        <v>0</v>
      </c>
      <c r="S185" s="130">
        <v>0</v>
      </c>
      <c r="T185" s="129">
        <v>0</v>
      </c>
      <c r="U185" s="129">
        <v>0</v>
      </c>
      <c r="V185" s="129">
        <v>0</v>
      </c>
      <c r="W185" s="130">
        <v>0</v>
      </c>
      <c r="X185" s="15"/>
      <c r="Y185" s="49"/>
      <c r="Z185" s="49"/>
      <c r="AA185" s="49"/>
      <c r="AB185" s="49"/>
      <c r="AC185" s="49"/>
    </row>
    <row r="186" spans="1:29" s="50" customFormat="1" ht="24.75" hidden="1" customHeight="1" x14ac:dyDescent="0.25">
      <c r="A186" s="107">
        <v>159</v>
      </c>
      <c r="B186" s="126" t="s">
        <v>695</v>
      </c>
      <c r="C186" s="104">
        <f t="shared" si="18"/>
        <v>8573724.4900000002</v>
      </c>
      <c r="D186" s="134">
        <v>172410.05</v>
      </c>
      <c r="E186" s="127">
        <v>218587.92</v>
      </c>
      <c r="F186" s="127">
        <v>0</v>
      </c>
      <c r="G186" s="127">
        <v>0</v>
      </c>
      <c r="H186" s="127">
        <v>0</v>
      </c>
      <c r="I186" s="127">
        <v>0</v>
      </c>
      <c r="J186" s="127">
        <v>0</v>
      </c>
      <c r="K186" s="127">
        <v>0</v>
      </c>
      <c r="L186" s="128">
        <v>0</v>
      </c>
      <c r="M186" s="127">
        <v>0</v>
      </c>
      <c r="N186" s="129">
        <v>0</v>
      </c>
      <c r="O186" s="130">
        <v>0</v>
      </c>
      <c r="P186" s="129">
        <v>0</v>
      </c>
      <c r="Q186" s="130">
        <v>0</v>
      </c>
      <c r="R186" s="129">
        <v>0</v>
      </c>
      <c r="S186" s="130">
        <v>0</v>
      </c>
      <c r="T186" s="129">
        <v>2981.51</v>
      </c>
      <c r="U186" s="129">
        <v>8182726.5199999996</v>
      </c>
      <c r="V186" s="129">
        <v>0</v>
      </c>
      <c r="W186" s="130">
        <v>0</v>
      </c>
      <c r="X186" s="15"/>
      <c r="Y186" s="49"/>
      <c r="Z186" s="49"/>
      <c r="AA186" s="49"/>
      <c r="AB186" s="49"/>
      <c r="AC186" s="49"/>
    </row>
    <row r="187" spans="1:29" s="50" customFormat="1" ht="24.75" hidden="1" customHeight="1" x14ac:dyDescent="0.25">
      <c r="A187" s="107">
        <v>160</v>
      </c>
      <c r="B187" s="126" t="s">
        <v>1113</v>
      </c>
      <c r="C187" s="104">
        <f t="shared" si="18"/>
        <v>8804701.5800000001</v>
      </c>
      <c r="D187" s="134">
        <v>176932.16</v>
      </c>
      <c r="E187" s="127">
        <v>230419.78</v>
      </c>
      <c r="F187" s="127">
        <v>0</v>
      </c>
      <c r="G187" s="127">
        <v>5054027.32</v>
      </c>
      <c r="H187" s="127">
        <v>0</v>
      </c>
      <c r="I187" s="127">
        <v>0</v>
      </c>
      <c r="J187" s="127">
        <v>770139.98</v>
      </c>
      <c r="K187" s="127">
        <v>0</v>
      </c>
      <c r="L187" s="128">
        <v>0</v>
      </c>
      <c r="M187" s="127">
        <v>0</v>
      </c>
      <c r="N187" s="129">
        <v>0</v>
      </c>
      <c r="O187" s="130">
        <v>0</v>
      </c>
      <c r="P187" s="129">
        <v>935.6</v>
      </c>
      <c r="Q187" s="130">
        <v>2573182.34</v>
      </c>
      <c r="R187" s="129">
        <v>0</v>
      </c>
      <c r="S187" s="130">
        <v>0</v>
      </c>
      <c r="T187" s="129">
        <v>0</v>
      </c>
      <c r="U187" s="129">
        <v>0</v>
      </c>
      <c r="V187" s="129">
        <v>0</v>
      </c>
      <c r="W187" s="130">
        <v>0</v>
      </c>
      <c r="X187" s="15"/>
      <c r="Y187" s="49"/>
      <c r="Z187" s="49"/>
      <c r="AA187" s="49"/>
      <c r="AB187" s="49"/>
      <c r="AC187" s="49"/>
    </row>
    <row r="188" spans="1:29" s="50" customFormat="1" ht="24.75" hidden="1" customHeight="1" x14ac:dyDescent="0.25">
      <c r="A188" s="107">
        <v>161</v>
      </c>
      <c r="B188" s="126" t="s">
        <v>696</v>
      </c>
      <c r="C188" s="104">
        <f t="shared" si="18"/>
        <v>4393780.95</v>
      </c>
      <c r="D188" s="134">
        <v>29844.77</v>
      </c>
      <c r="E188" s="127">
        <v>139697.84</v>
      </c>
      <c r="F188" s="127">
        <v>335058.64</v>
      </c>
      <c r="G188" s="127">
        <v>0</v>
      </c>
      <c r="H188" s="127">
        <v>0</v>
      </c>
      <c r="I188" s="127">
        <v>0</v>
      </c>
      <c r="J188" s="127">
        <v>0</v>
      </c>
      <c r="K188" s="127">
        <v>0</v>
      </c>
      <c r="L188" s="128">
        <v>0</v>
      </c>
      <c r="M188" s="127">
        <v>0</v>
      </c>
      <c r="N188" s="129">
        <v>505.8</v>
      </c>
      <c r="O188" s="127">
        <v>1409101.72</v>
      </c>
      <c r="P188" s="129">
        <v>0</v>
      </c>
      <c r="Q188" s="127">
        <v>0</v>
      </c>
      <c r="R188" s="129">
        <v>0</v>
      </c>
      <c r="S188" s="130">
        <v>0</v>
      </c>
      <c r="T188" s="129">
        <v>592</v>
      </c>
      <c r="U188" s="129">
        <v>2480077.98</v>
      </c>
      <c r="V188" s="129">
        <v>0</v>
      </c>
      <c r="W188" s="127">
        <v>0</v>
      </c>
      <c r="X188" s="15"/>
      <c r="Y188" s="49"/>
      <c r="Z188" s="49"/>
      <c r="AA188" s="49"/>
      <c r="AB188" s="49"/>
      <c r="AC188" s="49"/>
    </row>
    <row r="189" spans="1:29" s="50" customFormat="1" ht="24.75" hidden="1" customHeight="1" x14ac:dyDescent="0.25">
      <c r="A189" s="107">
        <v>162</v>
      </c>
      <c r="B189" s="126" t="s">
        <v>657</v>
      </c>
      <c r="C189" s="104">
        <f t="shared" si="18"/>
        <v>35853044.020000003</v>
      </c>
      <c r="D189" s="134">
        <v>719288.6</v>
      </c>
      <c r="E189" s="127">
        <v>1090545.3799999999</v>
      </c>
      <c r="F189" s="127">
        <v>0</v>
      </c>
      <c r="G189" s="127">
        <v>0</v>
      </c>
      <c r="H189" s="127">
        <v>1628382.69</v>
      </c>
      <c r="I189" s="127">
        <v>814191.35</v>
      </c>
      <c r="J189" s="127">
        <v>2726446.64</v>
      </c>
      <c r="K189" s="127">
        <v>0</v>
      </c>
      <c r="L189" s="128">
        <v>6</v>
      </c>
      <c r="M189" s="127">
        <v>10398639.08</v>
      </c>
      <c r="N189" s="129">
        <v>1720.1</v>
      </c>
      <c r="O189" s="127">
        <v>7053704.8799999999</v>
      </c>
      <c r="P189" s="129">
        <v>0</v>
      </c>
      <c r="Q189" s="127">
        <v>0</v>
      </c>
      <c r="R189" s="129">
        <v>0</v>
      </c>
      <c r="S189" s="130">
        <v>0</v>
      </c>
      <c r="T189" s="129">
        <v>6406</v>
      </c>
      <c r="U189" s="129">
        <v>11421845.4</v>
      </c>
      <c r="V189" s="129">
        <v>0</v>
      </c>
      <c r="W189" s="127">
        <v>0</v>
      </c>
      <c r="X189" s="15"/>
      <c r="Y189" s="49"/>
      <c r="Z189" s="49"/>
      <c r="AA189" s="49"/>
      <c r="AB189" s="49"/>
      <c r="AC189" s="49"/>
    </row>
    <row r="190" spans="1:29" s="50" customFormat="1" ht="24.75" hidden="1" customHeight="1" x14ac:dyDescent="0.25">
      <c r="A190" s="107">
        <v>163</v>
      </c>
      <c r="B190" s="126" t="s">
        <v>658</v>
      </c>
      <c r="C190" s="104">
        <f t="shared" si="18"/>
        <v>23121966.82</v>
      </c>
      <c r="D190" s="134">
        <v>465749.7</v>
      </c>
      <c r="E190" s="127">
        <v>449353.44</v>
      </c>
      <c r="F190" s="127">
        <v>0</v>
      </c>
      <c r="G190" s="127">
        <v>7035195.4000000004</v>
      </c>
      <c r="H190" s="127">
        <v>1739631.52</v>
      </c>
      <c r="I190" s="127">
        <v>1077896.96</v>
      </c>
      <c r="J190" s="127">
        <v>1929595</v>
      </c>
      <c r="K190" s="127">
        <v>0</v>
      </c>
      <c r="L190" s="128">
        <v>0</v>
      </c>
      <c r="M190" s="127">
        <v>0</v>
      </c>
      <c r="N190" s="129">
        <v>0</v>
      </c>
      <c r="O190" s="130">
        <v>0</v>
      </c>
      <c r="P190" s="129">
        <v>0</v>
      </c>
      <c r="Q190" s="130">
        <v>0</v>
      </c>
      <c r="R190" s="129">
        <v>0</v>
      </c>
      <c r="S190" s="130">
        <v>0</v>
      </c>
      <c r="T190" s="129">
        <v>3298.59</v>
      </c>
      <c r="U190" s="129">
        <v>10424544.800000001</v>
      </c>
      <c r="V190" s="129">
        <v>0</v>
      </c>
      <c r="W190" s="130">
        <v>0</v>
      </c>
      <c r="X190" s="15"/>
      <c r="Y190" s="49"/>
      <c r="Z190" s="49"/>
      <c r="AA190" s="49"/>
      <c r="AB190" s="49"/>
      <c r="AC190" s="49"/>
    </row>
    <row r="191" spans="1:29" s="50" customFormat="1" ht="24.75" hidden="1" customHeight="1" x14ac:dyDescent="0.25">
      <c r="A191" s="107">
        <v>164</v>
      </c>
      <c r="B191" s="126" t="s">
        <v>659</v>
      </c>
      <c r="C191" s="104">
        <f t="shared" si="18"/>
        <v>51164798.920000002</v>
      </c>
      <c r="D191" s="134">
        <v>1031729.56</v>
      </c>
      <c r="E191" s="127">
        <v>1338339.48</v>
      </c>
      <c r="F191" s="127">
        <v>0</v>
      </c>
      <c r="G191" s="127">
        <v>12253453.939999999</v>
      </c>
      <c r="H191" s="127">
        <v>0</v>
      </c>
      <c r="I191" s="127">
        <v>0</v>
      </c>
      <c r="J191" s="127">
        <v>2928229</v>
      </c>
      <c r="K191" s="127">
        <v>0</v>
      </c>
      <c r="L191" s="128">
        <v>6</v>
      </c>
      <c r="M191" s="127">
        <v>10432980.619999999</v>
      </c>
      <c r="N191" s="129">
        <v>1720.1</v>
      </c>
      <c r="O191" s="127">
        <v>6932763.1399999997</v>
      </c>
      <c r="P191" s="129">
        <v>1437.2</v>
      </c>
      <c r="Q191" s="127">
        <v>4540315.5</v>
      </c>
      <c r="R191" s="129">
        <v>0</v>
      </c>
      <c r="S191" s="130">
        <v>0</v>
      </c>
      <c r="T191" s="129">
        <v>6406</v>
      </c>
      <c r="U191" s="129">
        <v>11706987.68</v>
      </c>
      <c r="V191" s="129">
        <v>0</v>
      </c>
      <c r="W191" s="127">
        <v>0</v>
      </c>
      <c r="X191" s="15"/>
      <c r="Y191" s="49"/>
      <c r="Z191" s="49"/>
      <c r="AA191" s="49"/>
      <c r="AB191" s="49"/>
      <c r="AC191" s="49"/>
    </row>
    <row r="192" spans="1:29" s="50" customFormat="1" ht="24.75" hidden="1" customHeight="1" x14ac:dyDescent="0.25">
      <c r="A192" s="107">
        <v>165</v>
      </c>
      <c r="B192" s="126" t="s">
        <v>660</v>
      </c>
      <c r="C192" s="104">
        <f t="shared" si="18"/>
        <v>31449858.399999999</v>
      </c>
      <c r="D192" s="134">
        <v>643516.98</v>
      </c>
      <c r="E192" s="127">
        <v>341804.7</v>
      </c>
      <c r="F192" s="127">
        <v>0</v>
      </c>
      <c r="G192" s="127">
        <v>10604215.140000001</v>
      </c>
      <c r="H192" s="127">
        <v>3801575.32</v>
      </c>
      <c r="I192" s="127">
        <v>1819644.96</v>
      </c>
      <c r="J192" s="127">
        <v>0</v>
      </c>
      <c r="K192" s="127">
        <v>0</v>
      </c>
      <c r="L192" s="128">
        <v>6</v>
      </c>
      <c r="M192" s="127">
        <v>10364643.279999999</v>
      </c>
      <c r="N192" s="129">
        <v>0</v>
      </c>
      <c r="O192" s="130">
        <v>0</v>
      </c>
      <c r="P192" s="129">
        <v>1495.7</v>
      </c>
      <c r="Q192" s="130">
        <v>3874458.02</v>
      </c>
      <c r="R192" s="129">
        <v>0</v>
      </c>
      <c r="S192" s="130">
        <v>0</v>
      </c>
      <c r="T192" s="129">
        <v>0</v>
      </c>
      <c r="U192" s="129">
        <v>0</v>
      </c>
      <c r="V192" s="129">
        <v>0</v>
      </c>
      <c r="W192" s="130">
        <v>0</v>
      </c>
      <c r="X192" s="15"/>
      <c r="Y192" s="49"/>
      <c r="Z192" s="49"/>
      <c r="AA192" s="49"/>
      <c r="AB192" s="49"/>
      <c r="AC192" s="49"/>
    </row>
    <row r="193" spans="1:29" s="50" customFormat="1" ht="24.75" hidden="1" customHeight="1" x14ac:dyDescent="0.25">
      <c r="A193" s="107">
        <v>166</v>
      </c>
      <c r="B193" s="126" t="s">
        <v>662</v>
      </c>
      <c r="C193" s="104">
        <f t="shared" si="18"/>
        <v>13688198.59</v>
      </c>
      <c r="D193" s="134">
        <v>276745.75</v>
      </c>
      <c r="E193" s="127">
        <v>276865.76</v>
      </c>
      <c r="F193" s="127">
        <v>0</v>
      </c>
      <c r="G193" s="127">
        <v>1436792.78</v>
      </c>
      <c r="H193" s="127">
        <v>0</v>
      </c>
      <c r="I193" s="127">
        <v>0</v>
      </c>
      <c r="J193" s="127">
        <v>0</v>
      </c>
      <c r="K193" s="127">
        <v>0</v>
      </c>
      <c r="L193" s="128">
        <v>0</v>
      </c>
      <c r="M193" s="127">
        <v>0</v>
      </c>
      <c r="N193" s="129">
        <v>1005.2</v>
      </c>
      <c r="O193" s="127">
        <v>3887202.02</v>
      </c>
      <c r="P193" s="129">
        <v>0</v>
      </c>
      <c r="Q193" s="127">
        <v>0</v>
      </c>
      <c r="R193" s="129">
        <v>0</v>
      </c>
      <c r="S193" s="130">
        <v>0</v>
      </c>
      <c r="T193" s="129">
        <v>1667.66</v>
      </c>
      <c r="U193" s="127">
        <v>7810592.2800000003</v>
      </c>
      <c r="V193" s="129">
        <v>0</v>
      </c>
      <c r="W193" s="127">
        <v>0</v>
      </c>
      <c r="X193" s="15"/>
      <c r="Y193" s="49"/>
      <c r="Z193" s="49"/>
      <c r="AA193" s="49"/>
      <c r="AB193" s="49"/>
      <c r="AC193" s="49"/>
    </row>
    <row r="194" spans="1:29" s="50" customFormat="1" ht="24.75" hidden="1" customHeight="1" x14ac:dyDescent="0.25">
      <c r="A194" s="107">
        <v>167</v>
      </c>
      <c r="B194" s="126" t="s">
        <v>697</v>
      </c>
      <c r="C194" s="104">
        <f t="shared" si="18"/>
        <v>3657591.57</v>
      </c>
      <c r="D194" s="134">
        <v>73562.23</v>
      </c>
      <c r="E194" s="127">
        <v>110836.22</v>
      </c>
      <c r="F194" s="127">
        <v>0</v>
      </c>
      <c r="G194" s="127">
        <v>0</v>
      </c>
      <c r="H194" s="127">
        <v>0</v>
      </c>
      <c r="I194" s="127">
        <v>0</v>
      </c>
      <c r="J194" s="127">
        <v>0</v>
      </c>
      <c r="K194" s="127">
        <v>0</v>
      </c>
      <c r="L194" s="128">
        <v>0</v>
      </c>
      <c r="M194" s="127">
        <v>0</v>
      </c>
      <c r="N194" s="129">
        <v>505.8</v>
      </c>
      <c r="O194" s="127">
        <v>1465843.2</v>
      </c>
      <c r="P194" s="129">
        <v>0</v>
      </c>
      <c r="Q194" s="127">
        <v>0</v>
      </c>
      <c r="R194" s="129">
        <v>0</v>
      </c>
      <c r="S194" s="130">
        <v>0</v>
      </c>
      <c r="T194" s="129">
        <v>602.1</v>
      </c>
      <c r="U194" s="127">
        <v>2007349.92</v>
      </c>
      <c r="V194" s="129">
        <v>0</v>
      </c>
      <c r="W194" s="127">
        <v>0</v>
      </c>
      <c r="X194" s="15"/>
      <c r="Y194" s="49"/>
      <c r="Z194" s="49"/>
      <c r="AA194" s="49"/>
      <c r="AB194" s="49"/>
      <c r="AC194" s="49"/>
    </row>
    <row r="195" spans="1:29" s="50" customFormat="1" ht="24.75" hidden="1" customHeight="1" x14ac:dyDescent="0.25">
      <c r="A195" s="107">
        <v>168</v>
      </c>
      <c r="B195" s="126" t="s">
        <v>119</v>
      </c>
      <c r="C195" s="104">
        <f t="shared" si="18"/>
        <v>12867737.43</v>
      </c>
      <c r="D195" s="134">
        <v>252642.57</v>
      </c>
      <c r="E195" s="127">
        <f>43630.5+303098.34</f>
        <v>346728.84</v>
      </c>
      <c r="F195" s="106">
        <v>2191726.52</v>
      </c>
      <c r="G195" s="127">
        <v>0</v>
      </c>
      <c r="H195" s="127">
        <v>0</v>
      </c>
      <c r="I195" s="127">
        <v>0</v>
      </c>
      <c r="J195" s="127">
        <v>0</v>
      </c>
      <c r="K195" s="127">
        <v>0</v>
      </c>
      <c r="L195" s="128">
        <v>0</v>
      </c>
      <c r="M195" s="127">
        <v>0</v>
      </c>
      <c r="N195" s="129">
        <v>1682.4</v>
      </c>
      <c r="O195" s="127">
        <v>6552388.96</v>
      </c>
      <c r="P195" s="129">
        <v>1235.5</v>
      </c>
      <c r="Q195" s="127">
        <v>3524250.54</v>
      </c>
      <c r="R195" s="129">
        <v>0</v>
      </c>
      <c r="S195" s="127">
        <v>0</v>
      </c>
      <c r="T195" s="129">
        <v>0</v>
      </c>
      <c r="U195" s="129">
        <v>0</v>
      </c>
      <c r="V195" s="129">
        <v>0</v>
      </c>
      <c r="W195" s="127">
        <v>0</v>
      </c>
      <c r="X195" s="15"/>
      <c r="Y195" s="49"/>
      <c r="Z195" s="49"/>
      <c r="AA195" s="49"/>
      <c r="AB195" s="49"/>
      <c r="AC195" s="49"/>
    </row>
    <row r="196" spans="1:29" s="50" customFormat="1" ht="24.75" hidden="1" customHeight="1" x14ac:dyDescent="0.25">
      <c r="A196" s="107">
        <v>169</v>
      </c>
      <c r="B196" s="126" t="s">
        <v>1163</v>
      </c>
      <c r="C196" s="104">
        <f t="shared" ref="C196:C227" si="19">ROUND(SUM(D196+E196+F196+G196+H196+I196+J196+K196+M196+O196+Q196+S196+U196+W196),2)</f>
        <v>7958444.7400000002</v>
      </c>
      <c r="D196" s="134">
        <v>157617.4</v>
      </c>
      <c r="E196" s="127">
        <f>13662.04+157360.08</f>
        <v>171022.12</v>
      </c>
      <c r="F196" s="106">
        <v>1177004.72</v>
      </c>
      <c r="G196" s="127">
        <v>0</v>
      </c>
      <c r="H196" s="127">
        <v>0</v>
      </c>
      <c r="I196" s="127">
        <v>0</v>
      </c>
      <c r="J196" s="127">
        <v>0</v>
      </c>
      <c r="K196" s="127">
        <v>0</v>
      </c>
      <c r="L196" s="128">
        <v>0</v>
      </c>
      <c r="M196" s="127">
        <v>0</v>
      </c>
      <c r="N196" s="129">
        <v>0</v>
      </c>
      <c r="O196" s="130">
        <v>0</v>
      </c>
      <c r="P196" s="129">
        <v>0</v>
      </c>
      <c r="Q196" s="130">
        <v>0</v>
      </c>
      <c r="R196" s="129">
        <v>0</v>
      </c>
      <c r="S196" s="127">
        <v>0</v>
      </c>
      <c r="T196" s="129">
        <v>1862</v>
      </c>
      <c r="U196" s="130">
        <v>6452800.5</v>
      </c>
      <c r="V196" s="129">
        <v>0</v>
      </c>
      <c r="W196" s="130">
        <v>0</v>
      </c>
      <c r="X196" s="15"/>
      <c r="Y196" s="49"/>
      <c r="Z196" s="49"/>
      <c r="AA196" s="49"/>
      <c r="AB196" s="49"/>
      <c r="AC196" s="49"/>
    </row>
    <row r="197" spans="1:29" s="50" customFormat="1" ht="24.75" hidden="1" customHeight="1" x14ac:dyDescent="0.25">
      <c r="A197" s="107">
        <v>170</v>
      </c>
      <c r="B197" s="126" t="s">
        <v>120</v>
      </c>
      <c r="C197" s="104">
        <f t="shared" si="19"/>
        <v>6162159.2000000002</v>
      </c>
      <c r="D197" s="134">
        <v>119416.96000000001</v>
      </c>
      <c r="E197" s="127">
        <f>27575.42+15270.38</f>
        <v>42845.799999999996</v>
      </c>
      <c r="F197" s="106">
        <v>2622046.14</v>
      </c>
      <c r="G197" s="127">
        <v>0</v>
      </c>
      <c r="H197" s="127">
        <v>0</v>
      </c>
      <c r="I197" s="127">
        <v>0</v>
      </c>
      <c r="J197" s="127">
        <v>0</v>
      </c>
      <c r="K197" s="127">
        <v>0</v>
      </c>
      <c r="L197" s="128">
        <v>0</v>
      </c>
      <c r="M197" s="127">
        <v>0</v>
      </c>
      <c r="N197" s="129">
        <v>0</v>
      </c>
      <c r="O197" s="130">
        <v>0</v>
      </c>
      <c r="P197" s="129">
        <v>1419.5</v>
      </c>
      <c r="Q197" s="130">
        <v>3377850.3</v>
      </c>
      <c r="R197" s="129">
        <v>0</v>
      </c>
      <c r="S197" s="130">
        <v>0</v>
      </c>
      <c r="T197" s="129">
        <v>0</v>
      </c>
      <c r="U197" s="129">
        <v>0</v>
      </c>
      <c r="V197" s="129">
        <v>0</v>
      </c>
      <c r="W197" s="130">
        <v>0</v>
      </c>
      <c r="X197" s="15"/>
      <c r="Y197" s="49"/>
      <c r="Z197" s="49"/>
      <c r="AA197" s="49"/>
      <c r="AB197" s="49"/>
      <c r="AC197" s="49"/>
    </row>
    <row r="198" spans="1:29" s="50" customFormat="1" ht="24.75" hidden="1" customHeight="1" x14ac:dyDescent="0.25">
      <c r="A198" s="107">
        <v>171</v>
      </c>
      <c r="B198" s="126" t="s">
        <v>698</v>
      </c>
      <c r="C198" s="104">
        <f t="shared" si="19"/>
        <v>20524195.059999999</v>
      </c>
      <c r="D198" s="134">
        <v>408058.92</v>
      </c>
      <c r="E198" s="127">
        <v>749315.34</v>
      </c>
      <c r="F198" s="127">
        <v>1693571.4</v>
      </c>
      <c r="G198" s="127">
        <v>0</v>
      </c>
      <c r="H198" s="127">
        <v>0</v>
      </c>
      <c r="I198" s="127">
        <v>0</v>
      </c>
      <c r="J198" s="127">
        <v>0</v>
      </c>
      <c r="K198" s="127">
        <v>0</v>
      </c>
      <c r="L198" s="128">
        <v>0</v>
      </c>
      <c r="M198" s="127">
        <v>0</v>
      </c>
      <c r="N198" s="129">
        <v>1568.1</v>
      </c>
      <c r="O198" s="127">
        <v>3267824.74</v>
      </c>
      <c r="P198" s="129">
        <v>0</v>
      </c>
      <c r="Q198" s="127">
        <v>0</v>
      </c>
      <c r="R198" s="129">
        <v>0</v>
      </c>
      <c r="S198" s="130">
        <v>0</v>
      </c>
      <c r="T198" s="129">
        <v>3414.6</v>
      </c>
      <c r="U198" s="127">
        <v>14405424.66</v>
      </c>
      <c r="V198" s="129">
        <v>0</v>
      </c>
      <c r="W198" s="127">
        <v>0</v>
      </c>
      <c r="X198" s="15"/>
      <c r="Y198" s="49"/>
      <c r="Z198" s="49"/>
      <c r="AA198" s="49"/>
      <c r="AB198" s="49"/>
      <c r="AC198" s="49"/>
    </row>
    <row r="199" spans="1:29" s="50" customFormat="1" ht="24.75" hidden="1" customHeight="1" x14ac:dyDescent="0.25">
      <c r="A199" s="107">
        <v>172</v>
      </c>
      <c r="B199" s="126" t="s">
        <v>699</v>
      </c>
      <c r="C199" s="104">
        <f t="shared" si="19"/>
        <v>13543979.09</v>
      </c>
      <c r="D199" s="134">
        <v>274492.05</v>
      </c>
      <c r="E199" s="127">
        <v>272830.15999999997</v>
      </c>
      <c r="F199" s="127">
        <v>1789046.38</v>
      </c>
      <c r="G199" s="127">
        <v>5165340.26</v>
      </c>
      <c r="H199" s="127">
        <v>0</v>
      </c>
      <c r="I199" s="127">
        <v>0</v>
      </c>
      <c r="J199" s="127">
        <v>1962455.64</v>
      </c>
      <c r="K199" s="127">
        <v>0</v>
      </c>
      <c r="L199" s="128">
        <v>0</v>
      </c>
      <c r="M199" s="127">
        <v>0</v>
      </c>
      <c r="N199" s="129">
        <v>0</v>
      </c>
      <c r="O199" s="130">
        <v>0</v>
      </c>
      <c r="P199" s="129">
        <v>1395</v>
      </c>
      <c r="Q199" s="130">
        <v>4079814.6</v>
      </c>
      <c r="R199" s="129">
        <v>0</v>
      </c>
      <c r="S199" s="130">
        <v>0</v>
      </c>
      <c r="T199" s="129">
        <v>0</v>
      </c>
      <c r="U199" s="129">
        <v>0</v>
      </c>
      <c r="V199" s="129">
        <v>0</v>
      </c>
      <c r="W199" s="130">
        <v>0</v>
      </c>
      <c r="X199" s="15"/>
      <c r="Y199" s="49"/>
      <c r="Z199" s="49"/>
      <c r="AA199" s="49"/>
      <c r="AB199" s="49"/>
      <c r="AC199" s="49"/>
    </row>
    <row r="200" spans="1:29" s="50" customFormat="1" ht="24.75" hidden="1" customHeight="1" x14ac:dyDescent="0.25">
      <c r="A200" s="107">
        <v>173</v>
      </c>
      <c r="B200" s="126" t="s">
        <v>166</v>
      </c>
      <c r="C200" s="104">
        <f t="shared" si="19"/>
        <v>4624240.93</v>
      </c>
      <c r="D200" s="134">
        <v>86924.99</v>
      </c>
      <c r="E200" s="127">
        <v>433208.68</v>
      </c>
      <c r="F200" s="127">
        <v>0</v>
      </c>
      <c r="G200" s="127">
        <v>0</v>
      </c>
      <c r="H200" s="127">
        <v>0</v>
      </c>
      <c r="I200" s="127">
        <v>0</v>
      </c>
      <c r="J200" s="127">
        <v>0</v>
      </c>
      <c r="K200" s="127">
        <v>0</v>
      </c>
      <c r="L200" s="128">
        <v>0</v>
      </c>
      <c r="M200" s="127">
        <v>0</v>
      </c>
      <c r="N200" s="129">
        <v>1076.9000000000001</v>
      </c>
      <c r="O200" s="127">
        <v>4104107.26</v>
      </c>
      <c r="P200" s="129">
        <v>0</v>
      </c>
      <c r="Q200" s="127">
        <v>0</v>
      </c>
      <c r="R200" s="129">
        <v>0</v>
      </c>
      <c r="S200" s="127">
        <v>0</v>
      </c>
      <c r="T200" s="129">
        <v>0</v>
      </c>
      <c r="U200" s="129">
        <v>0</v>
      </c>
      <c r="V200" s="129">
        <v>0</v>
      </c>
      <c r="W200" s="127">
        <v>0</v>
      </c>
      <c r="X200" s="15"/>
      <c r="Y200" s="49"/>
      <c r="Z200" s="49"/>
      <c r="AA200" s="49"/>
      <c r="AB200" s="49"/>
      <c r="AC200" s="49"/>
    </row>
    <row r="201" spans="1:29" s="50" customFormat="1" ht="24.75" hidden="1" customHeight="1" x14ac:dyDescent="0.25">
      <c r="A201" s="107">
        <v>174</v>
      </c>
      <c r="B201" s="126" t="s">
        <v>1145</v>
      </c>
      <c r="C201" s="104">
        <f t="shared" si="19"/>
        <v>6281140.6100000003</v>
      </c>
      <c r="D201" s="134">
        <v>121363.76</v>
      </c>
      <c r="E201" s="127">
        <f>14765.34+193082.22</f>
        <v>207847.56</v>
      </c>
      <c r="F201" s="106">
        <v>1672632.15</v>
      </c>
      <c r="G201" s="127">
        <v>0</v>
      </c>
      <c r="H201" s="127">
        <v>0</v>
      </c>
      <c r="I201" s="127">
        <v>0</v>
      </c>
      <c r="J201" s="127">
        <v>1920634.08</v>
      </c>
      <c r="K201" s="127">
        <v>0</v>
      </c>
      <c r="L201" s="128">
        <v>0</v>
      </c>
      <c r="M201" s="127">
        <v>0</v>
      </c>
      <c r="N201" s="129">
        <v>0</v>
      </c>
      <c r="O201" s="130">
        <v>0</v>
      </c>
      <c r="P201" s="129">
        <v>1104.2</v>
      </c>
      <c r="Q201" s="130">
        <v>2358663.06</v>
      </c>
      <c r="R201" s="129">
        <v>0</v>
      </c>
      <c r="S201" s="130">
        <v>0</v>
      </c>
      <c r="T201" s="129">
        <v>0</v>
      </c>
      <c r="U201" s="129">
        <v>0</v>
      </c>
      <c r="V201" s="129">
        <v>0</v>
      </c>
      <c r="W201" s="130">
        <v>0</v>
      </c>
      <c r="X201" s="15"/>
      <c r="Y201" s="49"/>
      <c r="Z201" s="49"/>
      <c r="AA201" s="49"/>
      <c r="AB201" s="49"/>
      <c r="AC201" s="49"/>
    </row>
    <row r="202" spans="1:29" s="50" customFormat="1" ht="24.75" hidden="1" customHeight="1" x14ac:dyDescent="0.25">
      <c r="A202" s="107">
        <v>175</v>
      </c>
      <c r="B202" s="126" t="s">
        <v>1190</v>
      </c>
      <c r="C202" s="104">
        <f t="shared" si="19"/>
        <v>1199636.98</v>
      </c>
      <c r="D202" s="134">
        <v>21425.69</v>
      </c>
      <c r="E202" s="127">
        <v>13771.78</v>
      </c>
      <c r="F202" s="127">
        <v>1164439.51</v>
      </c>
      <c r="G202" s="127">
        <v>0</v>
      </c>
      <c r="H202" s="127">
        <v>0</v>
      </c>
      <c r="I202" s="127">
        <v>0</v>
      </c>
      <c r="J202" s="127">
        <v>0</v>
      </c>
      <c r="K202" s="127">
        <v>0</v>
      </c>
      <c r="L202" s="128">
        <v>0</v>
      </c>
      <c r="M202" s="127">
        <v>0</v>
      </c>
      <c r="N202" s="129">
        <v>0</v>
      </c>
      <c r="O202" s="130">
        <v>0</v>
      </c>
      <c r="P202" s="129">
        <v>0</v>
      </c>
      <c r="Q202" s="130">
        <v>0</v>
      </c>
      <c r="R202" s="129">
        <v>0</v>
      </c>
      <c r="S202" s="130">
        <v>0</v>
      </c>
      <c r="T202" s="129">
        <v>0</v>
      </c>
      <c r="U202" s="129">
        <v>0</v>
      </c>
      <c r="V202" s="129">
        <v>0</v>
      </c>
      <c r="W202" s="130">
        <v>0</v>
      </c>
      <c r="X202" s="15"/>
      <c r="Y202" s="49"/>
      <c r="Z202" s="49"/>
      <c r="AA202" s="49"/>
      <c r="AB202" s="49"/>
      <c r="AC202" s="49"/>
    </row>
    <row r="203" spans="1:29" s="50" customFormat="1" ht="24.75" hidden="1" customHeight="1" x14ac:dyDescent="0.25">
      <c r="A203" s="107">
        <v>176</v>
      </c>
      <c r="B203" s="126" t="s">
        <v>1146</v>
      </c>
      <c r="C203" s="104">
        <f t="shared" si="19"/>
        <v>15131673.68</v>
      </c>
      <c r="D203" s="134">
        <v>308120.89</v>
      </c>
      <c r="E203" s="127">
        <f>13662.04+241503.84</f>
        <v>255165.88</v>
      </c>
      <c r="F203" s="106">
        <v>1389995.87</v>
      </c>
      <c r="G203" s="127">
        <v>3905415.32</v>
      </c>
      <c r="H203" s="127">
        <v>0</v>
      </c>
      <c r="I203" s="127">
        <v>0</v>
      </c>
      <c r="J203" s="127">
        <v>0</v>
      </c>
      <c r="K203" s="127">
        <v>0</v>
      </c>
      <c r="L203" s="128">
        <v>0</v>
      </c>
      <c r="M203" s="127">
        <v>0</v>
      </c>
      <c r="N203" s="129">
        <v>0</v>
      </c>
      <c r="O203" s="130">
        <v>0</v>
      </c>
      <c r="P203" s="129">
        <v>786.7</v>
      </c>
      <c r="Q203" s="130">
        <v>1938209</v>
      </c>
      <c r="R203" s="129">
        <v>0</v>
      </c>
      <c r="S203" s="130">
        <v>0</v>
      </c>
      <c r="T203" s="129">
        <v>2097</v>
      </c>
      <c r="U203" s="130">
        <v>7334766.7199999997</v>
      </c>
      <c r="V203" s="129">
        <v>0</v>
      </c>
      <c r="W203" s="130">
        <v>0</v>
      </c>
      <c r="X203" s="15"/>
      <c r="Y203" s="49"/>
      <c r="Z203" s="49"/>
      <c r="AA203" s="49"/>
      <c r="AB203" s="49"/>
      <c r="AC203" s="49"/>
    </row>
    <row r="204" spans="1:29" s="50" customFormat="1" ht="24.75" hidden="1" customHeight="1" x14ac:dyDescent="0.25">
      <c r="A204" s="107">
        <v>177</v>
      </c>
      <c r="B204" s="126" t="s">
        <v>151</v>
      </c>
      <c r="C204" s="104">
        <f t="shared" si="19"/>
        <v>2583875.14</v>
      </c>
      <c r="D204" s="134">
        <v>51901.01</v>
      </c>
      <c r="E204" s="127">
        <v>15270.38</v>
      </c>
      <c r="F204" s="127">
        <v>2516703.75</v>
      </c>
      <c r="G204" s="127">
        <v>0</v>
      </c>
      <c r="H204" s="127">
        <v>0</v>
      </c>
      <c r="I204" s="127">
        <v>0</v>
      </c>
      <c r="J204" s="127">
        <v>0</v>
      </c>
      <c r="K204" s="127">
        <v>0</v>
      </c>
      <c r="L204" s="128">
        <v>0</v>
      </c>
      <c r="M204" s="127">
        <v>0</v>
      </c>
      <c r="N204" s="129">
        <v>0</v>
      </c>
      <c r="O204" s="130">
        <v>0</v>
      </c>
      <c r="P204" s="129">
        <v>0</v>
      </c>
      <c r="Q204" s="130">
        <v>0</v>
      </c>
      <c r="R204" s="129">
        <v>0</v>
      </c>
      <c r="S204" s="130">
        <v>0</v>
      </c>
      <c r="T204" s="129">
        <v>0</v>
      </c>
      <c r="U204" s="129">
        <v>0</v>
      </c>
      <c r="V204" s="129">
        <v>0</v>
      </c>
      <c r="W204" s="130">
        <v>0</v>
      </c>
      <c r="X204" s="15"/>
      <c r="Y204" s="49"/>
      <c r="Z204" s="49"/>
      <c r="AA204" s="49"/>
      <c r="AB204" s="49"/>
      <c r="AC204" s="49"/>
    </row>
    <row r="205" spans="1:29" s="50" customFormat="1" ht="24.75" hidden="1" customHeight="1" x14ac:dyDescent="0.25">
      <c r="A205" s="107">
        <v>178</v>
      </c>
      <c r="B205" s="126" t="s">
        <v>700</v>
      </c>
      <c r="C205" s="104">
        <f t="shared" si="19"/>
        <v>7128475.3499999996</v>
      </c>
      <c r="D205" s="134">
        <v>141990.35</v>
      </c>
      <c r="E205" s="127">
        <v>282502.62</v>
      </c>
      <c r="F205" s="127">
        <v>1703318.2</v>
      </c>
      <c r="G205" s="127">
        <v>5000664.18</v>
      </c>
      <c r="H205" s="127">
        <v>0</v>
      </c>
      <c r="I205" s="127">
        <v>0</v>
      </c>
      <c r="J205" s="127">
        <v>0</v>
      </c>
      <c r="K205" s="127">
        <v>0</v>
      </c>
      <c r="L205" s="128">
        <v>0</v>
      </c>
      <c r="M205" s="127">
        <v>0</v>
      </c>
      <c r="N205" s="129">
        <v>0</v>
      </c>
      <c r="O205" s="130">
        <v>0</v>
      </c>
      <c r="P205" s="129">
        <v>0</v>
      </c>
      <c r="Q205" s="130">
        <v>0</v>
      </c>
      <c r="R205" s="129">
        <v>0</v>
      </c>
      <c r="S205" s="130">
        <v>0</v>
      </c>
      <c r="T205" s="129">
        <v>0</v>
      </c>
      <c r="U205" s="129">
        <v>0</v>
      </c>
      <c r="V205" s="129">
        <v>0</v>
      </c>
      <c r="W205" s="130">
        <v>0</v>
      </c>
      <c r="X205" s="15"/>
      <c r="Y205" s="49"/>
      <c r="Z205" s="49"/>
      <c r="AA205" s="49"/>
      <c r="AB205" s="49"/>
      <c r="AC205" s="49"/>
    </row>
    <row r="206" spans="1:29" s="50" customFormat="1" ht="24.75" hidden="1" customHeight="1" x14ac:dyDescent="0.25">
      <c r="A206" s="107">
        <v>179</v>
      </c>
      <c r="B206" s="126" t="s">
        <v>1191</v>
      </c>
      <c r="C206" s="104">
        <f t="shared" si="19"/>
        <v>1253864.78</v>
      </c>
      <c r="D206" s="134">
        <v>22407.43</v>
      </c>
      <c r="E206" s="127">
        <v>13662.04</v>
      </c>
      <c r="F206" s="106">
        <v>1217795.31</v>
      </c>
      <c r="G206" s="127">
        <v>0</v>
      </c>
      <c r="H206" s="127">
        <v>0</v>
      </c>
      <c r="I206" s="127">
        <v>0</v>
      </c>
      <c r="J206" s="127">
        <v>0</v>
      </c>
      <c r="K206" s="127">
        <v>0</v>
      </c>
      <c r="L206" s="128">
        <v>0</v>
      </c>
      <c r="M206" s="127">
        <v>0</v>
      </c>
      <c r="N206" s="129">
        <v>0</v>
      </c>
      <c r="O206" s="130">
        <v>0</v>
      </c>
      <c r="P206" s="129">
        <v>0</v>
      </c>
      <c r="Q206" s="130">
        <v>0</v>
      </c>
      <c r="R206" s="129">
        <v>0</v>
      </c>
      <c r="S206" s="130">
        <v>0</v>
      </c>
      <c r="T206" s="129">
        <v>0</v>
      </c>
      <c r="U206" s="129">
        <v>0</v>
      </c>
      <c r="V206" s="129">
        <v>0</v>
      </c>
      <c r="W206" s="130">
        <v>0</v>
      </c>
      <c r="X206" s="15"/>
      <c r="Y206" s="49"/>
      <c r="Z206" s="49"/>
      <c r="AA206" s="49"/>
      <c r="AB206" s="49"/>
      <c r="AC206" s="49"/>
    </row>
    <row r="207" spans="1:29" s="50" customFormat="1" ht="24.75" hidden="1" customHeight="1" x14ac:dyDescent="0.25">
      <c r="A207" s="107">
        <v>180</v>
      </c>
      <c r="B207" s="126" t="s">
        <v>152</v>
      </c>
      <c r="C207" s="104">
        <f t="shared" si="19"/>
        <v>14536724.939999999</v>
      </c>
      <c r="D207" s="134">
        <v>293821.68</v>
      </c>
      <c r="E207" s="127">
        <v>297878.02</v>
      </c>
      <c r="F207" s="127">
        <v>0</v>
      </c>
      <c r="G207" s="127">
        <v>0</v>
      </c>
      <c r="H207" s="127">
        <v>0</v>
      </c>
      <c r="I207" s="127">
        <v>0</v>
      </c>
      <c r="J207" s="127">
        <v>0</v>
      </c>
      <c r="K207" s="127">
        <v>0</v>
      </c>
      <c r="L207" s="128">
        <v>0</v>
      </c>
      <c r="M207" s="127">
        <v>0</v>
      </c>
      <c r="N207" s="129">
        <v>649.5</v>
      </c>
      <c r="O207" s="127">
        <v>1570082.04</v>
      </c>
      <c r="P207" s="129">
        <v>0</v>
      </c>
      <c r="Q207" s="127">
        <v>0</v>
      </c>
      <c r="R207" s="129">
        <v>0</v>
      </c>
      <c r="S207" s="130">
        <v>0</v>
      </c>
      <c r="T207" s="129">
        <v>4160</v>
      </c>
      <c r="U207" s="127">
        <v>12374943.199999999</v>
      </c>
      <c r="V207" s="129">
        <v>0</v>
      </c>
      <c r="W207" s="127">
        <v>0</v>
      </c>
      <c r="X207" s="15"/>
      <c r="Y207" s="49"/>
      <c r="Z207" s="49"/>
      <c r="AA207" s="49"/>
      <c r="AB207" s="49"/>
      <c r="AC207" s="49"/>
    </row>
    <row r="208" spans="1:29" s="50" customFormat="1" ht="24.75" hidden="1" customHeight="1" x14ac:dyDescent="0.25">
      <c r="A208" s="107">
        <v>181</v>
      </c>
      <c r="B208" s="126" t="s">
        <v>701</v>
      </c>
      <c r="C208" s="104">
        <f t="shared" si="19"/>
        <v>22004289.390000001</v>
      </c>
      <c r="D208" s="134">
        <v>442662.69</v>
      </c>
      <c r="E208" s="127">
        <v>661594.14</v>
      </c>
      <c r="F208" s="127">
        <v>1953880.58</v>
      </c>
      <c r="G208" s="127">
        <v>6482368.9400000004</v>
      </c>
      <c r="H208" s="127">
        <v>0</v>
      </c>
      <c r="I208" s="127">
        <v>0</v>
      </c>
      <c r="J208" s="127">
        <v>1752210.32</v>
      </c>
      <c r="K208" s="127">
        <v>0</v>
      </c>
      <c r="L208" s="128">
        <v>0</v>
      </c>
      <c r="M208" s="127">
        <v>0</v>
      </c>
      <c r="N208" s="129">
        <v>1682.4</v>
      </c>
      <c r="O208" s="127">
        <v>6734033.4400000004</v>
      </c>
      <c r="P208" s="129">
        <v>1237</v>
      </c>
      <c r="Q208" s="127">
        <v>3977539.28</v>
      </c>
      <c r="R208" s="129">
        <v>0</v>
      </c>
      <c r="S208" s="127">
        <v>0</v>
      </c>
      <c r="T208" s="129">
        <v>0</v>
      </c>
      <c r="U208" s="129">
        <v>0</v>
      </c>
      <c r="V208" s="129">
        <v>0</v>
      </c>
      <c r="W208" s="127">
        <v>0</v>
      </c>
      <c r="X208" s="15"/>
      <c r="Y208" s="49"/>
      <c r="Z208" s="49"/>
      <c r="AA208" s="49"/>
      <c r="AB208" s="49"/>
      <c r="AC208" s="49"/>
    </row>
    <row r="209" spans="1:29" s="50" customFormat="1" ht="24.75" hidden="1" customHeight="1" x14ac:dyDescent="0.25">
      <c r="A209" s="107">
        <v>182</v>
      </c>
      <c r="B209" s="126" t="s">
        <v>702</v>
      </c>
      <c r="C209" s="104">
        <f t="shared" si="19"/>
        <v>13655288.99</v>
      </c>
      <c r="D209" s="134">
        <v>269202.61</v>
      </c>
      <c r="E209" s="127">
        <v>291887.15999999997</v>
      </c>
      <c r="F209" s="127">
        <v>1742456.44</v>
      </c>
      <c r="G209" s="127">
        <v>5679860.3799999999</v>
      </c>
      <c r="H209" s="127">
        <v>1197329.48</v>
      </c>
      <c r="I209" s="127">
        <v>814513.88</v>
      </c>
      <c r="J209" s="127">
        <v>1305752.6000000001</v>
      </c>
      <c r="K209" s="127">
        <v>0</v>
      </c>
      <c r="L209" s="128">
        <v>0</v>
      </c>
      <c r="M209" s="127">
        <v>0</v>
      </c>
      <c r="N209" s="129">
        <v>0</v>
      </c>
      <c r="O209" s="130">
        <v>0</v>
      </c>
      <c r="P209" s="129">
        <v>1078.7</v>
      </c>
      <c r="Q209" s="130">
        <v>2354286.44</v>
      </c>
      <c r="R209" s="129">
        <v>0</v>
      </c>
      <c r="S209" s="130">
        <v>0</v>
      </c>
      <c r="T209" s="129">
        <v>0</v>
      </c>
      <c r="U209" s="129">
        <v>0</v>
      </c>
      <c r="V209" s="129">
        <v>0</v>
      </c>
      <c r="W209" s="130">
        <v>0</v>
      </c>
      <c r="X209" s="15"/>
      <c r="Y209" s="49"/>
      <c r="Z209" s="49"/>
      <c r="AA209" s="49"/>
      <c r="AB209" s="49"/>
      <c r="AC209" s="49"/>
    </row>
    <row r="210" spans="1:29" s="50" customFormat="1" ht="24.75" hidden="1" customHeight="1" x14ac:dyDescent="0.25">
      <c r="A210" s="107">
        <v>183</v>
      </c>
      <c r="B210" s="126" t="s">
        <v>703</v>
      </c>
      <c r="C210" s="104">
        <f t="shared" si="19"/>
        <v>6928930.9500000002</v>
      </c>
      <c r="D210" s="134">
        <v>135609.59</v>
      </c>
      <c r="E210" s="127">
        <v>357175.38</v>
      </c>
      <c r="F210" s="127">
        <v>1343304.92</v>
      </c>
      <c r="G210" s="127">
        <v>3791423.78</v>
      </c>
      <c r="H210" s="127">
        <v>261596.56</v>
      </c>
      <c r="I210" s="127">
        <v>130798.28</v>
      </c>
      <c r="J210" s="127">
        <v>909022.44</v>
      </c>
      <c r="K210" s="127">
        <v>0</v>
      </c>
      <c r="L210" s="128">
        <v>0</v>
      </c>
      <c r="M210" s="127">
        <v>0</v>
      </c>
      <c r="N210" s="129">
        <v>0</v>
      </c>
      <c r="O210" s="130">
        <v>0</v>
      </c>
      <c r="P210" s="129">
        <v>0</v>
      </c>
      <c r="Q210" s="130">
        <v>0</v>
      </c>
      <c r="R210" s="129">
        <v>0</v>
      </c>
      <c r="S210" s="130">
        <v>0</v>
      </c>
      <c r="T210" s="129">
        <v>0</v>
      </c>
      <c r="U210" s="129">
        <v>0</v>
      </c>
      <c r="V210" s="129">
        <v>0</v>
      </c>
      <c r="W210" s="130">
        <v>0</v>
      </c>
      <c r="X210" s="15"/>
      <c r="Y210" s="49"/>
      <c r="Z210" s="49"/>
      <c r="AA210" s="49"/>
      <c r="AB210" s="49"/>
      <c r="AC210" s="49"/>
    </row>
    <row r="211" spans="1:29" s="50" customFormat="1" ht="24.75" hidden="1" customHeight="1" x14ac:dyDescent="0.25">
      <c r="A211" s="107">
        <v>184</v>
      </c>
      <c r="B211" s="126" t="s">
        <v>704</v>
      </c>
      <c r="C211" s="104">
        <f t="shared" si="19"/>
        <v>2760247.96</v>
      </c>
      <c r="D211" s="134">
        <v>51181.54</v>
      </c>
      <c r="E211" s="127">
        <v>292568.02</v>
      </c>
      <c r="F211" s="127">
        <v>535812.04</v>
      </c>
      <c r="G211" s="127">
        <v>0</v>
      </c>
      <c r="H211" s="127">
        <v>0</v>
      </c>
      <c r="I211" s="127">
        <v>0</v>
      </c>
      <c r="J211" s="127">
        <v>0</v>
      </c>
      <c r="K211" s="127">
        <v>0</v>
      </c>
      <c r="L211" s="128">
        <v>0</v>
      </c>
      <c r="M211" s="127">
        <v>0</v>
      </c>
      <c r="N211" s="129">
        <v>368.6</v>
      </c>
      <c r="O211" s="127">
        <v>1880686.36</v>
      </c>
      <c r="P211" s="129">
        <v>0</v>
      </c>
      <c r="Q211" s="127">
        <v>0</v>
      </c>
      <c r="R211" s="129">
        <v>0</v>
      </c>
      <c r="S211" s="127">
        <v>0</v>
      </c>
      <c r="T211" s="129">
        <v>0</v>
      </c>
      <c r="U211" s="129">
        <v>0</v>
      </c>
      <c r="V211" s="129">
        <v>0</v>
      </c>
      <c r="W211" s="127">
        <v>0</v>
      </c>
      <c r="X211" s="15"/>
      <c r="Y211" s="49"/>
      <c r="Z211" s="49"/>
      <c r="AA211" s="49"/>
      <c r="AB211" s="49"/>
      <c r="AC211" s="49"/>
    </row>
    <row r="212" spans="1:29" s="50" customFormat="1" ht="24.75" hidden="1" customHeight="1" x14ac:dyDescent="0.25">
      <c r="A212" s="107">
        <v>185</v>
      </c>
      <c r="B212" s="126" t="s">
        <v>705</v>
      </c>
      <c r="C212" s="104">
        <f>ROUND(SUM(D212+E212+F212+G212+H212+I212+J212+K212+M212+O212+Q212+S212+U212+W212),2)</f>
        <v>12433379.33</v>
      </c>
      <c r="D212" s="134">
        <v>246957.65</v>
      </c>
      <c r="E212" s="127">
        <v>249411.88</v>
      </c>
      <c r="F212" s="127">
        <v>2131122.48</v>
      </c>
      <c r="G212" s="127">
        <v>5314941.84</v>
      </c>
      <c r="H212" s="127">
        <v>0</v>
      </c>
      <c r="I212" s="127">
        <v>0</v>
      </c>
      <c r="J212" s="127">
        <v>1504784.38</v>
      </c>
      <c r="K212" s="127">
        <v>0</v>
      </c>
      <c r="L212" s="128">
        <v>0</v>
      </c>
      <c r="M212" s="127">
        <v>0</v>
      </c>
      <c r="N212" s="129">
        <v>0</v>
      </c>
      <c r="O212" s="130">
        <v>0</v>
      </c>
      <c r="P212" s="129">
        <v>1267.9000000000001</v>
      </c>
      <c r="Q212" s="130">
        <v>2986161.1</v>
      </c>
      <c r="R212" s="129">
        <v>0</v>
      </c>
      <c r="S212" s="130">
        <v>0</v>
      </c>
      <c r="T212" s="129">
        <v>0</v>
      </c>
      <c r="U212" s="129">
        <v>0</v>
      </c>
      <c r="V212" s="129">
        <v>0</v>
      </c>
      <c r="W212" s="130">
        <v>0</v>
      </c>
      <c r="X212" s="15"/>
      <c r="Y212" s="49"/>
      <c r="Z212" s="49"/>
      <c r="AA212" s="49"/>
      <c r="AB212" s="49"/>
      <c r="AC212" s="49"/>
    </row>
    <row r="213" spans="1:29" s="50" customFormat="1" ht="24.75" hidden="1" customHeight="1" x14ac:dyDescent="0.25">
      <c r="A213" s="107">
        <v>186</v>
      </c>
      <c r="B213" s="126" t="s">
        <v>153</v>
      </c>
      <c r="C213" s="104">
        <f t="shared" si="19"/>
        <v>8213792.8399999999</v>
      </c>
      <c r="D213" s="134">
        <v>152743.03</v>
      </c>
      <c r="E213" s="127">
        <f>69791.1+491608.06</f>
        <v>561399.16</v>
      </c>
      <c r="F213" s="106">
        <v>1975507.79</v>
      </c>
      <c r="G213" s="127">
        <v>0</v>
      </c>
      <c r="H213" s="127">
        <v>0</v>
      </c>
      <c r="I213" s="127">
        <v>0</v>
      </c>
      <c r="J213" s="127">
        <v>980734.58</v>
      </c>
      <c r="K213" s="127">
        <v>0</v>
      </c>
      <c r="L213" s="128">
        <v>0</v>
      </c>
      <c r="M213" s="127">
        <v>0</v>
      </c>
      <c r="N213" s="129">
        <v>1127.2</v>
      </c>
      <c r="O213" s="127">
        <v>3139815.98</v>
      </c>
      <c r="P213" s="129">
        <v>406.3</v>
      </c>
      <c r="Q213" s="127">
        <v>1403592.3</v>
      </c>
      <c r="R213" s="129">
        <v>0</v>
      </c>
      <c r="S213" s="127">
        <v>0</v>
      </c>
      <c r="T213" s="129">
        <v>0</v>
      </c>
      <c r="U213" s="129">
        <v>0</v>
      </c>
      <c r="V213" s="129">
        <v>0</v>
      </c>
      <c r="W213" s="127">
        <v>0</v>
      </c>
      <c r="X213" s="15"/>
      <c r="Y213" s="49"/>
      <c r="Z213" s="49"/>
      <c r="AA213" s="49"/>
      <c r="AB213" s="49"/>
      <c r="AC213" s="49"/>
    </row>
    <row r="214" spans="1:29" s="50" customFormat="1" ht="24.75" hidden="1" customHeight="1" x14ac:dyDescent="0.25">
      <c r="A214" s="107">
        <v>187</v>
      </c>
      <c r="B214" s="126" t="s">
        <v>1183</v>
      </c>
      <c r="C214" s="104">
        <f t="shared" si="19"/>
        <v>1804763.29</v>
      </c>
      <c r="D214" s="134">
        <v>32340.89</v>
      </c>
      <c r="E214" s="127">
        <v>14765.34</v>
      </c>
      <c r="F214" s="106">
        <v>1757657.06</v>
      </c>
      <c r="G214" s="127">
        <v>0</v>
      </c>
      <c r="H214" s="127">
        <v>0</v>
      </c>
      <c r="I214" s="127">
        <v>0</v>
      </c>
      <c r="J214" s="127">
        <v>0</v>
      </c>
      <c r="K214" s="127">
        <v>0</v>
      </c>
      <c r="L214" s="128">
        <v>0</v>
      </c>
      <c r="M214" s="127">
        <v>0</v>
      </c>
      <c r="N214" s="129">
        <v>0</v>
      </c>
      <c r="O214" s="130">
        <v>0</v>
      </c>
      <c r="P214" s="129">
        <v>0</v>
      </c>
      <c r="Q214" s="130">
        <v>0</v>
      </c>
      <c r="R214" s="129">
        <v>0</v>
      </c>
      <c r="S214" s="130">
        <v>0</v>
      </c>
      <c r="T214" s="129">
        <v>0</v>
      </c>
      <c r="U214" s="129">
        <v>0</v>
      </c>
      <c r="V214" s="129">
        <v>0</v>
      </c>
      <c r="W214" s="130">
        <v>0</v>
      </c>
      <c r="X214" s="15"/>
      <c r="Y214" s="49"/>
      <c r="Z214" s="49"/>
      <c r="AA214" s="49"/>
      <c r="AB214" s="49"/>
      <c r="AC214" s="49"/>
    </row>
    <row r="215" spans="1:29" s="50" customFormat="1" ht="24.75" hidden="1" customHeight="1" x14ac:dyDescent="0.25">
      <c r="A215" s="107">
        <v>188</v>
      </c>
      <c r="B215" s="126" t="s">
        <v>1184</v>
      </c>
      <c r="C215" s="104">
        <f t="shared" si="19"/>
        <v>1809849.81</v>
      </c>
      <c r="D215" s="134">
        <v>32432.79</v>
      </c>
      <c r="E215" s="127">
        <v>14765.34</v>
      </c>
      <c r="F215" s="106">
        <v>1762651.68</v>
      </c>
      <c r="G215" s="127">
        <v>0</v>
      </c>
      <c r="H215" s="127">
        <v>0</v>
      </c>
      <c r="I215" s="127">
        <v>0</v>
      </c>
      <c r="J215" s="127">
        <v>0</v>
      </c>
      <c r="K215" s="127">
        <v>0</v>
      </c>
      <c r="L215" s="128">
        <v>0</v>
      </c>
      <c r="M215" s="127">
        <v>0</v>
      </c>
      <c r="N215" s="129">
        <v>0</v>
      </c>
      <c r="O215" s="130">
        <v>0</v>
      </c>
      <c r="P215" s="129">
        <v>0</v>
      </c>
      <c r="Q215" s="130">
        <v>0</v>
      </c>
      <c r="R215" s="129">
        <v>0</v>
      </c>
      <c r="S215" s="130">
        <v>0</v>
      </c>
      <c r="T215" s="129">
        <v>0</v>
      </c>
      <c r="U215" s="129">
        <v>0</v>
      </c>
      <c r="V215" s="129">
        <v>0</v>
      </c>
      <c r="W215" s="130">
        <v>0</v>
      </c>
      <c r="X215" s="15"/>
      <c r="Y215" s="49"/>
      <c r="Z215" s="49"/>
      <c r="AA215" s="49"/>
      <c r="AB215" s="49"/>
      <c r="AC215" s="49"/>
    </row>
    <row r="216" spans="1:29" s="50" customFormat="1" ht="24.75" hidden="1" customHeight="1" x14ac:dyDescent="0.25">
      <c r="A216" s="107">
        <v>189</v>
      </c>
      <c r="B216" s="126" t="s">
        <v>706</v>
      </c>
      <c r="C216" s="104">
        <f t="shared" si="19"/>
        <v>10691768.42</v>
      </c>
      <c r="D216" s="134">
        <v>216417.54</v>
      </c>
      <c r="E216" s="127">
        <v>257336.76</v>
      </c>
      <c r="F216" s="127">
        <v>0</v>
      </c>
      <c r="G216" s="127">
        <v>0</v>
      </c>
      <c r="H216" s="127">
        <v>597418.27</v>
      </c>
      <c r="I216" s="127">
        <v>298709.13</v>
      </c>
      <c r="J216" s="127">
        <v>0</v>
      </c>
      <c r="K216" s="127">
        <v>0</v>
      </c>
      <c r="L216" s="128">
        <v>0</v>
      </c>
      <c r="M216" s="127">
        <v>0</v>
      </c>
      <c r="N216" s="129">
        <v>0</v>
      </c>
      <c r="O216" s="130">
        <v>0</v>
      </c>
      <c r="P216" s="129">
        <v>0</v>
      </c>
      <c r="Q216" s="130">
        <v>0</v>
      </c>
      <c r="R216" s="129">
        <v>0</v>
      </c>
      <c r="S216" s="130">
        <v>0</v>
      </c>
      <c r="T216" s="129">
        <v>1998.4</v>
      </c>
      <c r="U216" s="130">
        <v>9321886.7200000007</v>
      </c>
      <c r="V216" s="129">
        <v>0</v>
      </c>
      <c r="W216" s="130">
        <v>0</v>
      </c>
      <c r="X216" s="15"/>
      <c r="Y216" s="49"/>
      <c r="Z216" s="49"/>
      <c r="AA216" s="49"/>
      <c r="AB216" s="49"/>
      <c r="AC216" s="49"/>
    </row>
    <row r="217" spans="1:29" s="50" customFormat="1" ht="24.75" hidden="1" customHeight="1" x14ac:dyDescent="0.25">
      <c r="A217" s="107">
        <v>190</v>
      </c>
      <c r="B217" s="126" t="s">
        <v>1185</v>
      </c>
      <c r="C217" s="104">
        <f t="shared" si="19"/>
        <v>2636213.39</v>
      </c>
      <c r="D217" s="134">
        <v>52318.54</v>
      </c>
      <c r="E217" s="127">
        <v>44498.98</v>
      </c>
      <c r="F217" s="106">
        <v>2539395.87</v>
      </c>
      <c r="G217" s="127">
        <v>0</v>
      </c>
      <c r="H217" s="127">
        <v>0</v>
      </c>
      <c r="I217" s="127">
        <v>0</v>
      </c>
      <c r="J217" s="127">
        <v>0</v>
      </c>
      <c r="K217" s="127">
        <v>0</v>
      </c>
      <c r="L217" s="128">
        <v>0</v>
      </c>
      <c r="M217" s="127">
        <v>0</v>
      </c>
      <c r="N217" s="129">
        <v>0</v>
      </c>
      <c r="O217" s="130">
        <v>0</v>
      </c>
      <c r="P217" s="129">
        <v>0</v>
      </c>
      <c r="Q217" s="130">
        <v>0</v>
      </c>
      <c r="R217" s="129">
        <v>0</v>
      </c>
      <c r="S217" s="130">
        <v>0</v>
      </c>
      <c r="T217" s="129">
        <v>0</v>
      </c>
      <c r="U217" s="129">
        <v>0</v>
      </c>
      <c r="V217" s="129">
        <v>0</v>
      </c>
      <c r="W217" s="130">
        <v>0</v>
      </c>
      <c r="X217" s="15"/>
      <c r="Y217" s="49"/>
      <c r="Z217" s="49"/>
      <c r="AA217" s="49"/>
      <c r="AB217" s="49"/>
      <c r="AC217" s="49"/>
    </row>
    <row r="218" spans="1:29" s="50" customFormat="1" ht="24.75" hidden="1" customHeight="1" x14ac:dyDescent="0.25">
      <c r="A218" s="107">
        <v>191</v>
      </c>
      <c r="B218" s="126" t="s">
        <v>1186</v>
      </c>
      <c r="C218" s="104">
        <f t="shared" si="19"/>
        <v>2745754.45</v>
      </c>
      <c r="D218" s="134">
        <v>54296.43</v>
      </c>
      <c r="E218" s="127">
        <v>44568.6</v>
      </c>
      <c r="F218" s="106">
        <v>2646889.42</v>
      </c>
      <c r="G218" s="127">
        <v>0</v>
      </c>
      <c r="H218" s="127">
        <v>0</v>
      </c>
      <c r="I218" s="127">
        <v>0</v>
      </c>
      <c r="J218" s="127">
        <v>0</v>
      </c>
      <c r="K218" s="127">
        <v>0</v>
      </c>
      <c r="L218" s="128">
        <v>0</v>
      </c>
      <c r="M218" s="127">
        <v>0</v>
      </c>
      <c r="N218" s="129">
        <v>0</v>
      </c>
      <c r="O218" s="130">
        <v>0</v>
      </c>
      <c r="P218" s="129">
        <v>0</v>
      </c>
      <c r="Q218" s="130">
        <v>0</v>
      </c>
      <c r="R218" s="129">
        <v>0</v>
      </c>
      <c r="S218" s="130">
        <v>0</v>
      </c>
      <c r="T218" s="129">
        <v>0</v>
      </c>
      <c r="U218" s="129">
        <v>0</v>
      </c>
      <c r="V218" s="129">
        <v>0</v>
      </c>
      <c r="W218" s="130">
        <v>0</v>
      </c>
      <c r="X218" s="15"/>
      <c r="Y218" s="49"/>
      <c r="Z218" s="49"/>
      <c r="AA218" s="49"/>
      <c r="AB218" s="49"/>
      <c r="AC218" s="49"/>
    </row>
    <row r="219" spans="1:29" s="50" customFormat="1" ht="24.75" hidden="1" customHeight="1" x14ac:dyDescent="0.25">
      <c r="A219" s="107">
        <v>192</v>
      </c>
      <c r="B219" s="126" t="s">
        <v>707</v>
      </c>
      <c r="C219" s="104">
        <f t="shared" si="19"/>
        <v>7823767.21</v>
      </c>
      <c r="D219" s="134">
        <v>150985.95000000001</v>
      </c>
      <c r="E219" s="127">
        <v>443094.72</v>
      </c>
      <c r="F219" s="127">
        <v>610065.9</v>
      </c>
      <c r="G219" s="127">
        <v>1510768.16</v>
      </c>
      <c r="H219" s="127">
        <v>0</v>
      </c>
      <c r="I219" s="127">
        <v>0</v>
      </c>
      <c r="J219" s="127">
        <v>378508.6</v>
      </c>
      <c r="K219" s="127">
        <v>0</v>
      </c>
      <c r="L219" s="128">
        <v>0</v>
      </c>
      <c r="M219" s="127">
        <v>0</v>
      </c>
      <c r="N219" s="129">
        <v>352.5</v>
      </c>
      <c r="O219" s="127">
        <v>1576418.64</v>
      </c>
      <c r="P219" s="129">
        <v>207.7</v>
      </c>
      <c r="Q219" s="127">
        <v>675249.1</v>
      </c>
      <c r="R219" s="129">
        <v>0</v>
      </c>
      <c r="S219" s="130">
        <v>0</v>
      </c>
      <c r="T219" s="129">
        <v>585</v>
      </c>
      <c r="U219" s="127">
        <v>2478676.14</v>
      </c>
      <c r="V219" s="129">
        <v>0</v>
      </c>
      <c r="W219" s="127">
        <v>0</v>
      </c>
      <c r="X219" s="15"/>
      <c r="Y219" s="49"/>
      <c r="Z219" s="49"/>
      <c r="AA219" s="49"/>
      <c r="AB219" s="49"/>
      <c r="AC219" s="49"/>
    </row>
    <row r="220" spans="1:29" s="50" customFormat="1" ht="24.75" hidden="1" customHeight="1" x14ac:dyDescent="0.25">
      <c r="A220" s="107">
        <v>193</v>
      </c>
      <c r="B220" s="126" t="s">
        <v>663</v>
      </c>
      <c r="C220" s="104">
        <f t="shared" si="19"/>
        <v>4660526.46</v>
      </c>
      <c r="D220" s="134">
        <v>93977.2</v>
      </c>
      <c r="E220" s="127">
        <v>129476.68</v>
      </c>
      <c r="F220" s="127">
        <v>0</v>
      </c>
      <c r="G220" s="127">
        <v>0</v>
      </c>
      <c r="H220" s="127">
        <v>0</v>
      </c>
      <c r="I220" s="127">
        <v>0</v>
      </c>
      <c r="J220" s="127">
        <v>0</v>
      </c>
      <c r="K220" s="127">
        <v>0</v>
      </c>
      <c r="L220" s="128">
        <v>0</v>
      </c>
      <c r="M220" s="127">
        <v>0</v>
      </c>
      <c r="N220" s="129">
        <v>0</v>
      </c>
      <c r="O220" s="130">
        <v>0</v>
      </c>
      <c r="P220" s="129">
        <v>0</v>
      </c>
      <c r="Q220" s="130">
        <v>0</v>
      </c>
      <c r="R220" s="129">
        <v>0</v>
      </c>
      <c r="S220" s="130">
        <v>0</v>
      </c>
      <c r="T220" s="129">
        <v>1635</v>
      </c>
      <c r="U220" s="130">
        <v>4437072.58</v>
      </c>
      <c r="V220" s="129">
        <v>0</v>
      </c>
      <c r="W220" s="130">
        <v>0</v>
      </c>
      <c r="X220" s="15"/>
      <c r="Y220" s="49"/>
      <c r="Z220" s="49"/>
      <c r="AA220" s="49"/>
      <c r="AB220" s="49"/>
      <c r="AC220" s="49"/>
    </row>
    <row r="221" spans="1:29" s="50" customFormat="1" ht="24.75" hidden="1" customHeight="1" x14ac:dyDescent="0.25">
      <c r="A221" s="107">
        <v>194</v>
      </c>
      <c r="B221" s="126" t="s">
        <v>664</v>
      </c>
      <c r="C221" s="104">
        <f t="shared" si="19"/>
        <v>10479613.17</v>
      </c>
      <c r="D221" s="134">
        <v>210382.33</v>
      </c>
      <c r="E221" s="127">
        <v>336165.48</v>
      </c>
      <c r="F221" s="127">
        <v>0</v>
      </c>
      <c r="G221" s="127">
        <v>0</v>
      </c>
      <c r="H221" s="127">
        <v>0</v>
      </c>
      <c r="I221" s="127">
        <v>0</v>
      </c>
      <c r="J221" s="127">
        <v>773728.36</v>
      </c>
      <c r="K221" s="127">
        <v>0</v>
      </c>
      <c r="L221" s="128">
        <v>0</v>
      </c>
      <c r="M221" s="127">
        <v>0</v>
      </c>
      <c r="N221" s="129">
        <v>927.1</v>
      </c>
      <c r="O221" s="127">
        <v>3819085.34</v>
      </c>
      <c r="P221" s="129">
        <v>0</v>
      </c>
      <c r="Q221" s="127">
        <v>0</v>
      </c>
      <c r="R221" s="129">
        <v>0</v>
      </c>
      <c r="S221" s="130">
        <v>0</v>
      </c>
      <c r="T221" s="129">
        <v>1635</v>
      </c>
      <c r="U221" s="127">
        <v>5340251.66</v>
      </c>
      <c r="V221" s="129">
        <v>0</v>
      </c>
      <c r="W221" s="127">
        <v>0</v>
      </c>
      <c r="X221" s="15"/>
      <c r="Y221" s="49"/>
      <c r="Z221" s="49"/>
      <c r="AA221" s="49"/>
      <c r="AB221" s="49"/>
      <c r="AC221" s="49"/>
    </row>
    <row r="222" spans="1:29" s="50" customFormat="1" ht="24.75" hidden="1" customHeight="1" x14ac:dyDescent="0.25">
      <c r="A222" s="107">
        <v>195</v>
      </c>
      <c r="B222" s="126" t="s">
        <v>665</v>
      </c>
      <c r="C222" s="104">
        <f t="shared" si="19"/>
        <v>4885750.3</v>
      </c>
      <c r="D222" s="134">
        <v>98650.78</v>
      </c>
      <c r="E222" s="127">
        <v>129366.94</v>
      </c>
      <c r="F222" s="127">
        <v>0</v>
      </c>
      <c r="G222" s="127">
        <v>0</v>
      </c>
      <c r="H222" s="127">
        <v>0</v>
      </c>
      <c r="I222" s="127">
        <v>0</v>
      </c>
      <c r="J222" s="127">
        <v>0</v>
      </c>
      <c r="K222" s="127">
        <v>0</v>
      </c>
      <c r="L222" s="128">
        <v>0</v>
      </c>
      <c r="M222" s="127">
        <v>0</v>
      </c>
      <c r="N222" s="129">
        <v>0</v>
      </c>
      <c r="O222" s="130">
        <v>0</v>
      </c>
      <c r="P222" s="129">
        <v>0</v>
      </c>
      <c r="Q222" s="130">
        <v>0</v>
      </c>
      <c r="R222" s="129">
        <v>0</v>
      </c>
      <c r="S222" s="130">
        <v>0</v>
      </c>
      <c r="T222" s="129">
        <v>1635</v>
      </c>
      <c r="U222" s="127">
        <v>4657732.58</v>
      </c>
      <c r="V222" s="129">
        <v>0</v>
      </c>
      <c r="W222" s="130">
        <v>0</v>
      </c>
      <c r="X222" s="15"/>
      <c r="Y222" s="49"/>
      <c r="Z222" s="49"/>
      <c r="AA222" s="49"/>
      <c r="AB222" s="49"/>
      <c r="AC222" s="49"/>
    </row>
    <row r="223" spans="1:29" s="50" customFormat="1" ht="24.75" hidden="1" customHeight="1" x14ac:dyDescent="0.25">
      <c r="A223" s="107">
        <v>196</v>
      </c>
      <c r="B223" s="126" t="s">
        <v>666</v>
      </c>
      <c r="C223" s="104">
        <f t="shared" si="19"/>
        <v>129227.7</v>
      </c>
      <c r="D223" s="134">
        <v>0</v>
      </c>
      <c r="E223" s="127">
        <v>129227.7</v>
      </c>
      <c r="F223" s="127">
        <v>0</v>
      </c>
      <c r="G223" s="127">
        <v>0</v>
      </c>
      <c r="H223" s="127">
        <v>0</v>
      </c>
      <c r="I223" s="127">
        <v>0</v>
      </c>
      <c r="J223" s="127">
        <v>0</v>
      </c>
      <c r="K223" s="127">
        <v>0</v>
      </c>
      <c r="L223" s="128">
        <v>0</v>
      </c>
      <c r="M223" s="127">
        <v>0</v>
      </c>
      <c r="N223" s="129">
        <v>0</v>
      </c>
      <c r="O223" s="130">
        <v>0</v>
      </c>
      <c r="P223" s="129">
        <v>0</v>
      </c>
      <c r="Q223" s="130">
        <v>0</v>
      </c>
      <c r="R223" s="129">
        <v>0</v>
      </c>
      <c r="S223" s="130">
        <v>0</v>
      </c>
      <c r="T223" s="129">
        <v>0</v>
      </c>
      <c r="U223" s="129">
        <v>0</v>
      </c>
      <c r="V223" s="129">
        <v>0</v>
      </c>
      <c r="W223" s="130">
        <v>0</v>
      </c>
      <c r="X223" s="15"/>
      <c r="Y223" s="49"/>
      <c r="Z223" s="49"/>
      <c r="AA223" s="49"/>
      <c r="AB223" s="49"/>
      <c r="AC223" s="49"/>
    </row>
    <row r="224" spans="1:29" s="50" customFormat="1" ht="24.75" hidden="1" customHeight="1" x14ac:dyDescent="0.25">
      <c r="A224" s="107">
        <v>197</v>
      </c>
      <c r="B224" s="126" t="s">
        <v>137</v>
      </c>
      <c r="C224" s="104">
        <f t="shared" si="19"/>
        <v>7544667.4800000004</v>
      </c>
      <c r="D224" s="134">
        <v>147271.04000000001</v>
      </c>
      <c r="E224" s="127">
        <f>13771.78+277012.08</f>
        <v>290783.86000000004</v>
      </c>
      <c r="F224" s="106">
        <v>1167990</v>
      </c>
      <c r="G224" s="127">
        <v>0</v>
      </c>
      <c r="H224" s="127">
        <v>0</v>
      </c>
      <c r="I224" s="127">
        <v>0</v>
      </c>
      <c r="J224" s="127">
        <v>0</v>
      </c>
      <c r="K224" s="127">
        <v>0</v>
      </c>
      <c r="L224" s="128">
        <v>0</v>
      </c>
      <c r="M224" s="127">
        <v>0</v>
      </c>
      <c r="N224" s="129">
        <v>923.3</v>
      </c>
      <c r="O224" s="127">
        <v>3831637</v>
      </c>
      <c r="P224" s="129">
        <v>771.4</v>
      </c>
      <c r="Q224" s="127">
        <v>2106985.58</v>
      </c>
      <c r="R224" s="129">
        <v>0</v>
      </c>
      <c r="S224" s="127">
        <v>0</v>
      </c>
      <c r="T224" s="129">
        <v>0</v>
      </c>
      <c r="U224" s="129">
        <v>0</v>
      </c>
      <c r="V224" s="129">
        <v>0</v>
      </c>
      <c r="W224" s="127">
        <v>0</v>
      </c>
      <c r="X224" s="15"/>
      <c r="Y224" s="49"/>
      <c r="Z224" s="49"/>
      <c r="AA224" s="49"/>
      <c r="AB224" s="49"/>
      <c r="AC224" s="49"/>
    </row>
    <row r="225" spans="1:29" s="50" customFormat="1" ht="24.75" hidden="1" customHeight="1" x14ac:dyDescent="0.25">
      <c r="A225" s="107">
        <v>198</v>
      </c>
      <c r="B225" s="126" t="s">
        <v>1164</v>
      </c>
      <c r="C225" s="104">
        <f t="shared" si="19"/>
        <v>8933171.5500000007</v>
      </c>
      <c r="D225" s="134">
        <v>178497.64</v>
      </c>
      <c r="E225" s="127">
        <f>13662.04+153158.1</f>
        <v>166820.14000000001</v>
      </c>
      <c r="F225" s="106">
        <v>1220539.1100000001</v>
      </c>
      <c r="G225" s="127">
        <v>0</v>
      </c>
      <c r="H225" s="127">
        <v>0</v>
      </c>
      <c r="I225" s="127">
        <v>0</v>
      </c>
      <c r="J225" s="127">
        <v>0</v>
      </c>
      <c r="K225" s="127">
        <v>0</v>
      </c>
      <c r="L225" s="128">
        <v>0</v>
      </c>
      <c r="M225" s="127">
        <v>0</v>
      </c>
      <c r="N225" s="129">
        <v>0</v>
      </c>
      <c r="O225" s="130">
        <v>0</v>
      </c>
      <c r="P225" s="129">
        <v>0</v>
      </c>
      <c r="Q225" s="130">
        <v>0</v>
      </c>
      <c r="R225" s="129">
        <v>0</v>
      </c>
      <c r="S225" s="127">
        <v>0</v>
      </c>
      <c r="T225" s="129">
        <v>1860</v>
      </c>
      <c r="U225" s="127">
        <v>7367314.6600000001</v>
      </c>
      <c r="V225" s="129">
        <v>0</v>
      </c>
      <c r="W225" s="130">
        <v>0</v>
      </c>
      <c r="X225" s="15"/>
      <c r="Y225" s="49"/>
      <c r="Z225" s="49"/>
      <c r="AA225" s="49"/>
      <c r="AB225" s="49"/>
      <c r="AC225" s="49"/>
    </row>
    <row r="226" spans="1:29" s="50" customFormat="1" ht="24.75" hidden="1" customHeight="1" x14ac:dyDescent="0.25">
      <c r="A226" s="107">
        <v>199</v>
      </c>
      <c r="B226" s="126" t="s">
        <v>155</v>
      </c>
      <c r="C226" s="104">
        <f t="shared" si="19"/>
        <v>7521305.5700000003</v>
      </c>
      <c r="D226" s="134">
        <v>146046.18</v>
      </c>
      <c r="E226" s="127">
        <f>39034.4+281796.98</f>
        <v>320831.38</v>
      </c>
      <c r="F226" s="106">
        <v>1211010.19</v>
      </c>
      <c r="G226" s="127">
        <v>0</v>
      </c>
      <c r="H226" s="127">
        <v>0</v>
      </c>
      <c r="I226" s="127">
        <v>0</v>
      </c>
      <c r="J226" s="127">
        <v>0</v>
      </c>
      <c r="K226" s="127">
        <v>0</v>
      </c>
      <c r="L226" s="128">
        <v>0</v>
      </c>
      <c r="M226" s="127">
        <v>0</v>
      </c>
      <c r="N226" s="129">
        <v>923.3</v>
      </c>
      <c r="O226" s="127">
        <v>3864695.88</v>
      </c>
      <c r="P226" s="129">
        <v>785.1</v>
      </c>
      <c r="Q226" s="127">
        <v>1978721.94</v>
      </c>
      <c r="R226" s="129">
        <v>0</v>
      </c>
      <c r="S226" s="127">
        <v>0</v>
      </c>
      <c r="T226" s="129">
        <v>0</v>
      </c>
      <c r="U226" s="129">
        <v>0</v>
      </c>
      <c r="V226" s="129">
        <v>0</v>
      </c>
      <c r="W226" s="127">
        <v>0</v>
      </c>
      <c r="X226" s="15"/>
      <c r="Y226" s="49"/>
      <c r="Z226" s="49"/>
      <c r="AA226" s="49"/>
      <c r="AB226" s="49"/>
      <c r="AC226" s="49"/>
    </row>
    <row r="227" spans="1:29" s="50" customFormat="1" ht="24.75" hidden="1" customHeight="1" x14ac:dyDescent="0.25">
      <c r="A227" s="107">
        <v>200</v>
      </c>
      <c r="B227" s="126" t="s">
        <v>1165</v>
      </c>
      <c r="C227" s="104">
        <f t="shared" si="19"/>
        <v>7635589.4100000001</v>
      </c>
      <c r="D227" s="134">
        <v>148252.45000000001</v>
      </c>
      <c r="E227" s="127">
        <f>39315.24+280566.24</f>
        <v>319881.48</v>
      </c>
      <c r="F227" s="106">
        <v>1278509.72</v>
      </c>
      <c r="G227" s="127">
        <v>0</v>
      </c>
      <c r="H227" s="127">
        <v>0</v>
      </c>
      <c r="I227" s="127">
        <v>0</v>
      </c>
      <c r="J227" s="127">
        <v>0</v>
      </c>
      <c r="K227" s="127">
        <v>0</v>
      </c>
      <c r="L227" s="128">
        <v>0</v>
      </c>
      <c r="M227" s="127">
        <v>0</v>
      </c>
      <c r="N227" s="129">
        <v>923.3</v>
      </c>
      <c r="O227" s="127">
        <v>3888045.72</v>
      </c>
      <c r="P227" s="129">
        <v>766.7</v>
      </c>
      <c r="Q227" s="127">
        <v>2000900.04</v>
      </c>
      <c r="R227" s="129">
        <v>0</v>
      </c>
      <c r="S227" s="127">
        <v>0</v>
      </c>
      <c r="T227" s="129">
        <v>0</v>
      </c>
      <c r="U227" s="129">
        <v>0</v>
      </c>
      <c r="V227" s="129">
        <v>0</v>
      </c>
      <c r="W227" s="127">
        <v>0</v>
      </c>
      <c r="X227" s="15"/>
      <c r="Y227" s="49"/>
      <c r="Z227" s="49"/>
      <c r="AA227" s="49"/>
      <c r="AB227" s="49"/>
      <c r="AC227" s="49"/>
    </row>
    <row r="228" spans="1:29" s="50" customFormat="1" ht="24.75" hidden="1" customHeight="1" x14ac:dyDescent="0.25">
      <c r="A228" s="107">
        <v>201</v>
      </c>
      <c r="B228" s="126" t="s">
        <v>156</v>
      </c>
      <c r="C228" s="104">
        <f>ROUND(SUM(D228+E228+F228+G228+H228+I228+J228+K228+M228+O228+Q228+S228+U228+W228),2)</f>
        <v>5389574.5599999996</v>
      </c>
      <c r="D228" s="134">
        <v>101920.28</v>
      </c>
      <c r="E228" s="127">
        <f>39034.4+279267.06</f>
        <v>318301.46000000002</v>
      </c>
      <c r="F228" s="106">
        <v>1198064.56</v>
      </c>
      <c r="G228" s="127">
        <v>0</v>
      </c>
      <c r="H228" s="127">
        <v>0</v>
      </c>
      <c r="I228" s="127">
        <v>0</v>
      </c>
      <c r="J228" s="127">
        <v>0</v>
      </c>
      <c r="K228" s="127">
        <v>0</v>
      </c>
      <c r="L228" s="128">
        <v>0</v>
      </c>
      <c r="M228" s="127">
        <v>0</v>
      </c>
      <c r="N228" s="129">
        <v>923.3</v>
      </c>
      <c r="O228" s="127">
        <v>3771288.26</v>
      </c>
      <c r="P228" s="129">
        <v>0</v>
      </c>
      <c r="Q228" s="127">
        <v>0</v>
      </c>
      <c r="R228" s="129">
        <v>0</v>
      </c>
      <c r="S228" s="127">
        <v>0</v>
      </c>
      <c r="T228" s="129">
        <v>0</v>
      </c>
      <c r="U228" s="129">
        <v>0</v>
      </c>
      <c r="V228" s="129">
        <v>0</v>
      </c>
      <c r="W228" s="127">
        <v>0</v>
      </c>
      <c r="X228" s="15"/>
      <c r="Y228" s="49"/>
      <c r="Z228" s="49"/>
      <c r="AA228" s="49"/>
      <c r="AB228" s="49"/>
      <c r="AC228" s="49"/>
    </row>
    <row r="229" spans="1:29" s="50" customFormat="1" ht="24.75" hidden="1" customHeight="1" x14ac:dyDescent="0.25">
      <c r="A229" s="107">
        <v>202</v>
      </c>
      <c r="B229" s="126" t="s">
        <v>708</v>
      </c>
      <c r="C229" s="104">
        <f t="shared" ref="C229:C272" si="20">ROUND(SUM(D229+E229+F229+G229+H229+I229+J229+K229+M229+O229+Q229+S229+U229+W229),2)</f>
        <v>4337431.45</v>
      </c>
      <c r="D229" s="134">
        <v>83173.91</v>
      </c>
      <c r="E229" s="127">
        <v>327255.3</v>
      </c>
      <c r="F229" s="127">
        <v>506374.58</v>
      </c>
      <c r="G229" s="127">
        <v>982210.76</v>
      </c>
      <c r="H229" s="127">
        <v>0</v>
      </c>
      <c r="I229" s="127">
        <v>0</v>
      </c>
      <c r="J229" s="127">
        <v>298988.40000000002</v>
      </c>
      <c r="K229" s="127">
        <v>0</v>
      </c>
      <c r="L229" s="128">
        <v>0</v>
      </c>
      <c r="M229" s="127">
        <v>0</v>
      </c>
      <c r="N229" s="129">
        <v>430.4</v>
      </c>
      <c r="O229" s="127">
        <v>1702723.48</v>
      </c>
      <c r="P229" s="129">
        <v>197.1</v>
      </c>
      <c r="Q229" s="127">
        <v>436705.02</v>
      </c>
      <c r="R229" s="129">
        <v>0</v>
      </c>
      <c r="S229" s="127">
        <v>0</v>
      </c>
      <c r="T229" s="129">
        <v>0</v>
      </c>
      <c r="U229" s="129">
        <v>0</v>
      </c>
      <c r="V229" s="129">
        <v>0</v>
      </c>
      <c r="W229" s="127">
        <v>0</v>
      </c>
      <c r="X229" s="15"/>
      <c r="Y229" s="49"/>
      <c r="Z229" s="49"/>
      <c r="AA229" s="49"/>
      <c r="AB229" s="49"/>
      <c r="AC229" s="49"/>
    </row>
    <row r="230" spans="1:29" s="50" customFormat="1" ht="24.75" hidden="1" customHeight="1" x14ac:dyDescent="0.25">
      <c r="A230" s="107">
        <v>203</v>
      </c>
      <c r="B230" s="126" t="s">
        <v>709</v>
      </c>
      <c r="C230" s="104">
        <f t="shared" si="20"/>
        <v>12637073.810000001</v>
      </c>
      <c r="D230" s="134">
        <v>253493.01</v>
      </c>
      <c r="E230" s="127">
        <v>415072.08</v>
      </c>
      <c r="F230" s="127">
        <v>1468816.8</v>
      </c>
      <c r="G230" s="127">
        <v>0</v>
      </c>
      <c r="H230" s="127">
        <v>0</v>
      </c>
      <c r="I230" s="127">
        <v>0</v>
      </c>
      <c r="J230" s="127">
        <v>0</v>
      </c>
      <c r="K230" s="127">
        <v>0</v>
      </c>
      <c r="L230" s="128">
        <v>0</v>
      </c>
      <c r="M230" s="127">
        <v>0</v>
      </c>
      <c r="N230" s="129">
        <v>993</v>
      </c>
      <c r="O230" s="127">
        <v>4224362.24</v>
      </c>
      <c r="P230" s="129">
        <v>0</v>
      </c>
      <c r="Q230" s="127">
        <v>0</v>
      </c>
      <c r="R230" s="129">
        <v>0</v>
      </c>
      <c r="S230" s="127">
        <v>0</v>
      </c>
      <c r="T230" s="129">
        <v>2149</v>
      </c>
      <c r="U230" s="127">
        <v>6275329.6799999997</v>
      </c>
      <c r="V230" s="129">
        <v>0</v>
      </c>
      <c r="W230" s="127">
        <v>0</v>
      </c>
      <c r="X230" s="15"/>
      <c r="Y230" s="49"/>
      <c r="Z230" s="49"/>
      <c r="AA230" s="49"/>
      <c r="AB230" s="49"/>
      <c r="AC230" s="49"/>
    </row>
    <row r="231" spans="1:29" s="50" customFormat="1" ht="24.75" hidden="1" customHeight="1" x14ac:dyDescent="0.25">
      <c r="A231" s="107">
        <v>204</v>
      </c>
      <c r="B231" s="126" t="s">
        <v>94</v>
      </c>
      <c r="C231" s="104">
        <f t="shared" si="20"/>
        <v>6689859.7699999996</v>
      </c>
      <c r="D231" s="134">
        <v>128919.13</v>
      </c>
      <c r="E231" s="127">
        <f>39347.1+249606.58</f>
        <v>288953.68</v>
      </c>
      <c r="F231" s="106">
        <v>1210347.46</v>
      </c>
      <c r="G231" s="127">
        <v>0</v>
      </c>
      <c r="H231" s="127">
        <v>0</v>
      </c>
      <c r="I231" s="127">
        <v>0</v>
      </c>
      <c r="J231" s="127">
        <v>0</v>
      </c>
      <c r="K231" s="127">
        <v>0</v>
      </c>
      <c r="L231" s="128">
        <v>0</v>
      </c>
      <c r="M231" s="127">
        <v>0</v>
      </c>
      <c r="N231" s="129">
        <v>923.3</v>
      </c>
      <c r="O231" s="127">
        <v>2955002.02</v>
      </c>
      <c r="P231" s="129">
        <v>773.4</v>
      </c>
      <c r="Q231" s="127">
        <v>2106637.48</v>
      </c>
      <c r="R231" s="129">
        <v>0</v>
      </c>
      <c r="S231" s="127">
        <v>0</v>
      </c>
      <c r="T231" s="129">
        <v>0</v>
      </c>
      <c r="U231" s="129">
        <v>0</v>
      </c>
      <c r="V231" s="129">
        <v>0</v>
      </c>
      <c r="W231" s="127">
        <v>0</v>
      </c>
      <c r="X231" s="15"/>
      <c r="Y231" s="49"/>
      <c r="Z231" s="49"/>
      <c r="AA231" s="49"/>
      <c r="AB231" s="49"/>
      <c r="AC231" s="49"/>
    </row>
    <row r="232" spans="1:29" s="16" customFormat="1" ht="24.75" hidden="1" customHeight="1" x14ac:dyDescent="0.25">
      <c r="A232" s="107">
        <v>205</v>
      </c>
      <c r="B232" s="126" t="s">
        <v>763</v>
      </c>
      <c r="C232" s="104">
        <f t="shared" si="20"/>
        <v>1208463.47</v>
      </c>
      <c r="D232" s="134">
        <v>21128.73</v>
      </c>
      <c r="E232" s="127">
        <v>39034.400000000001</v>
      </c>
      <c r="F232" s="127">
        <v>1148300.3400000001</v>
      </c>
      <c r="G232" s="127">
        <v>0</v>
      </c>
      <c r="H232" s="127">
        <v>0</v>
      </c>
      <c r="I232" s="127">
        <v>0</v>
      </c>
      <c r="J232" s="127">
        <v>0</v>
      </c>
      <c r="K232" s="127">
        <v>0</v>
      </c>
      <c r="L232" s="128">
        <v>0</v>
      </c>
      <c r="M232" s="127">
        <v>0</v>
      </c>
      <c r="N232" s="129">
        <v>0</v>
      </c>
      <c r="O232" s="130">
        <v>0</v>
      </c>
      <c r="P232" s="129">
        <v>0</v>
      </c>
      <c r="Q232" s="130">
        <v>0</v>
      </c>
      <c r="R232" s="129">
        <v>0</v>
      </c>
      <c r="S232" s="130">
        <v>0</v>
      </c>
      <c r="T232" s="129">
        <v>0</v>
      </c>
      <c r="U232" s="129">
        <v>0</v>
      </c>
      <c r="V232" s="129">
        <v>0</v>
      </c>
      <c r="W232" s="130">
        <v>0</v>
      </c>
      <c r="X232" s="15"/>
      <c r="Y232" s="15"/>
      <c r="Z232" s="15"/>
      <c r="AA232" s="15"/>
      <c r="AB232" s="15"/>
      <c r="AC232" s="15"/>
    </row>
    <row r="233" spans="1:29" s="50" customFormat="1" ht="24.75" hidden="1" customHeight="1" x14ac:dyDescent="0.25">
      <c r="A233" s="107">
        <v>206</v>
      </c>
      <c r="B233" s="126" t="s">
        <v>171</v>
      </c>
      <c r="C233" s="104">
        <f t="shared" si="20"/>
        <v>24150437.550000001</v>
      </c>
      <c r="D233" s="134">
        <v>484777.63</v>
      </c>
      <c r="E233" s="127">
        <v>657703.68000000005</v>
      </c>
      <c r="F233" s="127"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8">
        <v>0</v>
      </c>
      <c r="M233" s="127">
        <v>0</v>
      </c>
      <c r="N233" s="129">
        <v>1127.2</v>
      </c>
      <c r="O233" s="127">
        <v>3077287.78</v>
      </c>
      <c r="P233" s="129">
        <v>638.9</v>
      </c>
      <c r="Q233" s="127">
        <v>2043444.94</v>
      </c>
      <c r="R233" s="129">
        <v>0</v>
      </c>
      <c r="S233" s="130">
        <v>0</v>
      </c>
      <c r="T233" s="129">
        <v>3456.5</v>
      </c>
      <c r="U233" s="130">
        <v>17887223.52</v>
      </c>
      <c r="V233" s="129">
        <v>0</v>
      </c>
      <c r="W233" s="127">
        <v>0</v>
      </c>
      <c r="X233" s="15"/>
      <c r="Y233" s="49"/>
      <c r="Z233" s="49"/>
      <c r="AA233" s="49"/>
      <c r="AB233" s="49"/>
      <c r="AC233" s="49"/>
    </row>
    <row r="234" spans="1:29" s="50" customFormat="1" ht="24.75" hidden="1" customHeight="1" x14ac:dyDescent="0.25">
      <c r="A234" s="107">
        <v>207</v>
      </c>
      <c r="B234" s="126" t="s">
        <v>667</v>
      </c>
      <c r="C234" s="104">
        <f t="shared" si="20"/>
        <v>10425178</v>
      </c>
      <c r="D234" s="134">
        <v>209023.56</v>
      </c>
      <c r="E234" s="127">
        <v>286219.62</v>
      </c>
      <c r="F234" s="127">
        <v>0</v>
      </c>
      <c r="G234" s="127">
        <v>1947165.2</v>
      </c>
      <c r="H234" s="127">
        <v>0</v>
      </c>
      <c r="I234" s="127">
        <v>0</v>
      </c>
      <c r="J234" s="127">
        <v>509951.16</v>
      </c>
      <c r="K234" s="127">
        <v>0</v>
      </c>
      <c r="L234" s="128">
        <v>1</v>
      </c>
      <c r="M234" s="127">
        <v>1766923.74</v>
      </c>
      <c r="N234" s="129">
        <v>0</v>
      </c>
      <c r="O234" s="130">
        <v>0</v>
      </c>
      <c r="P234" s="129">
        <v>0</v>
      </c>
      <c r="Q234" s="130">
        <v>0</v>
      </c>
      <c r="R234" s="129">
        <v>0</v>
      </c>
      <c r="S234" s="130">
        <v>0</v>
      </c>
      <c r="T234" s="129">
        <v>1885.34</v>
      </c>
      <c r="U234" s="130">
        <v>5705894.7199999997</v>
      </c>
      <c r="V234" s="129">
        <v>0</v>
      </c>
      <c r="W234" s="130">
        <v>0</v>
      </c>
      <c r="X234" s="15"/>
      <c r="Y234" s="49"/>
      <c r="Z234" s="49"/>
      <c r="AA234" s="49"/>
      <c r="AB234" s="49"/>
      <c r="AC234" s="49"/>
    </row>
    <row r="235" spans="1:29" s="50" customFormat="1" ht="24.75" hidden="1" customHeight="1" x14ac:dyDescent="0.25">
      <c r="A235" s="107">
        <v>208</v>
      </c>
      <c r="B235" s="126" t="s">
        <v>668</v>
      </c>
      <c r="C235" s="104">
        <f t="shared" si="20"/>
        <v>12102480.720000001</v>
      </c>
      <c r="D235" s="134">
        <v>242329.04</v>
      </c>
      <c r="E235" s="127">
        <v>349479.42</v>
      </c>
      <c r="F235" s="127">
        <v>0</v>
      </c>
      <c r="G235" s="127">
        <v>1947826</v>
      </c>
      <c r="H235" s="127">
        <v>0</v>
      </c>
      <c r="I235" s="127">
        <v>0</v>
      </c>
      <c r="J235" s="127">
        <v>474800.14</v>
      </c>
      <c r="K235" s="127">
        <v>0</v>
      </c>
      <c r="L235" s="128">
        <v>1</v>
      </c>
      <c r="M235" s="127">
        <v>1763935.98</v>
      </c>
      <c r="N235" s="129">
        <v>395.2</v>
      </c>
      <c r="O235" s="127">
        <v>1287075.56</v>
      </c>
      <c r="P235" s="129">
        <v>0</v>
      </c>
      <c r="Q235" s="127">
        <v>0</v>
      </c>
      <c r="R235" s="129">
        <v>0</v>
      </c>
      <c r="S235" s="130">
        <v>0</v>
      </c>
      <c r="T235" s="129">
        <v>1885.34</v>
      </c>
      <c r="U235" s="127">
        <v>6037034.5800000001</v>
      </c>
      <c r="V235" s="129">
        <v>0</v>
      </c>
      <c r="W235" s="127">
        <v>0</v>
      </c>
      <c r="X235" s="15"/>
      <c r="Y235" s="49"/>
      <c r="Z235" s="49"/>
      <c r="AA235" s="49"/>
      <c r="AB235" s="49"/>
      <c r="AC235" s="49"/>
    </row>
    <row r="236" spans="1:29" s="50" customFormat="1" ht="24.75" hidden="1" customHeight="1" x14ac:dyDescent="0.25">
      <c r="A236" s="107">
        <v>209</v>
      </c>
      <c r="B236" s="126" t="s">
        <v>669</v>
      </c>
      <c r="C236" s="104">
        <f t="shared" si="20"/>
        <v>13111389.74</v>
      </c>
      <c r="D236" s="134">
        <v>266249.58</v>
      </c>
      <c r="E236" s="127">
        <v>208710.14</v>
      </c>
      <c r="F236" s="127">
        <v>0</v>
      </c>
      <c r="G236" s="127">
        <v>0</v>
      </c>
      <c r="H236" s="127">
        <v>0</v>
      </c>
      <c r="I236" s="127">
        <v>0</v>
      </c>
      <c r="J236" s="127">
        <v>1147240.8400000001</v>
      </c>
      <c r="K236" s="127">
        <v>0</v>
      </c>
      <c r="L236" s="128">
        <v>0</v>
      </c>
      <c r="M236" s="127">
        <v>0</v>
      </c>
      <c r="N236" s="129">
        <v>0</v>
      </c>
      <c r="O236" s="130">
        <v>0</v>
      </c>
      <c r="P236" s="129">
        <v>0</v>
      </c>
      <c r="Q236" s="130">
        <v>0</v>
      </c>
      <c r="R236" s="129">
        <v>0</v>
      </c>
      <c r="S236" s="130">
        <v>0</v>
      </c>
      <c r="T236" s="129">
        <v>2308.7399999999998</v>
      </c>
      <c r="U236" s="129">
        <v>11489189.18</v>
      </c>
      <c r="V236" s="129">
        <v>0</v>
      </c>
      <c r="W236" s="130">
        <v>0</v>
      </c>
      <c r="X236" s="15"/>
      <c r="Y236" s="49"/>
      <c r="Z236" s="49"/>
      <c r="AA236" s="49"/>
      <c r="AB236" s="49"/>
      <c r="AC236" s="49"/>
    </row>
    <row r="237" spans="1:29" s="50" customFormat="1" ht="24.75" hidden="1" customHeight="1" x14ac:dyDescent="0.25">
      <c r="A237" s="107">
        <v>210</v>
      </c>
      <c r="B237" s="126" t="s">
        <v>121</v>
      </c>
      <c r="C237" s="104">
        <f t="shared" si="20"/>
        <v>14042404.1</v>
      </c>
      <c r="D237" s="134">
        <v>283021.90000000002</v>
      </c>
      <c r="E237" s="127">
        <f>13771.78+389884.98</f>
        <v>403656.76</v>
      </c>
      <c r="F237" s="106">
        <v>1342141.8999999999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8">
        <v>0</v>
      </c>
      <c r="M237" s="127">
        <v>0</v>
      </c>
      <c r="N237" s="129">
        <v>923.3</v>
      </c>
      <c r="O237" s="127">
        <v>4249485.62</v>
      </c>
      <c r="P237" s="129">
        <v>0</v>
      </c>
      <c r="Q237" s="127">
        <v>0</v>
      </c>
      <c r="R237" s="129">
        <v>0</v>
      </c>
      <c r="S237" s="130">
        <v>0</v>
      </c>
      <c r="T237" s="129">
        <v>1862</v>
      </c>
      <c r="U237" s="130">
        <v>7764097.9199999999</v>
      </c>
      <c r="V237" s="129">
        <v>0</v>
      </c>
      <c r="W237" s="127">
        <v>0</v>
      </c>
      <c r="X237" s="15"/>
      <c r="Y237" s="49"/>
      <c r="Z237" s="49"/>
      <c r="AA237" s="49"/>
      <c r="AB237" s="49"/>
      <c r="AC237" s="49"/>
    </row>
    <row r="238" spans="1:29" s="50" customFormat="1" ht="24.75" hidden="1" customHeight="1" x14ac:dyDescent="0.25">
      <c r="A238" s="107">
        <v>211</v>
      </c>
      <c r="B238" s="126" t="s">
        <v>1166</v>
      </c>
      <c r="C238" s="104">
        <f t="shared" si="20"/>
        <v>3724900.06</v>
      </c>
      <c r="D238" s="134">
        <v>72723.03</v>
      </c>
      <c r="E238" s="127">
        <f>39034.4+22606.44</f>
        <v>61640.84</v>
      </c>
      <c r="F238" s="106">
        <v>1195872.51</v>
      </c>
      <c r="G238" s="127">
        <v>0</v>
      </c>
      <c r="H238" s="127">
        <v>0</v>
      </c>
      <c r="I238" s="127">
        <v>0</v>
      </c>
      <c r="J238" s="127">
        <v>0</v>
      </c>
      <c r="K238" s="127">
        <v>0</v>
      </c>
      <c r="L238" s="128">
        <v>0</v>
      </c>
      <c r="M238" s="127">
        <v>0</v>
      </c>
      <c r="N238" s="129">
        <v>0</v>
      </c>
      <c r="O238" s="130">
        <v>0</v>
      </c>
      <c r="P238" s="129">
        <v>740.4</v>
      </c>
      <c r="Q238" s="130">
        <v>2394663.6800000002</v>
      </c>
      <c r="R238" s="129">
        <v>0</v>
      </c>
      <c r="S238" s="130">
        <v>0</v>
      </c>
      <c r="T238" s="129">
        <v>0</v>
      </c>
      <c r="U238" s="130">
        <v>0</v>
      </c>
      <c r="V238" s="129">
        <v>0</v>
      </c>
      <c r="W238" s="130">
        <v>0</v>
      </c>
      <c r="X238" s="15"/>
      <c r="Y238" s="49"/>
      <c r="Z238" s="49"/>
      <c r="AA238" s="49"/>
      <c r="AB238" s="49"/>
      <c r="AC238" s="49"/>
    </row>
    <row r="239" spans="1:29" s="50" customFormat="1" ht="24.75" hidden="1" customHeight="1" x14ac:dyDescent="0.25">
      <c r="A239" s="107">
        <v>212</v>
      </c>
      <c r="B239" s="126" t="s">
        <v>670</v>
      </c>
      <c r="C239" s="104">
        <f t="shared" si="20"/>
        <v>22859930.75</v>
      </c>
      <c r="D239" s="134">
        <v>451498.29</v>
      </c>
      <c r="E239" s="127">
        <v>970898.1</v>
      </c>
      <c r="F239" s="127">
        <v>0</v>
      </c>
      <c r="G239" s="127">
        <v>1688864.38</v>
      </c>
      <c r="H239" s="127">
        <v>0</v>
      </c>
      <c r="I239" s="127">
        <v>0</v>
      </c>
      <c r="J239" s="127">
        <v>1921699.62</v>
      </c>
      <c r="K239" s="127">
        <v>0</v>
      </c>
      <c r="L239" s="128">
        <v>2</v>
      </c>
      <c r="M239" s="127">
        <v>3513884.24</v>
      </c>
      <c r="N239" s="129">
        <v>705.6</v>
      </c>
      <c r="O239" s="127">
        <v>2720636.32</v>
      </c>
      <c r="P239" s="129">
        <v>0</v>
      </c>
      <c r="Q239" s="127">
        <v>0</v>
      </c>
      <c r="R239" s="129">
        <v>0</v>
      </c>
      <c r="S239" s="130">
        <v>0</v>
      </c>
      <c r="T239" s="129">
        <v>3747</v>
      </c>
      <c r="U239" s="130">
        <v>11592449.800000001</v>
      </c>
      <c r="V239" s="129">
        <v>0</v>
      </c>
      <c r="W239" s="127">
        <v>0</v>
      </c>
      <c r="X239" s="15"/>
      <c r="Y239" s="49"/>
      <c r="Z239" s="49"/>
      <c r="AA239" s="49"/>
      <c r="AB239" s="49"/>
      <c r="AC239" s="49"/>
    </row>
    <row r="240" spans="1:29" s="50" customFormat="1" ht="24.75" hidden="1" customHeight="1" x14ac:dyDescent="0.25">
      <c r="A240" s="107">
        <v>213</v>
      </c>
      <c r="B240" s="126" t="s">
        <v>154</v>
      </c>
      <c r="C240" s="104">
        <f t="shared" si="20"/>
        <v>1499483.23</v>
      </c>
      <c r="D240" s="134">
        <v>26329.8</v>
      </c>
      <c r="E240" s="127">
        <v>42186.18</v>
      </c>
      <c r="F240" s="106">
        <v>1430967.25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8">
        <v>0</v>
      </c>
      <c r="M240" s="127">
        <v>0</v>
      </c>
      <c r="N240" s="129">
        <v>0</v>
      </c>
      <c r="O240" s="130">
        <v>0</v>
      </c>
      <c r="P240" s="129">
        <v>0</v>
      </c>
      <c r="Q240" s="130">
        <v>0</v>
      </c>
      <c r="R240" s="129">
        <v>0</v>
      </c>
      <c r="S240" s="130">
        <v>0</v>
      </c>
      <c r="T240" s="129">
        <v>0</v>
      </c>
      <c r="U240" s="130">
        <v>0</v>
      </c>
      <c r="V240" s="129">
        <v>0</v>
      </c>
      <c r="W240" s="130">
        <v>0</v>
      </c>
      <c r="X240" s="15"/>
      <c r="Y240" s="49"/>
      <c r="Z240" s="49"/>
      <c r="AA240" s="49"/>
      <c r="AB240" s="49"/>
      <c r="AC240" s="49"/>
    </row>
    <row r="241" spans="1:29" s="50" customFormat="1" ht="24.75" hidden="1" customHeight="1" x14ac:dyDescent="0.25">
      <c r="A241" s="107">
        <v>214</v>
      </c>
      <c r="B241" s="126" t="s">
        <v>671</v>
      </c>
      <c r="C241" s="104">
        <f t="shared" si="20"/>
        <v>8369550.1699999999</v>
      </c>
      <c r="D241" s="134">
        <v>166365.99</v>
      </c>
      <c r="E241" s="127">
        <v>307313.3</v>
      </c>
      <c r="F241" s="123">
        <v>0</v>
      </c>
      <c r="G241" s="127">
        <v>0</v>
      </c>
      <c r="H241" s="127">
        <v>0</v>
      </c>
      <c r="I241" s="127">
        <v>0</v>
      </c>
      <c r="J241" s="127">
        <v>777743.9</v>
      </c>
      <c r="K241" s="127">
        <v>0</v>
      </c>
      <c r="L241" s="128">
        <v>0</v>
      </c>
      <c r="M241" s="127">
        <v>0</v>
      </c>
      <c r="N241" s="129">
        <v>0</v>
      </c>
      <c r="O241" s="130">
        <v>0</v>
      </c>
      <c r="P241" s="129">
        <v>749.9</v>
      </c>
      <c r="Q241" s="130">
        <v>1890174.74</v>
      </c>
      <c r="R241" s="129">
        <v>0</v>
      </c>
      <c r="S241" s="130">
        <v>0</v>
      </c>
      <c r="T241" s="129">
        <v>1585.15</v>
      </c>
      <c r="U241" s="130">
        <v>5227952.24</v>
      </c>
      <c r="V241" s="129">
        <v>0</v>
      </c>
      <c r="W241" s="130">
        <v>0</v>
      </c>
      <c r="X241" s="15"/>
      <c r="Y241" s="49"/>
      <c r="Z241" s="49"/>
      <c r="AA241" s="49"/>
      <c r="AB241" s="49"/>
      <c r="AC241" s="49"/>
    </row>
    <row r="242" spans="1:29" s="50" customFormat="1" ht="24.75" hidden="1" customHeight="1" x14ac:dyDescent="0.25">
      <c r="A242" s="107">
        <v>215</v>
      </c>
      <c r="B242" s="126" t="s">
        <v>1167</v>
      </c>
      <c r="C242" s="104">
        <f t="shared" si="20"/>
        <v>9655351.9399999995</v>
      </c>
      <c r="D242" s="134">
        <v>195799.65</v>
      </c>
      <c r="E242" s="127">
        <f>13662.04+208317.2</f>
        <v>221979.24000000002</v>
      </c>
      <c r="F242" s="136">
        <v>1344173.09</v>
      </c>
      <c r="G242" s="127">
        <v>0</v>
      </c>
      <c r="H242" s="127">
        <v>0</v>
      </c>
      <c r="I242" s="127">
        <v>0</v>
      </c>
      <c r="J242" s="127">
        <v>0</v>
      </c>
      <c r="K242" s="127">
        <v>0</v>
      </c>
      <c r="L242" s="128">
        <v>0</v>
      </c>
      <c r="M242" s="127">
        <v>0</v>
      </c>
      <c r="N242" s="129">
        <v>0</v>
      </c>
      <c r="O242" s="130">
        <v>0</v>
      </c>
      <c r="P242" s="129">
        <v>740</v>
      </c>
      <c r="Q242" s="130">
        <v>2398300.44</v>
      </c>
      <c r="R242" s="129">
        <v>0</v>
      </c>
      <c r="S242" s="130">
        <v>0</v>
      </c>
      <c r="T242" s="129">
        <v>1864</v>
      </c>
      <c r="U242" s="130">
        <v>5495099.5199999996</v>
      </c>
      <c r="V242" s="129">
        <v>0</v>
      </c>
      <c r="W242" s="130">
        <v>0</v>
      </c>
      <c r="X242" s="15"/>
      <c r="Y242" s="49"/>
      <c r="Z242" s="49"/>
      <c r="AA242" s="49"/>
      <c r="AB242" s="49"/>
      <c r="AC242" s="49"/>
    </row>
    <row r="243" spans="1:29" s="50" customFormat="1" ht="24.75" hidden="1" customHeight="1" x14ac:dyDescent="0.25">
      <c r="A243" s="107">
        <v>216</v>
      </c>
      <c r="B243" s="126" t="s">
        <v>98</v>
      </c>
      <c r="C243" s="104">
        <f t="shared" si="20"/>
        <v>1760186.26</v>
      </c>
      <c r="D243" s="134">
        <v>31535.49</v>
      </c>
      <c r="E243" s="127">
        <v>14765.34</v>
      </c>
      <c r="F243" s="106">
        <v>1713885.43</v>
      </c>
      <c r="G243" s="127">
        <v>0</v>
      </c>
      <c r="H243" s="127">
        <v>0</v>
      </c>
      <c r="I243" s="127">
        <v>0</v>
      </c>
      <c r="J243" s="127">
        <v>0</v>
      </c>
      <c r="K243" s="127">
        <v>0</v>
      </c>
      <c r="L243" s="128">
        <v>0</v>
      </c>
      <c r="M243" s="127">
        <v>0</v>
      </c>
      <c r="N243" s="129">
        <v>0</v>
      </c>
      <c r="O243" s="130">
        <v>0</v>
      </c>
      <c r="P243" s="129">
        <v>0</v>
      </c>
      <c r="Q243" s="130">
        <v>0</v>
      </c>
      <c r="R243" s="129">
        <v>0</v>
      </c>
      <c r="S243" s="130">
        <v>0</v>
      </c>
      <c r="T243" s="129">
        <v>0</v>
      </c>
      <c r="U243" s="130">
        <v>0</v>
      </c>
      <c r="V243" s="129">
        <v>0</v>
      </c>
      <c r="W243" s="130">
        <v>0</v>
      </c>
      <c r="X243" s="15"/>
      <c r="Y243" s="49"/>
      <c r="Z243" s="49"/>
      <c r="AA243" s="49"/>
      <c r="AB243" s="49"/>
      <c r="AC243" s="49"/>
    </row>
    <row r="244" spans="1:29" s="50" customFormat="1" ht="24.75" hidden="1" customHeight="1" x14ac:dyDescent="0.25">
      <c r="A244" s="107">
        <v>217</v>
      </c>
      <c r="B244" s="126" t="s">
        <v>1168</v>
      </c>
      <c r="C244" s="104">
        <f t="shared" si="20"/>
        <v>3702558.47</v>
      </c>
      <c r="D244" s="134">
        <v>72231.61</v>
      </c>
      <c r="E244" s="127">
        <f>38914.04+24754.04</f>
        <v>63668.08</v>
      </c>
      <c r="F244" s="106">
        <v>1190727.6000000001</v>
      </c>
      <c r="G244" s="127">
        <v>0</v>
      </c>
      <c r="H244" s="127">
        <v>0</v>
      </c>
      <c r="I244" s="127">
        <v>0</v>
      </c>
      <c r="J244" s="127">
        <v>0</v>
      </c>
      <c r="K244" s="127">
        <v>0</v>
      </c>
      <c r="L244" s="128">
        <v>0</v>
      </c>
      <c r="M244" s="127">
        <v>0</v>
      </c>
      <c r="N244" s="129">
        <v>0</v>
      </c>
      <c r="O244" s="130">
        <v>0</v>
      </c>
      <c r="P244" s="129">
        <v>749.9</v>
      </c>
      <c r="Q244" s="130">
        <v>2375931.1800000002</v>
      </c>
      <c r="R244" s="129">
        <v>0</v>
      </c>
      <c r="S244" s="130">
        <v>0</v>
      </c>
      <c r="T244" s="129">
        <v>0</v>
      </c>
      <c r="U244" s="130">
        <v>0</v>
      </c>
      <c r="V244" s="129">
        <v>0</v>
      </c>
      <c r="W244" s="130">
        <v>0</v>
      </c>
      <c r="X244" s="15"/>
      <c r="Y244" s="49"/>
      <c r="Z244" s="49"/>
      <c r="AA244" s="49"/>
      <c r="AB244" s="49"/>
      <c r="AC244" s="49"/>
    </row>
    <row r="245" spans="1:29" s="50" customFormat="1" ht="24.75" hidden="1" customHeight="1" x14ac:dyDescent="0.25">
      <c r="A245" s="107">
        <v>218</v>
      </c>
      <c r="B245" s="126" t="s">
        <v>122</v>
      </c>
      <c r="C245" s="104">
        <f t="shared" si="20"/>
        <v>3677178.74</v>
      </c>
      <c r="D245" s="134">
        <v>75141.42</v>
      </c>
      <c r="E245" s="127">
        <v>35762.26</v>
      </c>
      <c r="F245" s="127">
        <v>0</v>
      </c>
      <c r="G245" s="127">
        <v>3566275.06</v>
      </c>
      <c r="H245" s="127">
        <v>0</v>
      </c>
      <c r="I245" s="127">
        <v>0</v>
      </c>
      <c r="J245" s="127">
        <v>0</v>
      </c>
      <c r="K245" s="127">
        <v>0</v>
      </c>
      <c r="L245" s="128">
        <v>0</v>
      </c>
      <c r="M245" s="127">
        <v>0</v>
      </c>
      <c r="N245" s="129">
        <v>0</v>
      </c>
      <c r="O245" s="130">
        <v>0</v>
      </c>
      <c r="P245" s="129">
        <v>0</v>
      </c>
      <c r="Q245" s="130">
        <v>0</v>
      </c>
      <c r="R245" s="129">
        <v>0</v>
      </c>
      <c r="S245" s="130">
        <v>0</v>
      </c>
      <c r="T245" s="129">
        <v>0</v>
      </c>
      <c r="U245" s="130">
        <v>0</v>
      </c>
      <c r="V245" s="129">
        <v>0</v>
      </c>
      <c r="W245" s="130">
        <v>0</v>
      </c>
      <c r="X245" s="15"/>
      <c r="Y245" s="49"/>
      <c r="Z245" s="49"/>
      <c r="AA245" s="49"/>
      <c r="AB245" s="49"/>
      <c r="AC245" s="49"/>
    </row>
    <row r="246" spans="1:29" s="50" customFormat="1" ht="24.75" hidden="1" customHeight="1" x14ac:dyDescent="0.25">
      <c r="A246" s="107">
        <v>219</v>
      </c>
      <c r="B246" s="126" t="s">
        <v>672</v>
      </c>
      <c r="C246" s="104">
        <f t="shared" si="20"/>
        <v>6158771.6600000001</v>
      </c>
      <c r="D246" s="134">
        <v>117391.14</v>
      </c>
      <c r="E246" s="127">
        <v>469897.24</v>
      </c>
      <c r="F246" s="127">
        <v>0</v>
      </c>
      <c r="G246" s="127">
        <v>0</v>
      </c>
      <c r="H246" s="127">
        <v>131584.95000000001</v>
      </c>
      <c r="I246" s="127">
        <v>65792.47</v>
      </c>
      <c r="J246" s="127">
        <v>425539.86</v>
      </c>
      <c r="K246" s="127">
        <v>0</v>
      </c>
      <c r="L246" s="128">
        <v>0</v>
      </c>
      <c r="M246" s="127">
        <v>0</v>
      </c>
      <c r="N246" s="129">
        <v>303</v>
      </c>
      <c r="O246" s="127">
        <v>1345157.52</v>
      </c>
      <c r="P246" s="129">
        <v>218.7</v>
      </c>
      <c r="Q246" s="127">
        <v>700941.24</v>
      </c>
      <c r="R246" s="129">
        <v>0</v>
      </c>
      <c r="S246" s="130">
        <v>0</v>
      </c>
      <c r="T246" s="129">
        <v>550</v>
      </c>
      <c r="U246" s="130">
        <v>2902467.24</v>
      </c>
      <c r="V246" s="129">
        <v>0</v>
      </c>
      <c r="W246" s="127">
        <v>0</v>
      </c>
      <c r="X246" s="15"/>
      <c r="Y246" s="49"/>
      <c r="Z246" s="49"/>
      <c r="AA246" s="49"/>
      <c r="AB246" s="49"/>
      <c r="AC246" s="49"/>
    </row>
    <row r="247" spans="1:29" s="50" customFormat="1" ht="24.75" hidden="1" customHeight="1" x14ac:dyDescent="0.25">
      <c r="A247" s="107">
        <v>220</v>
      </c>
      <c r="B247" s="126" t="s">
        <v>1169</v>
      </c>
      <c r="C247" s="104">
        <f t="shared" si="20"/>
        <v>4571437.93</v>
      </c>
      <c r="D247" s="134">
        <v>91864.11</v>
      </c>
      <c r="E247" s="127">
        <v>142269.06</v>
      </c>
      <c r="F247" s="127">
        <v>0</v>
      </c>
      <c r="G247" s="127">
        <v>2645052.6</v>
      </c>
      <c r="H247" s="127">
        <v>482669.56</v>
      </c>
      <c r="I247" s="127">
        <v>241334.78</v>
      </c>
      <c r="J247" s="127">
        <v>968247.82</v>
      </c>
      <c r="K247" s="127">
        <v>0</v>
      </c>
      <c r="L247" s="128">
        <v>0</v>
      </c>
      <c r="M247" s="127">
        <v>0</v>
      </c>
      <c r="N247" s="129">
        <v>0</v>
      </c>
      <c r="O247" s="130">
        <v>0</v>
      </c>
      <c r="P247" s="129">
        <v>0</v>
      </c>
      <c r="Q247" s="130">
        <v>0</v>
      </c>
      <c r="R247" s="129">
        <v>0</v>
      </c>
      <c r="S247" s="130">
        <v>0</v>
      </c>
      <c r="T247" s="129">
        <v>0</v>
      </c>
      <c r="U247" s="129">
        <v>0</v>
      </c>
      <c r="V247" s="129">
        <v>0</v>
      </c>
      <c r="W247" s="130">
        <v>0</v>
      </c>
      <c r="X247" s="15"/>
      <c r="Y247" s="49"/>
      <c r="Z247" s="49"/>
      <c r="AA247" s="49"/>
      <c r="AB247" s="49"/>
      <c r="AC247" s="49"/>
    </row>
    <row r="248" spans="1:29" s="50" customFormat="1" ht="24.75" hidden="1" customHeight="1" x14ac:dyDescent="0.25">
      <c r="A248" s="107">
        <v>221</v>
      </c>
      <c r="B248" s="126" t="s">
        <v>123</v>
      </c>
      <c r="C248" s="104">
        <f t="shared" si="20"/>
        <v>3218201.98</v>
      </c>
      <c r="D248" s="134">
        <v>66139.960000000006</v>
      </c>
      <c r="E248" s="127">
        <v>29306.48</v>
      </c>
      <c r="F248" s="127">
        <v>0</v>
      </c>
      <c r="G248" s="127">
        <v>3122755.54</v>
      </c>
      <c r="H248" s="127">
        <v>0</v>
      </c>
      <c r="I248" s="127">
        <v>0</v>
      </c>
      <c r="J248" s="127">
        <v>0</v>
      </c>
      <c r="K248" s="127">
        <v>0</v>
      </c>
      <c r="L248" s="128">
        <v>0</v>
      </c>
      <c r="M248" s="127">
        <v>0</v>
      </c>
      <c r="N248" s="129">
        <v>0</v>
      </c>
      <c r="O248" s="130">
        <v>0</v>
      </c>
      <c r="P248" s="129">
        <v>0</v>
      </c>
      <c r="Q248" s="130">
        <v>0</v>
      </c>
      <c r="R248" s="129">
        <v>0</v>
      </c>
      <c r="S248" s="130">
        <v>0</v>
      </c>
      <c r="T248" s="129">
        <v>0</v>
      </c>
      <c r="U248" s="129">
        <v>0</v>
      </c>
      <c r="V248" s="129">
        <v>0</v>
      </c>
      <c r="W248" s="130">
        <v>0</v>
      </c>
      <c r="X248" s="15"/>
      <c r="Y248" s="49"/>
      <c r="Z248" s="49"/>
      <c r="AA248" s="49"/>
      <c r="AB248" s="49"/>
      <c r="AC248" s="49"/>
    </row>
    <row r="249" spans="1:29" s="50" customFormat="1" ht="24.75" hidden="1" customHeight="1" x14ac:dyDescent="0.25">
      <c r="A249" s="107">
        <v>222</v>
      </c>
      <c r="B249" s="126" t="s">
        <v>1162</v>
      </c>
      <c r="C249" s="104">
        <f t="shared" si="20"/>
        <v>2942353.17</v>
      </c>
      <c r="D249" s="134">
        <v>59393.69</v>
      </c>
      <c r="E249" s="127">
        <v>78724.88</v>
      </c>
      <c r="F249" s="127">
        <v>0</v>
      </c>
      <c r="G249" s="127">
        <v>0</v>
      </c>
      <c r="H249" s="127">
        <v>0</v>
      </c>
      <c r="I249" s="127">
        <v>0</v>
      </c>
      <c r="J249" s="127">
        <v>858143.2</v>
      </c>
      <c r="K249" s="127">
        <v>0</v>
      </c>
      <c r="L249" s="128">
        <v>0</v>
      </c>
      <c r="M249" s="127">
        <v>0</v>
      </c>
      <c r="N249" s="129">
        <v>0</v>
      </c>
      <c r="O249" s="130">
        <v>0</v>
      </c>
      <c r="P249" s="124">
        <v>933</v>
      </c>
      <c r="Q249" s="106">
        <v>1946091.4</v>
      </c>
      <c r="R249" s="129">
        <v>0</v>
      </c>
      <c r="S249" s="130">
        <v>0</v>
      </c>
      <c r="T249" s="129">
        <v>0</v>
      </c>
      <c r="U249" s="129">
        <v>0</v>
      </c>
      <c r="V249" s="129">
        <v>0</v>
      </c>
      <c r="W249" s="130">
        <v>0</v>
      </c>
      <c r="X249" s="15"/>
      <c r="Y249" s="49"/>
      <c r="Z249" s="49"/>
      <c r="AA249" s="49"/>
      <c r="AB249" s="49"/>
      <c r="AC249" s="49"/>
    </row>
    <row r="250" spans="1:29" s="50" customFormat="1" ht="24.75" hidden="1" customHeight="1" x14ac:dyDescent="0.25">
      <c r="A250" s="107">
        <v>223</v>
      </c>
      <c r="B250" s="126" t="s">
        <v>39</v>
      </c>
      <c r="C250" s="104">
        <f t="shared" si="20"/>
        <v>14977062.91</v>
      </c>
      <c r="D250" s="134">
        <v>303010.07</v>
      </c>
      <c r="E250" s="127">
        <v>367627.82</v>
      </c>
      <c r="F250" s="127">
        <v>0</v>
      </c>
      <c r="G250" s="127">
        <v>2404035.2400000002</v>
      </c>
      <c r="H250" s="127">
        <v>0</v>
      </c>
      <c r="I250" s="127">
        <v>0</v>
      </c>
      <c r="J250" s="127">
        <v>0</v>
      </c>
      <c r="K250" s="127">
        <v>0</v>
      </c>
      <c r="L250" s="128">
        <v>0</v>
      </c>
      <c r="M250" s="127">
        <v>0</v>
      </c>
      <c r="N250" s="96">
        <v>923.3</v>
      </c>
      <c r="O250" s="106">
        <v>3305004.18</v>
      </c>
      <c r="P250" s="124">
        <v>731.8</v>
      </c>
      <c r="Q250" s="106">
        <v>1864896.78</v>
      </c>
      <c r="R250" s="129">
        <v>0</v>
      </c>
      <c r="S250" s="130">
        <v>0</v>
      </c>
      <c r="T250" s="129">
        <v>1891</v>
      </c>
      <c r="U250" s="130">
        <v>6732488.8200000003</v>
      </c>
      <c r="V250" s="129">
        <v>0</v>
      </c>
      <c r="W250" s="127">
        <v>0</v>
      </c>
      <c r="X250" s="15"/>
      <c r="Y250" s="49"/>
      <c r="Z250" s="49"/>
      <c r="AA250" s="49"/>
      <c r="AB250" s="49"/>
      <c r="AC250" s="49"/>
    </row>
    <row r="251" spans="1:29" s="50" customFormat="1" ht="24.75" hidden="1" customHeight="1" x14ac:dyDescent="0.25">
      <c r="A251" s="107">
        <v>224</v>
      </c>
      <c r="B251" s="126" t="s">
        <v>40</v>
      </c>
      <c r="C251" s="104">
        <f t="shared" si="20"/>
        <v>9518050.9399999995</v>
      </c>
      <c r="D251" s="134">
        <v>194489.8</v>
      </c>
      <c r="E251" s="127">
        <v>140850.70000000001</v>
      </c>
      <c r="F251" s="127">
        <v>0</v>
      </c>
      <c r="G251" s="127">
        <v>2271380.8199999998</v>
      </c>
      <c r="H251" s="127">
        <v>0</v>
      </c>
      <c r="I251" s="127">
        <v>0</v>
      </c>
      <c r="J251" s="127">
        <v>0</v>
      </c>
      <c r="K251" s="127">
        <v>0</v>
      </c>
      <c r="L251" s="128">
        <v>0</v>
      </c>
      <c r="M251" s="127">
        <v>0</v>
      </c>
      <c r="N251" s="129">
        <v>0</v>
      </c>
      <c r="O251" s="130">
        <v>0</v>
      </c>
      <c r="P251" s="129">
        <v>0</v>
      </c>
      <c r="Q251" s="130">
        <v>0</v>
      </c>
      <c r="R251" s="129">
        <v>0</v>
      </c>
      <c r="S251" s="130">
        <v>0</v>
      </c>
      <c r="T251" s="129">
        <v>2694</v>
      </c>
      <c r="U251" s="130">
        <v>6911329.6200000001</v>
      </c>
      <c r="V251" s="129">
        <v>0</v>
      </c>
      <c r="W251" s="130">
        <v>0</v>
      </c>
      <c r="X251" s="15"/>
      <c r="Y251" s="49"/>
      <c r="Z251" s="49"/>
      <c r="AA251" s="49"/>
      <c r="AB251" s="49"/>
      <c r="AC251" s="49"/>
    </row>
    <row r="252" spans="1:29" s="50" customFormat="1" ht="24.75" hidden="1" customHeight="1" x14ac:dyDescent="0.25">
      <c r="A252" s="107">
        <v>225</v>
      </c>
      <c r="B252" s="126" t="s">
        <v>41</v>
      </c>
      <c r="C252" s="104">
        <f t="shared" si="20"/>
        <v>4217377.74</v>
      </c>
      <c r="D252" s="134">
        <v>86852.64</v>
      </c>
      <c r="E252" s="127">
        <v>29833.94</v>
      </c>
      <c r="F252" s="127">
        <v>0</v>
      </c>
      <c r="G252" s="127">
        <v>4100691.16</v>
      </c>
      <c r="H252" s="127">
        <v>0</v>
      </c>
      <c r="I252" s="127">
        <v>0</v>
      </c>
      <c r="J252" s="127">
        <v>0</v>
      </c>
      <c r="K252" s="127">
        <v>0</v>
      </c>
      <c r="L252" s="128">
        <v>0</v>
      </c>
      <c r="M252" s="127">
        <v>0</v>
      </c>
      <c r="N252" s="129">
        <v>0</v>
      </c>
      <c r="O252" s="130">
        <v>0</v>
      </c>
      <c r="P252" s="129">
        <v>0</v>
      </c>
      <c r="Q252" s="130">
        <v>0</v>
      </c>
      <c r="R252" s="129">
        <v>0</v>
      </c>
      <c r="S252" s="130">
        <v>0</v>
      </c>
      <c r="T252" s="129">
        <v>0</v>
      </c>
      <c r="U252" s="129">
        <v>0</v>
      </c>
      <c r="V252" s="129">
        <v>0</v>
      </c>
      <c r="W252" s="130">
        <v>0</v>
      </c>
      <c r="X252" s="15"/>
      <c r="Y252" s="49"/>
      <c r="Z252" s="49"/>
      <c r="AA252" s="49"/>
      <c r="AB252" s="49"/>
      <c r="AC252" s="49"/>
    </row>
    <row r="253" spans="1:29" s="50" customFormat="1" ht="24.75" hidden="1" customHeight="1" x14ac:dyDescent="0.25">
      <c r="A253" s="107">
        <v>226</v>
      </c>
      <c r="B253" s="126" t="s">
        <v>42</v>
      </c>
      <c r="C253" s="104">
        <f t="shared" si="20"/>
        <v>3821909.55</v>
      </c>
      <c r="D253" s="134">
        <v>78651.009999999995</v>
      </c>
      <c r="E253" s="127">
        <v>29802.080000000002</v>
      </c>
      <c r="F253" s="127">
        <v>0</v>
      </c>
      <c r="G253" s="127">
        <v>3713456.46</v>
      </c>
      <c r="H253" s="127">
        <v>0</v>
      </c>
      <c r="I253" s="127">
        <v>0</v>
      </c>
      <c r="J253" s="127">
        <v>0</v>
      </c>
      <c r="K253" s="127">
        <v>0</v>
      </c>
      <c r="L253" s="128">
        <v>0</v>
      </c>
      <c r="M253" s="127">
        <v>0</v>
      </c>
      <c r="N253" s="129">
        <v>0</v>
      </c>
      <c r="O253" s="130">
        <v>0</v>
      </c>
      <c r="P253" s="129">
        <v>0</v>
      </c>
      <c r="Q253" s="130">
        <v>0</v>
      </c>
      <c r="R253" s="129">
        <v>0</v>
      </c>
      <c r="S253" s="130">
        <v>0</v>
      </c>
      <c r="T253" s="129">
        <v>0</v>
      </c>
      <c r="U253" s="129">
        <v>0</v>
      </c>
      <c r="V253" s="129">
        <v>0</v>
      </c>
      <c r="W253" s="130">
        <v>0</v>
      </c>
      <c r="X253" s="15"/>
      <c r="Y253" s="49"/>
      <c r="Z253" s="49"/>
      <c r="AA253" s="49"/>
      <c r="AB253" s="49"/>
      <c r="AC253" s="49"/>
    </row>
    <row r="254" spans="1:29" s="50" customFormat="1" ht="24.75" hidden="1" customHeight="1" x14ac:dyDescent="0.25">
      <c r="A254" s="107">
        <v>227</v>
      </c>
      <c r="B254" s="126" t="s">
        <v>43</v>
      </c>
      <c r="C254" s="104">
        <f t="shared" si="20"/>
        <v>4216409.08</v>
      </c>
      <c r="D254" s="134">
        <v>86809.1</v>
      </c>
      <c r="E254" s="127">
        <v>30964.38</v>
      </c>
      <c r="F254" s="127">
        <v>0</v>
      </c>
      <c r="G254" s="127">
        <v>4098635.6</v>
      </c>
      <c r="H254" s="127">
        <v>0</v>
      </c>
      <c r="I254" s="127">
        <v>0</v>
      </c>
      <c r="J254" s="127">
        <v>0</v>
      </c>
      <c r="K254" s="127">
        <v>0</v>
      </c>
      <c r="L254" s="128">
        <v>0</v>
      </c>
      <c r="M254" s="127">
        <v>0</v>
      </c>
      <c r="N254" s="129">
        <v>0</v>
      </c>
      <c r="O254" s="130">
        <v>0</v>
      </c>
      <c r="P254" s="129">
        <v>0</v>
      </c>
      <c r="Q254" s="130">
        <v>0</v>
      </c>
      <c r="R254" s="129">
        <v>0</v>
      </c>
      <c r="S254" s="130">
        <v>0</v>
      </c>
      <c r="T254" s="129">
        <v>0</v>
      </c>
      <c r="U254" s="129">
        <v>0</v>
      </c>
      <c r="V254" s="129">
        <v>0</v>
      </c>
      <c r="W254" s="130">
        <v>0</v>
      </c>
      <c r="X254" s="15"/>
      <c r="Y254" s="49"/>
      <c r="Z254" s="49"/>
      <c r="AA254" s="49"/>
      <c r="AB254" s="49"/>
      <c r="AC254" s="49"/>
    </row>
    <row r="255" spans="1:29" s="50" customFormat="1" ht="24.75" hidden="1" customHeight="1" x14ac:dyDescent="0.25">
      <c r="A255" s="107">
        <v>228</v>
      </c>
      <c r="B255" s="126" t="s">
        <v>125</v>
      </c>
      <c r="C255" s="104">
        <f t="shared" si="20"/>
        <v>3686492.61</v>
      </c>
      <c r="D255" s="134">
        <v>75818.87</v>
      </c>
      <c r="E255" s="127">
        <v>30934.880000000001</v>
      </c>
      <c r="F255" s="127">
        <v>0</v>
      </c>
      <c r="G255" s="127">
        <v>3579738.86</v>
      </c>
      <c r="H255" s="127">
        <v>0</v>
      </c>
      <c r="I255" s="127">
        <v>0</v>
      </c>
      <c r="J255" s="127">
        <v>0</v>
      </c>
      <c r="K255" s="127">
        <v>0</v>
      </c>
      <c r="L255" s="128">
        <v>0</v>
      </c>
      <c r="M255" s="127">
        <v>0</v>
      </c>
      <c r="N255" s="129">
        <v>0</v>
      </c>
      <c r="O255" s="130">
        <v>0</v>
      </c>
      <c r="P255" s="129">
        <v>0</v>
      </c>
      <c r="Q255" s="130">
        <v>0</v>
      </c>
      <c r="R255" s="129">
        <v>0</v>
      </c>
      <c r="S255" s="130">
        <v>0</v>
      </c>
      <c r="T255" s="129">
        <v>0</v>
      </c>
      <c r="U255" s="129">
        <v>0</v>
      </c>
      <c r="V255" s="129">
        <v>0</v>
      </c>
      <c r="W255" s="130">
        <v>0</v>
      </c>
      <c r="X255" s="15"/>
      <c r="Y255" s="49"/>
      <c r="Z255" s="49"/>
      <c r="AA255" s="49"/>
      <c r="AB255" s="49"/>
      <c r="AC255" s="49"/>
    </row>
    <row r="256" spans="1:29" s="50" customFormat="1" ht="24.75" hidden="1" customHeight="1" x14ac:dyDescent="0.25">
      <c r="A256" s="107">
        <v>229</v>
      </c>
      <c r="B256" s="126" t="s">
        <v>1112</v>
      </c>
      <c r="C256" s="104">
        <f t="shared" si="20"/>
        <v>5609820.7699999996</v>
      </c>
      <c r="D256" s="134">
        <v>114399.11</v>
      </c>
      <c r="E256" s="127">
        <v>94141.58</v>
      </c>
      <c r="F256" s="127">
        <v>0</v>
      </c>
      <c r="G256" s="127">
        <v>3284775.44</v>
      </c>
      <c r="H256" s="127">
        <v>0</v>
      </c>
      <c r="I256" s="127">
        <v>0</v>
      </c>
      <c r="J256" s="127">
        <v>0</v>
      </c>
      <c r="K256" s="127">
        <v>0</v>
      </c>
      <c r="L256" s="128">
        <v>0</v>
      </c>
      <c r="M256" s="127">
        <v>0</v>
      </c>
      <c r="N256" s="129">
        <v>0</v>
      </c>
      <c r="O256" s="130">
        <v>0</v>
      </c>
      <c r="P256" s="129">
        <v>750.3</v>
      </c>
      <c r="Q256" s="130">
        <v>2116504.64</v>
      </c>
      <c r="R256" s="129">
        <v>0</v>
      </c>
      <c r="S256" s="130">
        <v>0</v>
      </c>
      <c r="T256" s="129">
        <v>0</v>
      </c>
      <c r="U256" s="129">
        <v>0</v>
      </c>
      <c r="V256" s="129">
        <v>0</v>
      </c>
      <c r="W256" s="130">
        <v>0</v>
      </c>
      <c r="X256" s="15"/>
      <c r="Y256" s="49"/>
      <c r="Z256" s="49"/>
      <c r="AA256" s="49"/>
      <c r="AB256" s="49"/>
      <c r="AC256" s="49"/>
    </row>
    <row r="257" spans="1:29" s="50" customFormat="1" ht="24.75" hidden="1" customHeight="1" x14ac:dyDescent="0.25">
      <c r="A257" s="107">
        <v>230</v>
      </c>
      <c r="B257" s="126" t="s">
        <v>126</v>
      </c>
      <c r="C257" s="104">
        <f t="shared" si="20"/>
        <v>63425</v>
      </c>
      <c r="D257" s="134">
        <v>0</v>
      </c>
      <c r="E257" s="127">
        <v>63425</v>
      </c>
      <c r="F257" s="127">
        <v>0</v>
      </c>
      <c r="G257" s="127">
        <v>0</v>
      </c>
      <c r="H257" s="127">
        <v>0</v>
      </c>
      <c r="I257" s="127">
        <v>0</v>
      </c>
      <c r="J257" s="127">
        <v>0</v>
      </c>
      <c r="K257" s="127">
        <v>0</v>
      </c>
      <c r="L257" s="128">
        <v>0</v>
      </c>
      <c r="M257" s="127">
        <v>0</v>
      </c>
      <c r="N257" s="129">
        <v>0</v>
      </c>
      <c r="O257" s="130">
        <v>0</v>
      </c>
      <c r="P257" s="129">
        <v>0</v>
      </c>
      <c r="Q257" s="130">
        <v>0</v>
      </c>
      <c r="R257" s="129">
        <v>0</v>
      </c>
      <c r="S257" s="130">
        <v>0</v>
      </c>
      <c r="T257" s="129">
        <v>0</v>
      </c>
      <c r="U257" s="129">
        <v>0</v>
      </c>
      <c r="V257" s="129">
        <v>0</v>
      </c>
      <c r="W257" s="130">
        <v>0</v>
      </c>
      <c r="X257" s="15"/>
      <c r="Y257" s="49"/>
      <c r="Z257" s="49"/>
      <c r="AA257" s="49"/>
      <c r="AB257" s="49"/>
      <c r="AC257" s="49"/>
    </row>
    <row r="258" spans="1:29" s="50" customFormat="1" ht="24.75" hidden="1" customHeight="1" x14ac:dyDescent="0.25">
      <c r="A258" s="107">
        <v>231</v>
      </c>
      <c r="B258" s="126" t="s">
        <v>710</v>
      </c>
      <c r="C258" s="104">
        <f t="shared" si="20"/>
        <v>8795155.9900000002</v>
      </c>
      <c r="D258" s="134">
        <v>175215.87</v>
      </c>
      <c r="E258" s="127">
        <v>347236.24</v>
      </c>
      <c r="F258" s="127">
        <v>1014138.02</v>
      </c>
      <c r="G258" s="127">
        <v>4198760.96</v>
      </c>
      <c r="H258" s="127">
        <v>0</v>
      </c>
      <c r="I258" s="127">
        <v>0</v>
      </c>
      <c r="J258" s="127">
        <v>1033996.24</v>
      </c>
      <c r="K258" s="127">
        <v>0</v>
      </c>
      <c r="L258" s="128">
        <v>0</v>
      </c>
      <c r="M258" s="127">
        <v>0</v>
      </c>
      <c r="N258" s="129">
        <v>0</v>
      </c>
      <c r="O258" s="130">
        <v>0</v>
      </c>
      <c r="P258" s="129">
        <v>693.8</v>
      </c>
      <c r="Q258" s="130">
        <v>2025808.66</v>
      </c>
      <c r="R258" s="129">
        <v>0</v>
      </c>
      <c r="S258" s="130">
        <v>0</v>
      </c>
      <c r="T258" s="129">
        <v>0</v>
      </c>
      <c r="U258" s="129">
        <v>0</v>
      </c>
      <c r="V258" s="129">
        <v>0</v>
      </c>
      <c r="W258" s="130">
        <v>0</v>
      </c>
      <c r="X258" s="15"/>
      <c r="Y258" s="49"/>
      <c r="Z258" s="49"/>
      <c r="AA258" s="49"/>
      <c r="AB258" s="49"/>
      <c r="AC258" s="49"/>
    </row>
    <row r="259" spans="1:29" s="50" customFormat="1" ht="24.75" hidden="1" customHeight="1" x14ac:dyDescent="0.25">
      <c r="A259" s="107">
        <v>232</v>
      </c>
      <c r="B259" s="126" t="s">
        <v>1111</v>
      </c>
      <c r="C259" s="104">
        <f t="shared" si="20"/>
        <v>6007778.9400000004</v>
      </c>
      <c r="D259" s="134">
        <v>121536.56</v>
      </c>
      <c r="E259" s="127">
        <v>147972</v>
      </c>
      <c r="F259" s="127">
        <v>0</v>
      </c>
      <c r="G259" s="127">
        <v>3072921.78</v>
      </c>
      <c r="H259" s="127">
        <v>0</v>
      </c>
      <c r="I259" s="127">
        <v>0</v>
      </c>
      <c r="J259" s="127">
        <v>843855.76</v>
      </c>
      <c r="K259" s="127">
        <v>0</v>
      </c>
      <c r="L259" s="128">
        <v>0</v>
      </c>
      <c r="M259" s="127">
        <v>0</v>
      </c>
      <c r="N259" s="129">
        <v>0</v>
      </c>
      <c r="O259" s="130">
        <v>0</v>
      </c>
      <c r="P259" s="129">
        <v>703.1</v>
      </c>
      <c r="Q259" s="130">
        <v>1821492.84</v>
      </c>
      <c r="R259" s="129">
        <v>0</v>
      </c>
      <c r="S259" s="130">
        <v>0</v>
      </c>
      <c r="T259" s="129">
        <v>0</v>
      </c>
      <c r="U259" s="129">
        <v>0</v>
      </c>
      <c r="V259" s="129">
        <v>0</v>
      </c>
      <c r="W259" s="130">
        <v>0</v>
      </c>
      <c r="X259" s="15"/>
      <c r="Y259" s="49"/>
      <c r="Z259" s="49"/>
      <c r="AA259" s="49"/>
      <c r="AB259" s="49"/>
      <c r="AC259" s="49"/>
    </row>
    <row r="260" spans="1:29" s="50" customFormat="1" ht="24.75" hidden="1" customHeight="1" x14ac:dyDescent="0.25">
      <c r="A260" s="107">
        <v>233</v>
      </c>
      <c r="B260" s="126" t="s">
        <v>1170</v>
      </c>
      <c r="C260" s="104">
        <f t="shared" si="20"/>
        <v>17552836.75</v>
      </c>
      <c r="D260" s="134">
        <v>356365.17</v>
      </c>
      <c r="E260" s="127">
        <v>283079.64</v>
      </c>
      <c r="F260" s="127">
        <v>0</v>
      </c>
      <c r="G260" s="127">
        <v>0</v>
      </c>
      <c r="H260" s="127">
        <v>0</v>
      </c>
      <c r="I260" s="127">
        <v>0</v>
      </c>
      <c r="J260" s="127">
        <v>2478411.8199999998</v>
      </c>
      <c r="K260" s="127">
        <v>0</v>
      </c>
      <c r="L260" s="128">
        <v>0</v>
      </c>
      <c r="M260" s="127">
        <v>0</v>
      </c>
      <c r="N260" s="129">
        <v>0</v>
      </c>
      <c r="O260" s="130">
        <v>0</v>
      </c>
      <c r="P260" s="129">
        <v>0</v>
      </c>
      <c r="Q260" s="130">
        <v>0</v>
      </c>
      <c r="R260" s="129">
        <v>0</v>
      </c>
      <c r="S260" s="130">
        <v>0</v>
      </c>
      <c r="T260" s="129">
        <v>4102</v>
      </c>
      <c r="U260" s="127">
        <v>14434980.119999999</v>
      </c>
      <c r="V260" s="129">
        <v>0</v>
      </c>
      <c r="W260" s="130">
        <v>0</v>
      </c>
      <c r="X260" s="15"/>
      <c r="Y260" s="49"/>
      <c r="Z260" s="49"/>
      <c r="AA260" s="49"/>
      <c r="AB260" s="49"/>
      <c r="AC260" s="49"/>
    </row>
    <row r="261" spans="1:29" s="50" customFormat="1" ht="24.75" hidden="1" customHeight="1" x14ac:dyDescent="0.25">
      <c r="A261" s="107">
        <v>234</v>
      </c>
      <c r="B261" s="126" t="s">
        <v>711</v>
      </c>
      <c r="C261" s="104">
        <f>ROUND(SUM(D261+E261+F261+G261+H261+I261+J261+K261+M261+O261+Q261+S261+U261+W261),2)</f>
        <v>11149811.5</v>
      </c>
      <c r="D261" s="134">
        <v>222045.08</v>
      </c>
      <c r="E261" s="127">
        <v>444051.7</v>
      </c>
      <c r="F261" s="127">
        <v>0</v>
      </c>
      <c r="G261" s="127">
        <v>3828649.24</v>
      </c>
      <c r="H261" s="127">
        <v>0</v>
      </c>
      <c r="I261" s="127">
        <v>0</v>
      </c>
      <c r="J261" s="127">
        <v>1282853.52</v>
      </c>
      <c r="K261" s="127">
        <v>0</v>
      </c>
      <c r="L261" s="128">
        <v>0</v>
      </c>
      <c r="M261" s="127">
        <v>0</v>
      </c>
      <c r="N261" s="129">
        <v>776.6</v>
      </c>
      <c r="O261" s="127">
        <v>3497772.52</v>
      </c>
      <c r="P261" s="129">
        <v>663.5</v>
      </c>
      <c r="Q261" s="127">
        <v>1874439.44</v>
      </c>
      <c r="R261" s="129">
        <v>0</v>
      </c>
      <c r="S261" s="127">
        <v>0</v>
      </c>
      <c r="T261" s="129">
        <v>0</v>
      </c>
      <c r="U261" s="129">
        <v>0</v>
      </c>
      <c r="V261" s="129">
        <v>0</v>
      </c>
      <c r="W261" s="127">
        <v>0</v>
      </c>
      <c r="X261" s="15"/>
      <c r="Y261" s="49"/>
      <c r="Z261" s="49"/>
      <c r="AA261" s="49"/>
      <c r="AB261" s="49"/>
      <c r="AC261" s="49"/>
    </row>
    <row r="262" spans="1:29" s="50" customFormat="1" ht="24.75" hidden="1" customHeight="1" x14ac:dyDescent="0.25">
      <c r="A262" s="107">
        <v>235</v>
      </c>
      <c r="B262" s="126" t="s">
        <v>1110</v>
      </c>
      <c r="C262" s="104">
        <f t="shared" si="20"/>
        <v>7598188.0499999998</v>
      </c>
      <c r="D262" s="134">
        <v>153832.37</v>
      </c>
      <c r="E262" s="127">
        <v>181259.8</v>
      </c>
      <c r="F262" s="127">
        <v>0</v>
      </c>
      <c r="G262" s="127">
        <v>4135521.22</v>
      </c>
      <c r="H262" s="127">
        <v>0</v>
      </c>
      <c r="I262" s="127">
        <v>0</v>
      </c>
      <c r="J262" s="127">
        <v>932948.12</v>
      </c>
      <c r="K262" s="127">
        <v>0</v>
      </c>
      <c r="L262" s="128">
        <v>0</v>
      </c>
      <c r="M262" s="127">
        <v>0</v>
      </c>
      <c r="N262" s="129">
        <v>0</v>
      </c>
      <c r="O262" s="130">
        <v>0</v>
      </c>
      <c r="P262" s="129">
        <v>749.9</v>
      </c>
      <c r="Q262" s="130">
        <v>2194626.54</v>
      </c>
      <c r="R262" s="129">
        <v>0</v>
      </c>
      <c r="S262" s="130">
        <v>0</v>
      </c>
      <c r="T262" s="129">
        <v>0</v>
      </c>
      <c r="U262" s="129">
        <v>0</v>
      </c>
      <c r="V262" s="129">
        <v>0</v>
      </c>
      <c r="W262" s="130">
        <v>0</v>
      </c>
      <c r="X262" s="15"/>
      <c r="Y262" s="49"/>
      <c r="Z262" s="49"/>
      <c r="AA262" s="49"/>
      <c r="AB262" s="49"/>
      <c r="AC262" s="49"/>
    </row>
    <row r="263" spans="1:29" s="50" customFormat="1" ht="24.75" hidden="1" customHeight="1" x14ac:dyDescent="0.25">
      <c r="A263" s="107">
        <v>236</v>
      </c>
      <c r="B263" s="126" t="s">
        <v>1125</v>
      </c>
      <c r="C263" s="104">
        <f t="shared" si="20"/>
        <v>232656.63</v>
      </c>
      <c r="D263" s="134">
        <v>0</v>
      </c>
      <c r="E263" s="127">
        <v>232656.63</v>
      </c>
      <c r="F263" s="127">
        <v>0</v>
      </c>
      <c r="G263" s="127">
        <v>0</v>
      </c>
      <c r="H263" s="127">
        <v>0</v>
      </c>
      <c r="I263" s="127">
        <v>0</v>
      </c>
      <c r="J263" s="127">
        <v>0</v>
      </c>
      <c r="K263" s="127">
        <v>0</v>
      </c>
      <c r="L263" s="128">
        <v>0</v>
      </c>
      <c r="M263" s="127">
        <v>0</v>
      </c>
      <c r="N263" s="129">
        <v>0</v>
      </c>
      <c r="O263" s="127">
        <v>0</v>
      </c>
      <c r="P263" s="129">
        <v>0</v>
      </c>
      <c r="Q263" s="127">
        <v>0</v>
      </c>
      <c r="R263" s="129">
        <v>0</v>
      </c>
      <c r="S263" s="127">
        <v>0</v>
      </c>
      <c r="T263" s="129">
        <v>0</v>
      </c>
      <c r="U263" s="129">
        <v>0</v>
      </c>
      <c r="V263" s="129">
        <v>0</v>
      </c>
      <c r="W263" s="127">
        <v>0</v>
      </c>
      <c r="X263" s="15"/>
      <c r="Y263" s="49"/>
      <c r="Z263" s="49"/>
      <c r="AA263" s="49"/>
      <c r="AB263" s="49"/>
      <c r="AC263" s="49"/>
    </row>
    <row r="264" spans="1:29" s="50" customFormat="1" ht="24.75" hidden="1" customHeight="1" x14ac:dyDescent="0.25">
      <c r="A264" s="107">
        <v>237</v>
      </c>
      <c r="B264" s="126" t="s">
        <v>45</v>
      </c>
      <c r="C264" s="104">
        <f t="shared" si="20"/>
        <v>1478647.25</v>
      </c>
      <c r="D264" s="134">
        <v>28063.81</v>
      </c>
      <c r="E264" s="127">
        <v>125568.52</v>
      </c>
      <c r="F264" s="127">
        <v>1325014.92</v>
      </c>
      <c r="G264" s="127">
        <v>0</v>
      </c>
      <c r="H264" s="127">
        <v>0</v>
      </c>
      <c r="I264" s="127">
        <v>0</v>
      </c>
      <c r="J264" s="127">
        <v>0</v>
      </c>
      <c r="K264" s="127">
        <v>0</v>
      </c>
      <c r="L264" s="128">
        <v>0</v>
      </c>
      <c r="M264" s="127">
        <v>0</v>
      </c>
      <c r="N264" s="129">
        <v>0</v>
      </c>
      <c r="O264" s="130">
        <v>0</v>
      </c>
      <c r="P264" s="129">
        <v>0</v>
      </c>
      <c r="Q264" s="130">
        <v>0</v>
      </c>
      <c r="R264" s="129">
        <v>0</v>
      </c>
      <c r="S264" s="130">
        <v>0</v>
      </c>
      <c r="T264" s="129">
        <v>0</v>
      </c>
      <c r="U264" s="129">
        <v>0</v>
      </c>
      <c r="V264" s="129">
        <v>0</v>
      </c>
      <c r="W264" s="130">
        <v>0</v>
      </c>
      <c r="X264" s="15"/>
      <c r="Y264" s="49"/>
      <c r="Z264" s="49"/>
      <c r="AA264" s="49"/>
      <c r="AB264" s="49"/>
      <c r="AC264" s="49"/>
    </row>
    <row r="265" spans="1:29" s="16" customFormat="1" ht="24.75" hidden="1" customHeight="1" x14ac:dyDescent="0.25">
      <c r="A265" s="107">
        <v>238</v>
      </c>
      <c r="B265" s="126" t="s">
        <v>44</v>
      </c>
      <c r="C265" s="104">
        <f t="shared" si="20"/>
        <v>5974992.8899999997</v>
      </c>
      <c r="D265" s="134">
        <v>121352.73</v>
      </c>
      <c r="E265" s="127">
        <v>94136.86</v>
      </c>
      <c r="F265" s="127">
        <v>0</v>
      </c>
      <c r="G265" s="127">
        <v>5759503.2999999998</v>
      </c>
      <c r="H265" s="127">
        <v>0</v>
      </c>
      <c r="I265" s="127">
        <v>0</v>
      </c>
      <c r="J265" s="127">
        <v>0</v>
      </c>
      <c r="K265" s="127">
        <v>0</v>
      </c>
      <c r="L265" s="128">
        <v>0</v>
      </c>
      <c r="M265" s="127">
        <v>0</v>
      </c>
      <c r="N265" s="129">
        <v>0</v>
      </c>
      <c r="O265" s="130">
        <v>0</v>
      </c>
      <c r="P265" s="129">
        <v>0</v>
      </c>
      <c r="Q265" s="130">
        <v>0</v>
      </c>
      <c r="R265" s="129">
        <v>0</v>
      </c>
      <c r="S265" s="130">
        <v>0</v>
      </c>
      <c r="T265" s="129">
        <v>0</v>
      </c>
      <c r="U265" s="129">
        <v>0</v>
      </c>
      <c r="V265" s="129">
        <v>0</v>
      </c>
      <c r="W265" s="130">
        <v>0</v>
      </c>
      <c r="X265" s="15"/>
      <c r="Y265" s="15"/>
      <c r="Z265" s="15"/>
      <c r="AA265" s="15"/>
      <c r="AB265" s="15"/>
      <c r="AC265" s="15"/>
    </row>
    <row r="266" spans="1:29" s="16" customFormat="1" ht="24.75" hidden="1" customHeight="1" x14ac:dyDescent="0.25">
      <c r="A266" s="107">
        <v>239</v>
      </c>
      <c r="B266" s="126" t="s">
        <v>673</v>
      </c>
      <c r="C266" s="104">
        <f t="shared" si="20"/>
        <v>8340225.3899999997</v>
      </c>
      <c r="D266" s="134">
        <v>169357.87</v>
      </c>
      <c r="E266" s="127">
        <v>174745.02</v>
      </c>
      <c r="F266" s="127">
        <v>0</v>
      </c>
      <c r="G266" s="127">
        <v>0</v>
      </c>
      <c r="H266" s="127">
        <v>0</v>
      </c>
      <c r="I266" s="127">
        <v>0</v>
      </c>
      <c r="J266" s="127">
        <v>0</v>
      </c>
      <c r="K266" s="127">
        <v>0</v>
      </c>
      <c r="L266" s="128">
        <v>0</v>
      </c>
      <c r="M266" s="127">
        <v>0</v>
      </c>
      <c r="N266" s="129">
        <v>0</v>
      </c>
      <c r="O266" s="130">
        <v>0</v>
      </c>
      <c r="P266" s="129">
        <v>0</v>
      </c>
      <c r="Q266" s="130">
        <v>0</v>
      </c>
      <c r="R266" s="129">
        <v>0</v>
      </c>
      <c r="S266" s="130">
        <v>0</v>
      </c>
      <c r="T266" s="129">
        <v>2852</v>
      </c>
      <c r="U266" s="130">
        <v>7996122.5</v>
      </c>
      <c r="V266" s="129">
        <v>0</v>
      </c>
      <c r="W266" s="130">
        <v>0</v>
      </c>
      <c r="X266" s="15"/>
      <c r="Y266" s="15"/>
      <c r="Z266" s="15"/>
      <c r="AA266" s="15"/>
      <c r="AB266" s="15"/>
      <c r="AC266" s="15"/>
    </row>
    <row r="267" spans="1:29" s="16" customFormat="1" ht="24.75" hidden="1" customHeight="1" x14ac:dyDescent="0.25">
      <c r="A267" s="107">
        <v>240</v>
      </c>
      <c r="B267" s="126" t="s">
        <v>138</v>
      </c>
      <c r="C267" s="104">
        <f t="shared" si="20"/>
        <v>21440936.399999999</v>
      </c>
      <c r="D267" s="134">
        <v>435438.98</v>
      </c>
      <c r="E267" s="127">
        <v>312140.68</v>
      </c>
      <c r="F267" s="127">
        <v>0</v>
      </c>
      <c r="G267" s="127">
        <v>0</v>
      </c>
      <c r="H267" s="127">
        <v>0</v>
      </c>
      <c r="I267" s="127">
        <v>0</v>
      </c>
      <c r="J267" s="127">
        <v>0</v>
      </c>
      <c r="K267" s="127">
        <v>0</v>
      </c>
      <c r="L267" s="128">
        <v>6</v>
      </c>
      <c r="M267" s="127">
        <v>10289814.76</v>
      </c>
      <c r="N267" s="129">
        <v>0</v>
      </c>
      <c r="O267" s="130">
        <v>0</v>
      </c>
      <c r="P267" s="129">
        <v>0</v>
      </c>
      <c r="Q267" s="130">
        <v>0</v>
      </c>
      <c r="R267" s="129">
        <v>0</v>
      </c>
      <c r="S267" s="130">
        <v>0</v>
      </c>
      <c r="T267" s="129">
        <v>6406</v>
      </c>
      <c r="U267" s="127">
        <v>10403541.98</v>
      </c>
      <c r="V267" s="129">
        <v>0</v>
      </c>
      <c r="W267" s="130">
        <v>0</v>
      </c>
      <c r="X267" s="15"/>
      <c r="Y267" s="15"/>
      <c r="Z267" s="15"/>
      <c r="AA267" s="15"/>
      <c r="AB267" s="15"/>
      <c r="AC267" s="15"/>
    </row>
    <row r="268" spans="1:29" s="16" customFormat="1" ht="24.75" hidden="1" customHeight="1" x14ac:dyDescent="0.25">
      <c r="A268" s="107">
        <v>241</v>
      </c>
      <c r="B268" s="126" t="s">
        <v>674</v>
      </c>
      <c r="C268" s="104">
        <f t="shared" si="20"/>
        <v>9991584.1699999999</v>
      </c>
      <c r="D268" s="134">
        <v>202022.15</v>
      </c>
      <c r="E268" s="127">
        <v>201420.1</v>
      </c>
      <c r="F268" s="127">
        <v>0</v>
      </c>
      <c r="G268" s="127">
        <v>0</v>
      </c>
      <c r="H268" s="127">
        <v>0</v>
      </c>
      <c r="I268" s="127">
        <v>0</v>
      </c>
      <c r="J268" s="127">
        <v>1091487.02</v>
      </c>
      <c r="K268" s="127">
        <v>0</v>
      </c>
      <c r="L268" s="128">
        <v>0</v>
      </c>
      <c r="M268" s="127">
        <v>0</v>
      </c>
      <c r="N268" s="129">
        <v>0</v>
      </c>
      <c r="O268" s="130">
        <v>0</v>
      </c>
      <c r="P268" s="129">
        <v>0</v>
      </c>
      <c r="Q268" s="130">
        <v>0</v>
      </c>
      <c r="R268" s="129">
        <v>0</v>
      </c>
      <c r="S268" s="130">
        <v>0</v>
      </c>
      <c r="T268" s="129">
        <v>1833.04</v>
      </c>
      <c r="U268" s="130">
        <v>8496654.9000000004</v>
      </c>
      <c r="V268" s="129">
        <v>0</v>
      </c>
      <c r="W268" s="130">
        <v>0</v>
      </c>
      <c r="X268" s="15"/>
      <c r="Y268" s="15"/>
      <c r="Z268" s="15"/>
      <c r="AA268" s="15"/>
      <c r="AB268" s="15"/>
      <c r="AC268" s="15"/>
    </row>
    <row r="269" spans="1:29" s="16" customFormat="1" ht="24.75" hidden="1" customHeight="1" x14ac:dyDescent="0.25">
      <c r="A269" s="107">
        <v>242</v>
      </c>
      <c r="B269" s="126" t="s">
        <v>676</v>
      </c>
      <c r="C269" s="104">
        <f t="shared" si="20"/>
        <v>12150855.640000001</v>
      </c>
      <c r="D269" s="134">
        <v>245638.58</v>
      </c>
      <c r="E269" s="127">
        <v>247002.32</v>
      </c>
      <c r="F269" s="127"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8">
        <v>0</v>
      </c>
      <c r="M269" s="127">
        <v>0</v>
      </c>
      <c r="N269" s="129">
        <v>1150.3</v>
      </c>
      <c r="O269" s="130">
        <v>3287179.1</v>
      </c>
      <c r="P269" s="129">
        <v>0</v>
      </c>
      <c r="Q269" s="130">
        <v>0</v>
      </c>
      <c r="R269" s="129">
        <v>0</v>
      </c>
      <c r="S269" s="130">
        <v>0</v>
      </c>
      <c r="T269" s="129">
        <v>1833.04</v>
      </c>
      <c r="U269" s="130">
        <v>8371035.6399999997</v>
      </c>
      <c r="V269" s="129">
        <v>0</v>
      </c>
      <c r="W269" s="130">
        <v>0</v>
      </c>
      <c r="X269" s="15"/>
      <c r="Y269" s="15"/>
      <c r="Z269" s="15"/>
      <c r="AA269" s="15"/>
      <c r="AB269" s="15"/>
      <c r="AC269" s="15"/>
    </row>
    <row r="270" spans="1:29" s="16" customFormat="1" ht="24.75" hidden="1" customHeight="1" x14ac:dyDescent="0.25">
      <c r="A270" s="107">
        <v>243</v>
      </c>
      <c r="B270" s="126" t="s">
        <v>677</v>
      </c>
      <c r="C270" s="104">
        <f t="shared" si="20"/>
        <v>10783782.91</v>
      </c>
      <c r="D270" s="134">
        <v>217135.43</v>
      </c>
      <c r="E270" s="127">
        <v>314739.03999999998</v>
      </c>
      <c r="F270" s="127">
        <v>0</v>
      </c>
      <c r="G270" s="127">
        <v>0</v>
      </c>
      <c r="H270" s="127">
        <v>0</v>
      </c>
      <c r="I270" s="127">
        <v>0</v>
      </c>
      <c r="J270" s="127">
        <v>0</v>
      </c>
      <c r="K270" s="127">
        <v>0</v>
      </c>
      <c r="L270" s="128">
        <v>0</v>
      </c>
      <c r="M270" s="127">
        <v>0</v>
      </c>
      <c r="N270" s="129">
        <v>1150.3</v>
      </c>
      <c r="O270" s="127">
        <v>4625266.0599999996</v>
      </c>
      <c r="P270" s="129">
        <v>0</v>
      </c>
      <c r="Q270" s="127">
        <v>0</v>
      </c>
      <c r="R270" s="129">
        <v>0</v>
      </c>
      <c r="S270" s="130">
        <v>0</v>
      </c>
      <c r="T270" s="129">
        <v>1833.04</v>
      </c>
      <c r="U270" s="130">
        <v>5626642.3799999999</v>
      </c>
      <c r="V270" s="129">
        <v>0</v>
      </c>
      <c r="W270" s="127">
        <v>0</v>
      </c>
      <c r="X270" s="15"/>
      <c r="Y270" s="15"/>
      <c r="Z270" s="15"/>
      <c r="AA270" s="15"/>
      <c r="AB270" s="15"/>
      <c r="AC270" s="15"/>
    </row>
    <row r="271" spans="1:29" s="16" customFormat="1" ht="24.75" hidden="1" customHeight="1" x14ac:dyDescent="0.25">
      <c r="A271" s="107">
        <v>244</v>
      </c>
      <c r="B271" s="126" t="s">
        <v>678</v>
      </c>
      <c r="C271" s="104">
        <f t="shared" si="20"/>
        <v>4842962.3</v>
      </c>
      <c r="D271" s="134">
        <v>93832.82</v>
      </c>
      <c r="E271" s="127">
        <v>318873.76</v>
      </c>
      <c r="F271" s="127">
        <v>0</v>
      </c>
      <c r="G271" s="127">
        <v>0</v>
      </c>
      <c r="H271" s="127">
        <v>0</v>
      </c>
      <c r="I271" s="127">
        <v>0</v>
      </c>
      <c r="J271" s="127">
        <v>0</v>
      </c>
      <c r="K271" s="127">
        <v>0</v>
      </c>
      <c r="L271" s="128">
        <v>0</v>
      </c>
      <c r="M271" s="127">
        <v>0</v>
      </c>
      <c r="N271" s="129">
        <v>1150.3</v>
      </c>
      <c r="O271" s="127">
        <v>4430255.72</v>
      </c>
      <c r="P271" s="129">
        <v>0</v>
      </c>
      <c r="Q271" s="127">
        <v>0</v>
      </c>
      <c r="R271" s="129">
        <v>0</v>
      </c>
      <c r="S271" s="127">
        <v>0</v>
      </c>
      <c r="T271" s="129">
        <v>0</v>
      </c>
      <c r="U271" s="129">
        <v>0</v>
      </c>
      <c r="V271" s="129">
        <v>0</v>
      </c>
      <c r="W271" s="127">
        <v>0</v>
      </c>
      <c r="X271" s="15"/>
      <c r="Y271" s="15"/>
      <c r="Z271" s="15"/>
      <c r="AA271" s="15"/>
      <c r="AB271" s="15"/>
      <c r="AC271" s="15"/>
    </row>
    <row r="272" spans="1:29" s="16" customFormat="1" ht="24.75" hidden="1" customHeight="1" x14ac:dyDescent="0.25">
      <c r="A272" s="107">
        <v>245</v>
      </c>
      <c r="B272" s="126" t="s">
        <v>675</v>
      </c>
      <c r="C272" s="104">
        <f t="shared" si="20"/>
        <v>8258832.9900000002</v>
      </c>
      <c r="D272" s="134">
        <v>165708.59</v>
      </c>
      <c r="E272" s="127">
        <v>269300.78000000003</v>
      </c>
      <c r="F272" s="127">
        <v>0</v>
      </c>
      <c r="G272" s="127">
        <v>0</v>
      </c>
      <c r="H272" s="127">
        <v>0</v>
      </c>
      <c r="I272" s="127">
        <v>0</v>
      </c>
      <c r="J272" s="127">
        <v>1410253.4</v>
      </c>
      <c r="K272" s="127">
        <v>0</v>
      </c>
      <c r="L272" s="128">
        <v>0</v>
      </c>
      <c r="M272" s="127">
        <v>0</v>
      </c>
      <c r="N272" s="129">
        <v>1256.0999999999999</v>
      </c>
      <c r="O272" s="127">
        <v>6413570.2199999997</v>
      </c>
      <c r="P272" s="129">
        <v>0</v>
      </c>
      <c r="Q272" s="127">
        <v>0</v>
      </c>
      <c r="R272" s="129">
        <v>0</v>
      </c>
      <c r="S272" s="127">
        <v>0</v>
      </c>
      <c r="T272" s="129">
        <v>0</v>
      </c>
      <c r="U272" s="129">
        <v>0</v>
      </c>
      <c r="V272" s="129">
        <v>0</v>
      </c>
      <c r="W272" s="127">
        <v>0</v>
      </c>
      <c r="X272" s="15"/>
      <c r="Y272" s="15"/>
      <c r="Z272" s="15"/>
      <c r="AA272" s="15"/>
      <c r="AB272" s="15"/>
      <c r="AC272" s="15"/>
    </row>
    <row r="273" spans="1:30" s="53" customFormat="1" ht="24.75" hidden="1" customHeight="1" x14ac:dyDescent="0.25">
      <c r="A273" s="141" t="s">
        <v>48</v>
      </c>
      <c r="B273" s="142"/>
      <c r="C273" s="110">
        <f>ROUND(SUM(D273+E273+F273+G273+H273+I273+J273+K273+M273+O273+Q273+S273+U273+W273),2)</f>
        <v>927397827.54999995</v>
      </c>
      <c r="D273" s="133">
        <f t="shared" ref="D273:W273" si="21">ROUND(SUM(D164:D272),2)</f>
        <v>18354816.690000001</v>
      </c>
      <c r="E273" s="133">
        <f>ROUND(SUM(E164:E272),2)</f>
        <v>27464386.609999999</v>
      </c>
      <c r="F273" s="133">
        <f>ROUND(SUM(F164:F272),2)</f>
        <v>74138389.950000003</v>
      </c>
      <c r="G273" s="133">
        <f>ROUND(SUM(G164:G272),2)</f>
        <v>163629490.80000001</v>
      </c>
      <c r="H273" s="133">
        <f t="shared" si="21"/>
        <v>9840188.3499999996</v>
      </c>
      <c r="I273" s="133">
        <f t="shared" si="21"/>
        <v>5262881.8099999996</v>
      </c>
      <c r="J273" s="133">
        <f t="shared" si="21"/>
        <v>44948210.719999999</v>
      </c>
      <c r="K273" s="133">
        <f t="shared" si="21"/>
        <v>0</v>
      </c>
      <c r="L273" s="133">
        <f t="shared" si="21"/>
        <v>29</v>
      </c>
      <c r="M273" s="133">
        <f t="shared" si="21"/>
        <v>50325840.060000002</v>
      </c>
      <c r="N273" s="133">
        <f t="shared" si="21"/>
        <v>39231.599999999999</v>
      </c>
      <c r="O273" s="133">
        <f t="shared" si="21"/>
        <v>150880606.78</v>
      </c>
      <c r="P273" s="133">
        <f t="shared" si="21"/>
        <v>27445.7</v>
      </c>
      <c r="Q273" s="133">
        <f t="shared" si="21"/>
        <v>75422410.459999993</v>
      </c>
      <c r="R273" s="133">
        <f t="shared" si="21"/>
        <v>2457.86</v>
      </c>
      <c r="S273" s="133">
        <f t="shared" si="21"/>
        <v>6288738.0199999996</v>
      </c>
      <c r="T273" s="133">
        <f t="shared" si="21"/>
        <v>94070.19</v>
      </c>
      <c r="U273" s="133">
        <f t="shared" si="21"/>
        <v>300841867.30000001</v>
      </c>
      <c r="V273" s="133">
        <f t="shared" si="21"/>
        <v>0</v>
      </c>
      <c r="W273" s="133">
        <f t="shared" si="21"/>
        <v>0</v>
      </c>
      <c r="X273" s="51"/>
      <c r="Y273" s="52"/>
      <c r="Z273" s="52"/>
      <c r="AA273" s="52"/>
      <c r="AB273" s="52"/>
      <c r="AC273" s="52"/>
    </row>
    <row r="274" spans="1:30" s="50" customFormat="1" ht="24.75" hidden="1" customHeight="1" x14ac:dyDescent="0.25">
      <c r="A274" s="150" t="s">
        <v>49</v>
      </c>
      <c r="B274" s="151"/>
      <c r="C274" s="152"/>
      <c r="D274" s="153"/>
      <c r="E274" s="127"/>
      <c r="F274" s="127"/>
      <c r="G274" s="127"/>
      <c r="H274" s="127"/>
      <c r="I274" s="127"/>
      <c r="J274" s="127"/>
      <c r="K274" s="127"/>
      <c r="L274" s="154"/>
      <c r="M274" s="127"/>
      <c r="N274" s="124"/>
      <c r="O274" s="127"/>
      <c r="P274" s="155"/>
      <c r="Q274" s="127"/>
      <c r="R274" s="155"/>
      <c r="S274" s="127"/>
      <c r="T274" s="127"/>
      <c r="U274" s="127"/>
      <c r="V274" s="124"/>
      <c r="W274" s="127"/>
      <c r="X274" s="15"/>
      <c r="Y274" s="49"/>
      <c r="Z274" s="49"/>
      <c r="AA274" s="49"/>
      <c r="AB274" s="49"/>
      <c r="AC274" s="49"/>
    </row>
    <row r="275" spans="1:30" s="55" customFormat="1" ht="24.75" hidden="1" customHeight="1" x14ac:dyDescent="0.25">
      <c r="A275" s="125">
        <v>246</v>
      </c>
      <c r="B275" s="126" t="s">
        <v>1141</v>
      </c>
      <c r="C275" s="104">
        <f>ROUND(SUM(D275+E275+F275+G275+H275+I275+J275+K275+M275+O275+Q275+S275+W275+U275),2)</f>
        <v>452288.24</v>
      </c>
      <c r="D275" s="134">
        <v>8996.4599999999991</v>
      </c>
      <c r="E275" s="127">
        <v>20724.34</v>
      </c>
      <c r="F275" s="127">
        <v>0</v>
      </c>
      <c r="G275" s="127">
        <v>0</v>
      </c>
      <c r="H275" s="127">
        <v>0</v>
      </c>
      <c r="I275" s="127">
        <v>0</v>
      </c>
      <c r="J275" s="127">
        <v>422567.44</v>
      </c>
      <c r="K275" s="127">
        <v>0</v>
      </c>
      <c r="L275" s="108">
        <v>0</v>
      </c>
      <c r="M275" s="123">
        <v>0</v>
      </c>
      <c r="N275" s="124">
        <v>0</v>
      </c>
      <c r="O275" s="135">
        <v>0</v>
      </c>
      <c r="P275" s="124">
        <v>0</v>
      </c>
      <c r="Q275" s="135">
        <v>0</v>
      </c>
      <c r="R275" s="124">
        <v>0</v>
      </c>
      <c r="S275" s="135">
        <v>0</v>
      </c>
      <c r="T275" s="129">
        <v>0</v>
      </c>
      <c r="U275" s="129">
        <v>0</v>
      </c>
      <c r="V275" s="129">
        <v>0</v>
      </c>
      <c r="W275" s="135">
        <v>0</v>
      </c>
      <c r="X275" s="56"/>
      <c r="Y275" s="57"/>
      <c r="Z275" s="57"/>
      <c r="AA275" s="57"/>
      <c r="AB275" s="57"/>
      <c r="AC275" s="57"/>
      <c r="AD275" s="57"/>
    </row>
    <row r="276" spans="1:30" s="55" customFormat="1" ht="24.75" hidden="1" customHeight="1" x14ac:dyDescent="0.25">
      <c r="A276" s="125">
        <v>247</v>
      </c>
      <c r="B276" s="126" t="s">
        <v>995</v>
      </c>
      <c r="C276" s="104">
        <f t="shared" ref="C276:C293" si="22">ROUND(SUM(D276+E276+F276+G276+H276+I276+J276+K276+M276+O276+Q276+S276+W276+U276),2)</f>
        <v>5241517.92</v>
      </c>
      <c r="D276" s="134">
        <v>106555.58</v>
      </c>
      <c r="E276" s="127">
        <v>130002.96</v>
      </c>
      <c r="F276" s="127">
        <v>0</v>
      </c>
      <c r="G276" s="127">
        <v>0</v>
      </c>
      <c r="H276" s="127">
        <v>0</v>
      </c>
      <c r="I276" s="127">
        <v>0</v>
      </c>
      <c r="J276" s="127">
        <v>0</v>
      </c>
      <c r="K276" s="127">
        <v>0</v>
      </c>
      <c r="L276" s="128">
        <v>0</v>
      </c>
      <c r="M276" s="127">
        <v>0</v>
      </c>
      <c r="N276" s="129">
        <v>1200</v>
      </c>
      <c r="O276" s="127">
        <v>5004959.38</v>
      </c>
      <c r="P276" s="129">
        <v>0</v>
      </c>
      <c r="Q276" s="127">
        <v>0</v>
      </c>
      <c r="R276" s="129">
        <v>0</v>
      </c>
      <c r="S276" s="127">
        <v>0</v>
      </c>
      <c r="T276" s="129">
        <v>0</v>
      </c>
      <c r="U276" s="129">
        <v>0</v>
      </c>
      <c r="V276" s="129">
        <v>0</v>
      </c>
      <c r="W276" s="127">
        <v>0</v>
      </c>
      <c r="X276" s="56"/>
      <c r="Y276" s="57"/>
      <c r="Z276" s="57"/>
      <c r="AA276" s="57"/>
      <c r="AB276" s="57"/>
      <c r="AC276" s="57"/>
      <c r="AD276" s="57"/>
    </row>
    <row r="277" spans="1:30" s="55" customFormat="1" ht="24.75" hidden="1" customHeight="1" x14ac:dyDescent="0.25">
      <c r="A277" s="125">
        <v>248</v>
      </c>
      <c r="B277" s="126" t="s">
        <v>996</v>
      </c>
      <c r="C277" s="104">
        <f>ROUND(SUM(D277+E277+F277+G277+H277+I277+J277+K277+M277+O277+Q277+S277+W277+U277),2)</f>
        <v>1324917.1299999999</v>
      </c>
      <c r="D277" s="134">
        <v>25846.87</v>
      </c>
      <c r="E277" s="127">
        <v>85031.98</v>
      </c>
      <c r="F277" s="127">
        <v>0</v>
      </c>
      <c r="G277" s="127">
        <v>0</v>
      </c>
      <c r="H277" s="127">
        <v>0</v>
      </c>
      <c r="I277" s="127">
        <v>0</v>
      </c>
      <c r="J277" s="127">
        <v>0</v>
      </c>
      <c r="K277" s="127">
        <v>0</v>
      </c>
      <c r="L277" s="128">
        <v>0</v>
      </c>
      <c r="M277" s="127">
        <v>0</v>
      </c>
      <c r="N277" s="129">
        <v>580</v>
      </c>
      <c r="O277" s="127">
        <v>1214038.28</v>
      </c>
      <c r="P277" s="129">
        <v>0</v>
      </c>
      <c r="Q277" s="127">
        <v>0</v>
      </c>
      <c r="R277" s="129">
        <v>0</v>
      </c>
      <c r="S277" s="127">
        <v>0</v>
      </c>
      <c r="T277" s="129">
        <v>0</v>
      </c>
      <c r="U277" s="129">
        <v>0</v>
      </c>
      <c r="V277" s="129">
        <v>0</v>
      </c>
      <c r="W277" s="127">
        <v>0</v>
      </c>
      <c r="X277" s="56"/>
      <c r="Y277" s="57"/>
      <c r="Z277" s="57"/>
      <c r="AA277" s="57"/>
      <c r="AB277" s="57"/>
      <c r="AC277" s="57"/>
      <c r="AD277" s="57"/>
    </row>
    <row r="278" spans="1:30" s="55" customFormat="1" ht="24.75" hidden="1" customHeight="1" x14ac:dyDescent="0.25">
      <c r="A278" s="125">
        <v>249</v>
      </c>
      <c r="B278" s="126" t="s">
        <v>997</v>
      </c>
      <c r="C278" s="104">
        <f t="shared" si="22"/>
        <v>1904779.66</v>
      </c>
      <c r="D278" s="134">
        <v>37534.68</v>
      </c>
      <c r="E278" s="127">
        <v>104225.86</v>
      </c>
      <c r="F278" s="127">
        <v>0</v>
      </c>
      <c r="G278" s="127">
        <v>0</v>
      </c>
      <c r="H278" s="127">
        <v>0</v>
      </c>
      <c r="I278" s="127">
        <v>0</v>
      </c>
      <c r="J278" s="127">
        <v>0</v>
      </c>
      <c r="K278" s="127">
        <v>0</v>
      </c>
      <c r="L278" s="128">
        <v>0</v>
      </c>
      <c r="M278" s="127">
        <v>0</v>
      </c>
      <c r="N278" s="129">
        <v>819</v>
      </c>
      <c r="O278" s="127">
        <v>1763019.12</v>
      </c>
      <c r="P278" s="129">
        <v>0</v>
      </c>
      <c r="Q278" s="127">
        <v>0</v>
      </c>
      <c r="R278" s="129">
        <v>0</v>
      </c>
      <c r="S278" s="127">
        <v>0</v>
      </c>
      <c r="T278" s="129">
        <v>0</v>
      </c>
      <c r="U278" s="129">
        <v>0</v>
      </c>
      <c r="V278" s="129">
        <v>0</v>
      </c>
      <c r="W278" s="127">
        <v>0</v>
      </c>
      <c r="X278" s="56"/>
      <c r="Y278" s="57"/>
      <c r="Z278" s="57"/>
      <c r="AA278" s="57"/>
      <c r="AB278" s="57"/>
      <c r="AC278" s="57"/>
      <c r="AD278" s="57"/>
    </row>
    <row r="279" spans="1:30" s="55" customFormat="1" ht="24.75" hidden="1" customHeight="1" x14ac:dyDescent="0.25">
      <c r="A279" s="125">
        <v>250</v>
      </c>
      <c r="B279" s="126" t="s">
        <v>998</v>
      </c>
      <c r="C279" s="104">
        <f t="shared" si="22"/>
        <v>1302730.1299999999</v>
      </c>
      <c r="D279" s="134">
        <v>25380.13</v>
      </c>
      <c r="E279" s="127">
        <v>85234.94</v>
      </c>
      <c r="F279" s="127"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8">
        <v>0</v>
      </c>
      <c r="M279" s="127">
        <v>0</v>
      </c>
      <c r="N279" s="129">
        <v>580</v>
      </c>
      <c r="O279" s="127">
        <v>1192115.06</v>
      </c>
      <c r="P279" s="129">
        <v>0</v>
      </c>
      <c r="Q279" s="127">
        <v>0</v>
      </c>
      <c r="R279" s="129">
        <v>0</v>
      </c>
      <c r="S279" s="127">
        <v>0</v>
      </c>
      <c r="T279" s="129">
        <v>0</v>
      </c>
      <c r="U279" s="129">
        <v>0</v>
      </c>
      <c r="V279" s="129">
        <v>0</v>
      </c>
      <c r="W279" s="127">
        <v>0</v>
      </c>
      <c r="X279" s="56"/>
      <c r="Y279" s="57"/>
      <c r="Z279" s="57"/>
      <c r="AA279" s="57"/>
      <c r="AB279" s="57"/>
      <c r="AC279" s="57"/>
      <c r="AD279" s="57"/>
    </row>
    <row r="280" spans="1:30" s="55" customFormat="1" ht="24.75" hidden="1" customHeight="1" x14ac:dyDescent="0.25">
      <c r="A280" s="125">
        <v>251</v>
      </c>
      <c r="B280" s="126" t="s">
        <v>999</v>
      </c>
      <c r="C280" s="104">
        <f t="shared" si="22"/>
        <v>1881369.87</v>
      </c>
      <c r="D280" s="134">
        <v>36901.25</v>
      </c>
      <c r="E280" s="127">
        <v>111202.02</v>
      </c>
      <c r="F280" s="127">
        <v>0</v>
      </c>
      <c r="G280" s="127">
        <v>0</v>
      </c>
      <c r="H280" s="127">
        <v>0</v>
      </c>
      <c r="I280" s="127">
        <v>0</v>
      </c>
      <c r="J280" s="127">
        <v>0</v>
      </c>
      <c r="K280" s="127">
        <v>0</v>
      </c>
      <c r="L280" s="128">
        <v>0</v>
      </c>
      <c r="M280" s="127">
        <v>0</v>
      </c>
      <c r="N280" s="129">
        <v>924</v>
      </c>
      <c r="O280" s="127">
        <v>1733266.6</v>
      </c>
      <c r="P280" s="129">
        <v>0</v>
      </c>
      <c r="Q280" s="127">
        <v>0</v>
      </c>
      <c r="R280" s="129">
        <v>0</v>
      </c>
      <c r="S280" s="127">
        <v>0</v>
      </c>
      <c r="T280" s="129">
        <v>0</v>
      </c>
      <c r="U280" s="129">
        <v>0</v>
      </c>
      <c r="V280" s="129">
        <v>0</v>
      </c>
      <c r="W280" s="127">
        <v>0</v>
      </c>
      <c r="X280" s="56"/>
      <c r="Y280" s="57"/>
      <c r="Z280" s="57"/>
      <c r="AA280" s="57"/>
      <c r="AB280" s="57"/>
      <c r="AC280" s="57"/>
      <c r="AD280" s="57"/>
    </row>
    <row r="281" spans="1:30" s="55" customFormat="1" ht="24.75" hidden="1" customHeight="1" x14ac:dyDescent="0.25">
      <c r="A281" s="125">
        <v>252</v>
      </c>
      <c r="B281" s="126" t="s">
        <v>1000</v>
      </c>
      <c r="C281" s="104">
        <f t="shared" si="22"/>
        <v>6195263.1699999999</v>
      </c>
      <c r="D281" s="134">
        <v>122869.89</v>
      </c>
      <c r="E281" s="127">
        <v>301144.26</v>
      </c>
      <c r="F281" s="127">
        <v>0</v>
      </c>
      <c r="G281" s="127">
        <v>0</v>
      </c>
      <c r="H281" s="127">
        <v>0</v>
      </c>
      <c r="I281" s="127">
        <v>0</v>
      </c>
      <c r="J281" s="127">
        <v>0</v>
      </c>
      <c r="K281" s="127">
        <v>0</v>
      </c>
      <c r="L281" s="128">
        <v>0</v>
      </c>
      <c r="M281" s="127">
        <v>0</v>
      </c>
      <c r="N281" s="129">
        <v>1700.1</v>
      </c>
      <c r="O281" s="127">
        <v>5771249.0199999996</v>
      </c>
      <c r="P281" s="129">
        <v>0</v>
      </c>
      <c r="Q281" s="127">
        <v>0</v>
      </c>
      <c r="R281" s="129">
        <v>0</v>
      </c>
      <c r="S281" s="127">
        <v>0</v>
      </c>
      <c r="T281" s="129">
        <v>0</v>
      </c>
      <c r="U281" s="129">
        <v>0</v>
      </c>
      <c r="V281" s="129">
        <v>0</v>
      </c>
      <c r="W281" s="127">
        <v>0</v>
      </c>
      <c r="X281" s="56"/>
      <c r="Y281" s="57"/>
      <c r="Z281" s="57"/>
      <c r="AA281" s="57"/>
      <c r="AB281" s="57"/>
      <c r="AC281" s="57"/>
      <c r="AD281" s="57"/>
    </row>
    <row r="282" spans="1:30" s="55" customFormat="1" ht="24.75" hidden="1" customHeight="1" x14ac:dyDescent="0.25">
      <c r="A282" s="125">
        <v>253</v>
      </c>
      <c r="B282" s="126" t="s">
        <v>1001</v>
      </c>
      <c r="C282" s="104">
        <f t="shared" si="22"/>
        <v>3237880.2</v>
      </c>
      <c r="D282" s="134">
        <v>63191.68</v>
      </c>
      <c r="E282" s="127">
        <v>206549.56</v>
      </c>
      <c r="F282" s="127">
        <v>0</v>
      </c>
      <c r="G282" s="127">
        <v>0</v>
      </c>
      <c r="H282" s="127">
        <v>0</v>
      </c>
      <c r="I282" s="127">
        <v>0</v>
      </c>
      <c r="J282" s="127">
        <v>0</v>
      </c>
      <c r="K282" s="127">
        <v>0</v>
      </c>
      <c r="L282" s="128">
        <v>0</v>
      </c>
      <c r="M282" s="127">
        <v>0</v>
      </c>
      <c r="N282" s="129">
        <v>1408.6</v>
      </c>
      <c r="O282" s="127">
        <v>2968138.96</v>
      </c>
      <c r="P282" s="129">
        <v>0</v>
      </c>
      <c r="Q282" s="127">
        <v>0</v>
      </c>
      <c r="R282" s="129">
        <v>0</v>
      </c>
      <c r="S282" s="127">
        <v>0</v>
      </c>
      <c r="T282" s="129">
        <v>0</v>
      </c>
      <c r="U282" s="129">
        <v>0</v>
      </c>
      <c r="V282" s="129">
        <v>0</v>
      </c>
      <c r="W282" s="127">
        <v>0</v>
      </c>
      <c r="X282" s="56"/>
      <c r="Y282" s="57"/>
      <c r="Z282" s="57"/>
      <c r="AA282" s="57"/>
      <c r="AB282" s="57"/>
      <c r="AC282" s="57"/>
      <c r="AD282" s="57"/>
    </row>
    <row r="283" spans="1:30" s="55" customFormat="1" ht="24.75" hidden="1" customHeight="1" x14ac:dyDescent="0.25">
      <c r="A283" s="125">
        <v>254</v>
      </c>
      <c r="B283" s="126" t="s">
        <v>127</v>
      </c>
      <c r="C283" s="104">
        <f t="shared" si="22"/>
        <v>5765608.6399999997</v>
      </c>
      <c r="D283" s="134">
        <v>116359.82</v>
      </c>
      <c r="E283" s="127">
        <v>183780.28</v>
      </c>
      <c r="F283" s="127">
        <v>988700.76</v>
      </c>
      <c r="G283" s="127">
        <v>2973975.24</v>
      </c>
      <c r="H283" s="127">
        <v>0</v>
      </c>
      <c r="I283" s="127">
        <v>0</v>
      </c>
      <c r="J283" s="127">
        <v>0</v>
      </c>
      <c r="K283" s="127">
        <v>0</v>
      </c>
      <c r="L283" s="128">
        <v>0</v>
      </c>
      <c r="M283" s="127">
        <v>0</v>
      </c>
      <c r="N283" s="129">
        <v>0</v>
      </c>
      <c r="O283" s="130">
        <v>0</v>
      </c>
      <c r="P283" s="129">
        <v>689.8</v>
      </c>
      <c r="Q283" s="130">
        <v>1502792.54</v>
      </c>
      <c r="R283" s="129">
        <v>0</v>
      </c>
      <c r="S283" s="130">
        <v>0</v>
      </c>
      <c r="T283" s="129">
        <v>0</v>
      </c>
      <c r="U283" s="129">
        <v>0</v>
      </c>
      <c r="V283" s="129">
        <v>0</v>
      </c>
      <c r="W283" s="130">
        <v>0</v>
      </c>
      <c r="X283" s="56"/>
      <c r="Y283" s="57"/>
      <c r="Z283" s="57"/>
      <c r="AA283" s="57"/>
      <c r="AB283" s="57"/>
      <c r="AC283" s="57"/>
      <c r="AD283" s="57"/>
    </row>
    <row r="284" spans="1:30" s="55" customFormat="1" ht="24.75" hidden="1" customHeight="1" x14ac:dyDescent="0.25">
      <c r="A284" s="125">
        <v>255</v>
      </c>
      <c r="B284" s="126" t="s">
        <v>158</v>
      </c>
      <c r="C284" s="104">
        <f t="shared" si="22"/>
        <v>5728455.0099999998</v>
      </c>
      <c r="D284" s="134">
        <v>115587.95</v>
      </c>
      <c r="E284" s="127">
        <v>183654.02</v>
      </c>
      <c r="F284" s="127">
        <v>964504.86</v>
      </c>
      <c r="G284" s="127">
        <v>2943203.2</v>
      </c>
      <c r="H284" s="127">
        <v>0</v>
      </c>
      <c r="I284" s="127">
        <v>0</v>
      </c>
      <c r="J284" s="127">
        <v>0</v>
      </c>
      <c r="K284" s="127">
        <v>0</v>
      </c>
      <c r="L284" s="128">
        <v>0</v>
      </c>
      <c r="M284" s="127">
        <v>0</v>
      </c>
      <c r="N284" s="129">
        <v>0</v>
      </c>
      <c r="O284" s="130">
        <v>0</v>
      </c>
      <c r="P284" s="129">
        <v>596.20000000000005</v>
      </c>
      <c r="Q284" s="130">
        <v>1521504.98</v>
      </c>
      <c r="R284" s="129">
        <v>0</v>
      </c>
      <c r="S284" s="130">
        <v>0</v>
      </c>
      <c r="T284" s="129">
        <v>0</v>
      </c>
      <c r="U284" s="129">
        <v>0</v>
      </c>
      <c r="V284" s="129">
        <v>0</v>
      </c>
      <c r="W284" s="130">
        <v>0</v>
      </c>
      <c r="X284" s="56"/>
      <c r="Y284" s="57"/>
      <c r="Z284" s="57"/>
      <c r="AA284" s="57"/>
      <c r="AB284" s="57"/>
      <c r="AC284" s="57"/>
      <c r="AD284" s="57"/>
    </row>
    <row r="285" spans="1:30" s="55" customFormat="1" ht="24.75" hidden="1" customHeight="1" x14ac:dyDescent="0.25">
      <c r="A285" s="125">
        <v>256</v>
      </c>
      <c r="B285" s="126" t="s">
        <v>1002</v>
      </c>
      <c r="C285" s="104">
        <f t="shared" si="22"/>
        <v>3246261.47</v>
      </c>
      <c r="D285" s="134">
        <v>63443.93</v>
      </c>
      <c r="E285" s="127">
        <v>203299.84</v>
      </c>
      <c r="F285" s="127">
        <v>0</v>
      </c>
      <c r="G285" s="127">
        <v>0</v>
      </c>
      <c r="H285" s="127">
        <v>0</v>
      </c>
      <c r="I285" s="127">
        <v>0</v>
      </c>
      <c r="J285" s="127">
        <v>0</v>
      </c>
      <c r="K285" s="127">
        <v>0</v>
      </c>
      <c r="L285" s="128">
        <v>0</v>
      </c>
      <c r="M285" s="127">
        <v>0</v>
      </c>
      <c r="N285" s="129">
        <v>768.2</v>
      </c>
      <c r="O285" s="127">
        <v>2979517.6999999997</v>
      </c>
      <c r="P285" s="129">
        <v>0</v>
      </c>
      <c r="Q285" s="127">
        <v>0</v>
      </c>
      <c r="R285" s="129">
        <v>0</v>
      </c>
      <c r="S285" s="127">
        <v>0</v>
      </c>
      <c r="T285" s="129">
        <v>0</v>
      </c>
      <c r="U285" s="129">
        <v>0</v>
      </c>
      <c r="V285" s="129">
        <v>0</v>
      </c>
      <c r="W285" s="127">
        <v>0</v>
      </c>
      <c r="X285" s="56"/>
      <c r="Y285" s="57"/>
      <c r="Z285" s="57"/>
      <c r="AA285" s="57"/>
      <c r="AB285" s="57"/>
      <c r="AC285" s="57"/>
      <c r="AD285" s="57"/>
    </row>
    <row r="286" spans="1:30" s="55" customFormat="1" ht="24.75" hidden="1" customHeight="1" x14ac:dyDescent="0.25">
      <c r="A286" s="125">
        <v>257</v>
      </c>
      <c r="B286" s="126" t="s">
        <v>1117</v>
      </c>
      <c r="C286" s="104">
        <f t="shared" si="22"/>
        <v>3329889.21</v>
      </c>
      <c r="D286" s="134">
        <f>66781.56+54949.61</f>
        <v>121731.17</v>
      </c>
      <c r="E286" s="127">
        <v>71400.62</v>
      </c>
      <c r="F286" s="127">
        <v>0</v>
      </c>
      <c r="G286" s="127">
        <v>3136757.42</v>
      </c>
      <c r="H286" s="127">
        <v>0</v>
      </c>
      <c r="I286" s="127">
        <v>0</v>
      </c>
      <c r="J286" s="127">
        <v>0</v>
      </c>
      <c r="K286" s="127">
        <v>0</v>
      </c>
      <c r="L286" s="128">
        <v>0</v>
      </c>
      <c r="M286" s="127">
        <v>0</v>
      </c>
      <c r="N286" s="129">
        <v>0</v>
      </c>
      <c r="O286" s="127">
        <v>0</v>
      </c>
      <c r="P286" s="129">
        <v>0</v>
      </c>
      <c r="Q286" s="130">
        <v>0</v>
      </c>
      <c r="R286" s="129">
        <v>0</v>
      </c>
      <c r="S286" s="130">
        <v>0</v>
      </c>
      <c r="T286" s="129">
        <v>0</v>
      </c>
      <c r="U286" s="129">
        <v>0</v>
      </c>
      <c r="V286" s="129">
        <v>0</v>
      </c>
      <c r="W286" s="130">
        <v>0</v>
      </c>
      <c r="X286" s="56"/>
      <c r="Y286" s="57"/>
      <c r="Z286" s="57"/>
      <c r="AA286" s="57"/>
      <c r="AB286" s="57"/>
      <c r="AC286" s="57"/>
      <c r="AD286" s="57"/>
    </row>
    <row r="287" spans="1:30" s="55" customFormat="1" ht="24.75" hidden="1" customHeight="1" x14ac:dyDescent="0.25">
      <c r="A287" s="125">
        <v>258</v>
      </c>
      <c r="B287" s="126" t="s">
        <v>1114</v>
      </c>
      <c r="C287" s="104">
        <f t="shared" si="22"/>
        <v>2748371.07</v>
      </c>
      <c r="D287" s="134">
        <v>51010.25</v>
      </c>
      <c r="E287" s="127">
        <v>301388.52</v>
      </c>
      <c r="F287" s="127">
        <v>0</v>
      </c>
      <c r="G287" s="127">
        <v>0</v>
      </c>
      <c r="H287" s="127">
        <v>0</v>
      </c>
      <c r="I287" s="127">
        <v>0</v>
      </c>
      <c r="J287" s="127">
        <v>0</v>
      </c>
      <c r="K287" s="127">
        <v>0</v>
      </c>
      <c r="L287" s="128">
        <v>0</v>
      </c>
      <c r="M287" s="127">
        <v>0</v>
      </c>
      <c r="N287" s="129">
        <v>717.1</v>
      </c>
      <c r="O287" s="130">
        <v>2395972.2999999998</v>
      </c>
      <c r="P287" s="129">
        <v>0</v>
      </c>
      <c r="Q287" s="130">
        <v>0</v>
      </c>
      <c r="R287" s="129">
        <v>0</v>
      </c>
      <c r="S287" s="130">
        <v>0</v>
      </c>
      <c r="T287" s="129">
        <v>0</v>
      </c>
      <c r="U287" s="129">
        <v>0</v>
      </c>
      <c r="V287" s="129">
        <v>0</v>
      </c>
      <c r="W287" s="130">
        <v>0</v>
      </c>
      <c r="X287" s="56"/>
      <c r="Y287" s="57"/>
      <c r="Z287" s="57"/>
      <c r="AA287" s="57"/>
      <c r="AB287" s="57"/>
      <c r="AC287" s="57"/>
      <c r="AD287" s="57"/>
    </row>
    <row r="288" spans="1:30" s="55" customFormat="1" ht="24.75" hidden="1" customHeight="1" x14ac:dyDescent="0.25">
      <c r="A288" s="125">
        <v>259</v>
      </c>
      <c r="B288" s="126" t="s">
        <v>1115</v>
      </c>
      <c r="C288" s="104">
        <f t="shared" si="22"/>
        <v>3039632.36</v>
      </c>
      <c r="D288" s="134">
        <v>61865.78</v>
      </c>
      <c r="E288" s="127">
        <v>71905.66</v>
      </c>
      <c r="F288" s="127">
        <v>0</v>
      </c>
      <c r="G288" s="127">
        <v>2905860.92</v>
      </c>
      <c r="H288" s="127">
        <v>0</v>
      </c>
      <c r="I288" s="127">
        <v>0</v>
      </c>
      <c r="J288" s="127">
        <v>0</v>
      </c>
      <c r="K288" s="127">
        <v>0</v>
      </c>
      <c r="L288" s="128">
        <v>0</v>
      </c>
      <c r="M288" s="127">
        <v>0</v>
      </c>
      <c r="N288" s="129">
        <v>0</v>
      </c>
      <c r="O288" s="130">
        <v>0</v>
      </c>
      <c r="P288" s="129">
        <v>0</v>
      </c>
      <c r="Q288" s="130">
        <v>0</v>
      </c>
      <c r="R288" s="129">
        <v>0</v>
      </c>
      <c r="S288" s="130">
        <v>0</v>
      </c>
      <c r="T288" s="129">
        <v>0</v>
      </c>
      <c r="U288" s="129">
        <v>0</v>
      </c>
      <c r="V288" s="129">
        <v>0</v>
      </c>
      <c r="W288" s="130">
        <v>0</v>
      </c>
      <c r="X288" s="56"/>
      <c r="Y288" s="57"/>
      <c r="Z288" s="57"/>
      <c r="AA288" s="57"/>
      <c r="AB288" s="57"/>
      <c r="AC288" s="57"/>
      <c r="AD288" s="57"/>
    </row>
    <row r="289" spans="1:30" s="55" customFormat="1" ht="24.75" hidden="1" customHeight="1" x14ac:dyDescent="0.25">
      <c r="A289" s="125">
        <v>260</v>
      </c>
      <c r="B289" s="126" t="s">
        <v>1116</v>
      </c>
      <c r="C289" s="104">
        <f t="shared" si="22"/>
        <v>3281073.63</v>
      </c>
      <c r="D289" s="134">
        <v>66870.45</v>
      </c>
      <c r="E289" s="127">
        <v>73270.92</v>
      </c>
      <c r="F289" s="127">
        <v>0</v>
      </c>
      <c r="G289" s="127">
        <v>3140932.26</v>
      </c>
      <c r="H289" s="127">
        <v>0</v>
      </c>
      <c r="I289" s="127">
        <v>0</v>
      </c>
      <c r="J289" s="127">
        <v>0</v>
      </c>
      <c r="K289" s="127">
        <v>0</v>
      </c>
      <c r="L289" s="128">
        <v>0</v>
      </c>
      <c r="M289" s="127">
        <v>0</v>
      </c>
      <c r="N289" s="129">
        <v>0</v>
      </c>
      <c r="O289" s="130">
        <v>0</v>
      </c>
      <c r="P289" s="129">
        <v>0</v>
      </c>
      <c r="Q289" s="130">
        <v>0</v>
      </c>
      <c r="R289" s="129">
        <v>0</v>
      </c>
      <c r="S289" s="130">
        <v>0</v>
      </c>
      <c r="T289" s="129">
        <v>0</v>
      </c>
      <c r="U289" s="129">
        <v>0</v>
      </c>
      <c r="V289" s="129">
        <v>0</v>
      </c>
      <c r="W289" s="130">
        <v>0</v>
      </c>
      <c r="X289" s="56"/>
      <c r="Y289" s="57"/>
      <c r="Z289" s="57"/>
      <c r="AA289" s="57"/>
      <c r="AB289" s="57"/>
      <c r="AC289" s="57"/>
      <c r="AD289" s="57"/>
    </row>
    <row r="290" spans="1:30" s="55" customFormat="1" ht="24.75" hidden="1" customHeight="1" x14ac:dyDescent="0.25">
      <c r="A290" s="125">
        <v>261</v>
      </c>
      <c r="B290" s="126" t="s">
        <v>1003</v>
      </c>
      <c r="C290" s="104">
        <f t="shared" si="22"/>
        <v>2345567.63</v>
      </c>
      <c r="D290" s="134">
        <v>46717.59</v>
      </c>
      <c r="E290" s="127">
        <v>104505.52</v>
      </c>
      <c r="F290" s="127">
        <v>0</v>
      </c>
      <c r="G290" s="127">
        <v>0</v>
      </c>
      <c r="H290" s="127">
        <v>0</v>
      </c>
      <c r="I290" s="127">
        <v>0</v>
      </c>
      <c r="J290" s="127">
        <v>0</v>
      </c>
      <c r="K290" s="127">
        <v>0</v>
      </c>
      <c r="L290" s="128">
        <v>0</v>
      </c>
      <c r="M290" s="127">
        <v>0</v>
      </c>
      <c r="N290" s="129">
        <v>687.3</v>
      </c>
      <c r="O290" s="127">
        <v>2194344.52</v>
      </c>
      <c r="P290" s="129">
        <v>0</v>
      </c>
      <c r="Q290" s="127">
        <v>0</v>
      </c>
      <c r="R290" s="129">
        <v>0</v>
      </c>
      <c r="S290" s="127">
        <v>0</v>
      </c>
      <c r="T290" s="129">
        <v>0</v>
      </c>
      <c r="U290" s="129">
        <v>0</v>
      </c>
      <c r="V290" s="129">
        <v>0</v>
      </c>
      <c r="W290" s="127">
        <v>0</v>
      </c>
      <c r="X290" s="56"/>
      <c r="Y290" s="57"/>
      <c r="Z290" s="57"/>
      <c r="AA290" s="57"/>
      <c r="AB290" s="57"/>
      <c r="AC290" s="57"/>
      <c r="AD290" s="57"/>
    </row>
    <row r="291" spans="1:30" s="55" customFormat="1" ht="24.75" hidden="1" customHeight="1" x14ac:dyDescent="0.25">
      <c r="A291" s="125">
        <v>262</v>
      </c>
      <c r="B291" s="126" t="s">
        <v>1004</v>
      </c>
      <c r="C291" s="104">
        <f t="shared" si="22"/>
        <v>2342518.5099999998</v>
      </c>
      <c r="D291" s="134">
        <v>46717.59</v>
      </c>
      <c r="E291" s="127">
        <v>101456.4</v>
      </c>
      <c r="F291" s="127">
        <v>0</v>
      </c>
      <c r="G291" s="127">
        <v>0</v>
      </c>
      <c r="H291" s="127">
        <v>0</v>
      </c>
      <c r="I291" s="127">
        <v>0</v>
      </c>
      <c r="J291" s="127">
        <v>0</v>
      </c>
      <c r="K291" s="127">
        <v>0</v>
      </c>
      <c r="L291" s="128">
        <v>0</v>
      </c>
      <c r="M291" s="127">
        <v>0</v>
      </c>
      <c r="N291" s="129">
        <v>691.7</v>
      </c>
      <c r="O291" s="127">
        <v>2194344.52</v>
      </c>
      <c r="P291" s="129">
        <v>0</v>
      </c>
      <c r="Q291" s="127">
        <v>0</v>
      </c>
      <c r="R291" s="129">
        <v>0</v>
      </c>
      <c r="S291" s="127">
        <v>0</v>
      </c>
      <c r="T291" s="129">
        <v>0</v>
      </c>
      <c r="U291" s="129">
        <v>0</v>
      </c>
      <c r="V291" s="129">
        <v>0</v>
      </c>
      <c r="W291" s="127">
        <v>0</v>
      </c>
      <c r="X291" s="56"/>
      <c r="Y291" s="57"/>
      <c r="Z291" s="57"/>
      <c r="AA291" s="57"/>
      <c r="AB291" s="57"/>
      <c r="AC291" s="57"/>
      <c r="AD291" s="57"/>
    </row>
    <row r="292" spans="1:30" s="55" customFormat="1" ht="24.75" hidden="1" customHeight="1" x14ac:dyDescent="0.25">
      <c r="A292" s="125">
        <v>263</v>
      </c>
      <c r="B292" s="126" t="s">
        <v>1005</v>
      </c>
      <c r="C292" s="104">
        <f t="shared" si="22"/>
        <v>2346413.69</v>
      </c>
      <c r="D292" s="134">
        <v>46717.59</v>
      </c>
      <c r="E292" s="127">
        <v>105351.58</v>
      </c>
      <c r="F292" s="127">
        <v>0</v>
      </c>
      <c r="G292" s="127">
        <v>0</v>
      </c>
      <c r="H292" s="127">
        <v>0</v>
      </c>
      <c r="I292" s="127">
        <v>0</v>
      </c>
      <c r="J292" s="127">
        <v>0</v>
      </c>
      <c r="K292" s="127">
        <v>0</v>
      </c>
      <c r="L292" s="128">
        <v>0</v>
      </c>
      <c r="M292" s="127">
        <v>0</v>
      </c>
      <c r="N292" s="129">
        <v>687.1</v>
      </c>
      <c r="O292" s="127">
        <v>2194344.52</v>
      </c>
      <c r="P292" s="129">
        <v>0</v>
      </c>
      <c r="Q292" s="127">
        <v>0</v>
      </c>
      <c r="R292" s="129">
        <v>0</v>
      </c>
      <c r="S292" s="127">
        <v>0</v>
      </c>
      <c r="T292" s="129">
        <v>0</v>
      </c>
      <c r="U292" s="129">
        <v>0</v>
      </c>
      <c r="V292" s="129">
        <v>0</v>
      </c>
      <c r="W292" s="127">
        <v>0</v>
      </c>
      <c r="X292" s="56"/>
      <c r="Y292" s="57"/>
      <c r="Z292" s="57"/>
      <c r="AA292" s="57"/>
      <c r="AB292" s="57"/>
      <c r="AC292" s="57"/>
      <c r="AD292" s="57"/>
    </row>
    <row r="293" spans="1:30" s="55" customFormat="1" ht="24.75" hidden="1" customHeight="1" x14ac:dyDescent="0.25">
      <c r="A293" s="125">
        <v>264</v>
      </c>
      <c r="B293" s="126" t="s">
        <v>1006</v>
      </c>
      <c r="C293" s="104">
        <f t="shared" si="22"/>
        <v>1696739.01</v>
      </c>
      <c r="D293" s="134">
        <v>34010.449999999997</v>
      </c>
      <c r="E293" s="127">
        <v>73455</v>
      </c>
      <c r="F293" s="127"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8">
        <v>0</v>
      </c>
      <c r="M293" s="127">
        <v>0</v>
      </c>
      <c r="N293" s="129">
        <v>406</v>
      </c>
      <c r="O293" s="127">
        <v>1589273.56</v>
      </c>
      <c r="P293" s="129">
        <v>0</v>
      </c>
      <c r="Q293" s="127">
        <v>0</v>
      </c>
      <c r="R293" s="129">
        <v>0</v>
      </c>
      <c r="S293" s="127">
        <v>0</v>
      </c>
      <c r="T293" s="129">
        <v>0</v>
      </c>
      <c r="U293" s="129">
        <v>0</v>
      </c>
      <c r="V293" s="129">
        <v>0</v>
      </c>
      <c r="W293" s="127">
        <v>0</v>
      </c>
      <c r="X293" s="56"/>
      <c r="Y293" s="57"/>
      <c r="Z293" s="57"/>
      <c r="AA293" s="57"/>
      <c r="AB293" s="57"/>
      <c r="AC293" s="57"/>
      <c r="AD293" s="57"/>
    </row>
    <row r="294" spans="1:30" s="50" customFormat="1" ht="24.75" hidden="1" customHeight="1" x14ac:dyDescent="0.25">
      <c r="A294" s="141" t="s">
        <v>50</v>
      </c>
      <c r="B294" s="142"/>
      <c r="C294" s="110">
        <f>ROUND(SUM(D294+E294+F294+G294+H294+I294+J294+K294+M294+O294+Q294+S294+W294+U294),2)</f>
        <v>57411276.549999997</v>
      </c>
      <c r="D294" s="113">
        <f t="shared" ref="D294:W294" si="23">ROUND(SUM(D275:D293),2)</f>
        <v>1198309.1100000001</v>
      </c>
      <c r="E294" s="113">
        <f t="shared" si="23"/>
        <v>2517584.2799999998</v>
      </c>
      <c r="F294" s="113">
        <f t="shared" si="23"/>
        <v>1953205.62</v>
      </c>
      <c r="G294" s="113">
        <f t="shared" si="23"/>
        <v>15100729.039999999</v>
      </c>
      <c r="H294" s="113">
        <f t="shared" si="23"/>
        <v>0</v>
      </c>
      <c r="I294" s="113">
        <f t="shared" si="23"/>
        <v>0</v>
      </c>
      <c r="J294" s="113">
        <f t="shared" si="23"/>
        <v>422567.44</v>
      </c>
      <c r="K294" s="113">
        <f t="shared" si="23"/>
        <v>0</v>
      </c>
      <c r="L294" s="112">
        <f t="shared" si="23"/>
        <v>0</v>
      </c>
      <c r="M294" s="113">
        <f t="shared" si="23"/>
        <v>0</v>
      </c>
      <c r="N294" s="113">
        <f t="shared" si="23"/>
        <v>11169.1</v>
      </c>
      <c r="O294" s="113">
        <f t="shared" si="23"/>
        <v>33194583.539999999</v>
      </c>
      <c r="P294" s="113">
        <f t="shared" si="23"/>
        <v>1286</v>
      </c>
      <c r="Q294" s="113">
        <f t="shared" si="23"/>
        <v>3024297.52</v>
      </c>
      <c r="R294" s="113">
        <f t="shared" si="23"/>
        <v>0</v>
      </c>
      <c r="S294" s="113">
        <f t="shared" si="23"/>
        <v>0</v>
      </c>
      <c r="T294" s="113">
        <f t="shared" si="23"/>
        <v>0</v>
      </c>
      <c r="U294" s="113">
        <f t="shared" si="23"/>
        <v>0</v>
      </c>
      <c r="V294" s="113">
        <f t="shared" si="23"/>
        <v>0</v>
      </c>
      <c r="W294" s="113">
        <f t="shared" si="23"/>
        <v>0</v>
      </c>
      <c r="X294" s="15"/>
      <c r="Y294" s="49"/>
      <c r="Z294" s="49"/>
      <c r="AA294" s="49"/>
      <c r="AB294" s="49"/>
      <c r="AC294" s="49"/>
    </row>
    <row r="295" spans="1:30" s="50" customFormat="1" ht="24.75" hidden="1" customHeight="1" x14ac:dyDescent="0.25">
      <c r="A295" s="117" t="s">
        <v>52</v>
      </c>
      <c r="B295" s="118"/>
      <c r="C295" s="119"/>
      <c r="D295" s="130"/>
      <c r="E295" s="127"/>
      <c r="F295" s="127"/>
      <c r="G295" s="127"/>
      <c r="H295" s="127"/>
      <c r="I295" s="127"/>
      <c r="J295" s="127"/>
      <c r="K295" s="127"/>
      <c r="L295" s="108"/>
      <c r="M295" s="127"/>
      <c r="N295" s="124"/>
      <c r="O295" s="127"/>
      <c r="P295" s="124"/>
      <c r="Q295" s="127"/>
      <c r="R295" s="124"/>
      <c r="S295" s="127"/>
      <c r="T295" s="127"/>
      <c r="U295" s="127"/>
      <c r="V295" s="124"/>
      <c r="W295" s="127"/>
      <c r="X295" s="15"/>
      <c r="Y295" s="49"/>
      <c r="Z295" s="49"/>
      <c r="AA295" s="49"/>
      <c r="AB295" s="49"/>
      <c r="AC295" s="49"/>
    </row>
    <row r="296" spans="1:30" s="55" customFormat="1" ht="24.75" hidden="1" customHeight="1" x14ac:dyDescent="0.25">
      <c r="A296" s="125">
        <v>265</v>
      </c>
      <c r="B296" s="126" t="s">
        <v>33</v>
      </c>
      <c r="C296" s="104">
        <f>ROUND(SUM(D296+E296+F296+G296+H296+I296+J296+K296+M296+O296+Q296+S296+U296+W296),2)</f>
        <v>17804587.859999999</v>
      </c>
      <c r="D296" s="134">
        <v>366857.02</v>
      </c>
      <c r="E296" s="127">
        <v>294879.64</v>
      </c>
      <c r="F296" s="127">
        <v>0</v>
      </c>
      <c r="G296" s="127">
        <v>6622998.9800000004</v>
      </c>
      <c r="H296" s="127">
        <v>0</v>
      </c>
      <c r="I296" s="127">
        <v>0</v>
      </c>
      <c r="J296" s="127">
        <v>0</v>
      </c>
      <c r="K296" s="127">
        <v>0</v>
      </c>
      <c r="L296" s="128">
        <v>0</v>
      </c>
      <c r="M296" s="127">
        <v>0</v>
      </c>
      <c r="N296" s="129">
        <v>0</v>
      </c>
      <c r="O296" s="130">
        <v>0</v>
      </c>
      <c r="P296" s="129">
        <v>0</v>
      </c>
      <c r="Q296" s="130">
        <v>0</v>
      </c>
      <c r="R296" s="129">
        <v>0</v>
      </c>
      <c r="S296" s="130">
        <v>0</v>
      </c>
      <c r="T296" s="129">
        <v>4256</v>
      </c>
      <c r="U296" s="130">
        <v>10519852.220000001</v>
      </c>
      <c r="V296" s="129">
        <v>0</v>
      </c>
      <c r="W296" s="130">
        <v>0</v>
      </c>
      <c r="X296" s="56"/>
      <c r="Y296" s="57"/>
      <c r="Z296" s="57"/>
      <c r="AA296" s="57"/>
      <c r="AB296" s="57"/>
      <c r="AC296" s="57"/>
      <c r="AD296" s="57"/>
    </row>
    <row r="297" spans="1:30" s="55" customFormat="1" ht="24.75" hidden="1" customHeight="1" x14ac:dyDescent="0.25">
      <c r="A297" s="125">
        <v>266</v>
      </c>
      <c r="B297" s="126" t="s">
        <v>931</v>
      </c>
      <c r="C297" s="104">
        <f t="shared" ref="C297:C308" si="24">ROUND(SUM(D297+E297+F297+G297+H297+I297+J297+K297+M297+O297+Q297+S297+U297+W297),2)</f>
        <v>12915706.609999999</v>
      </c>
      <c r="D297" s="134">
        <v>265183.84999999998</v>
      </c>
      <c r="E297" s="127">
        <v>258753.94</v>
      </c>
      <c r="F297" s="127">
        <v>0</v>
      </c>
      <c r="G297" s="127">
        <v>4514304.76</v>
      </c>
      <c r="H297" s="127">
        <v>0</v>
      </c>
      <c r="I297" s="127">
        <v>0</v>
      </c>
      <c r="J297" s="127">
        <v>0</v>
      </c>
      <c r="K297" s="127">
        <v>0</v>
      </c>
      <c r="L297" s="128">
        <v>0</v>
      </c>
      <c r="M297" s="127">
        <v>0</v>
      </c>
      <c r="N297" s="129">
        <v>0</v>
      </c>
      <c r="O297" s="130">
        <v>0</v>
      </c>
      <c r="P297" s="129">
        <v>0</v>
      </c>
      <c r="Q297" s="130">
        <v>0</v>
      </c>
      <c r="R297" s="129">
        <v>0</v>
      </c>
      <c r="S297" s="130">
        <v>0</v>
      </c>
      <c r="T297" s="129">
        <v>3275</v>
      </c>
      <c r="U297" s="130">
        <v>7877464.0599999996</v>
      </c>
      <c r="V297" s="129">
        <v>0</v>
      </c>
      <c r="W297" s="130">
        <v>0</v>
      </c>
      <c r="X297" s="56"/>
      <c r="Y297" s="57"/>
      <c r="Z297" s="57"/>
      <c r="AA297" s="57"/>
      <c r="AB297" s="57"/>
      <c r="AC297" s="57"/>
      <c r="AD297" s="57"/>
    </row>
    <row r="298" spans="1:30" s="55" customFormat="1" ht="24.75" hidden="1" customHeight="1" x14ac:dyDescent="0.25">
      <c r="A298" s="125">
        <v>267</v>
      </c>
      <c r="B298" s="126" t="s">
        <v>105</v>
      </c>
      <c r="C298" s="104">
        <f>ROUND(SUM(D298+E298+F298+G298+H298+I298+J298+K298+M298+O298+Q298+S298+U298+W298),2)</f>
        <v>8868336.5700000003</v>
      </c>
      <c r="D298" s="134">
        <v>181370.09</v>
      </c>
      <c r="E298" s="127">
        <v>211728.58</v>
      </c>
      <c r="F298" s="127">
        <v>0</v>
      </c>
      <c r="G298" s="127">
        <v>2649969.66</v>
      </c>
      <c r="H298" s="127">
        <v>0</v>
      </c>
      <c r="I298" s="127">
        <v>0</v>
      </c>
      <c r="J298" s="127">
        <v>0</v>
      </c>
      <c r="K298" s="127">
        <v>0</v>
      </c>
      <c r="L298" s="128">
        <v>0</v>
      </c>
      <c r="M298" s="127">
        <v>0</v>
      </c>
      <c r="N298" s="129">
        <v>0</v>
      </c>
      <c r="O298" s="130">
        <v>0</v>
      </c>
      <c r="P298" s="129">
        <v>0</v>
      </c>
      <c r="Q298" s="130">
        <v>0</v>
      </c>
      <c r="R298" s="129">
        <v>0</v>
      </c>
      <c r="S298" s="130">
        <v>0</v>
      </c>
      <c r="T298" s="129">
        <v>2080</v>
      </c>
      <c r="U298" s="130">
        <v>5825268.2400000002</v>
      </c>
      <c r="V298" s="129">
        <v>0</v>
      </c>
      <c r="W298" s="130">
        <v>0</v>
      </c>
      <c r="X298" s="56"/>
      <c r="Y298" s="57"/>
      <c r="Z298" s="57"/>
      <c r="AA298" s="57"/>
      <c r="AB298" s="57"/>
      <c r="AC298" s="57"/>
      <c r="AD298" s="57"/>
    </row>
    <row r="299" spans="1:30" s="55" customFormat="1" ht="24.75" hidden="1" customHeight="1" x14ac:dyDescent="0.25">
      <c r="A299" s="125">
        <v>268</v>
      </c>
      <c r="B299" s="126" t="s">
        <v>107</v>
      </c>
      <c r="C299" s="104">
        <f t="shared" si="24"/>
        <v>12727356.539999999</v>
      </c>
      <c r="D299" s="134">
        <v>261260.7</v>
      </c>
      <c r="E299" s="127">
        <v>257651.82</v>
      </c>
      <c r="F299" s="127">
        <v>0</v>
      </c>
      <c r="G299" s="127">
        <v>4251770.0999999996</v>
      </c>
      <c r="H299" s="127">
        <v>0</v>
      </c>
      <c r="I299" s="127">
        <v>0</v>
      </c>
      <c r="J299" s="127">
        <v>0</v>
      </c>
      <c r="K299" s="127">
        <v>0</v>
      </c>
      <c r="L299" s="128">
        <v>0</v>
      </c>
      <c r="M299" s="127">
        <v>0</v>
      </c>
      <c r="N299" s="129">
        <v>0</v>
      </c>
      <c r="O299" s="130">
        <v>0</v>
      </c>
      <c r="P299" s="129">
        <v>0</v>
      </c>
      <c r="Q299" s="130">
        <v>0</v>
      </c>
      <c r="R299" s="129">
        <v>0</v>
      </c>
      <c r="S299" s="130">
        <v>0</v>
      </c>
      <c r="T299" s="129">
        <v>3245</v>
      </c>
      <c r="U299" s="130">
        <v>7956673.9199999999</v>
      </c>
      <c r="V299" s="129">
        <v>0</v>
      </c>
      <c r="W299" s="130">
        <v>0</v>
      </c>
      <c r="X299" s="56"/>
      <c r="Y299" s="57"/>
      <c r="Z299" s="57"/>
      <c r="AA299" s="57"/>
      <c r="AB299" s="57"/>
      <c r="AC299" s="57"/>
      <c r="AD299" s="57"/>
    </row>
    <row r="300" spans="1:30" s="55" customFormat="1" ht="24.75" hidden="1" customHeight="1" x14ac:dyDescent="0.25">
      <c r="A300" s="125">
        <v>269</v>
      </c>
      <c r="B300" s="126" t="s">
        <v>106</v>
      </c>
      <c r="C300" s="104">
        <f t="shared" si="24"/>
        <v>11996089.16</v>
      </c>
      <c r="D300" s="134">
        <v>246282.83</v>
      </c>
      <c r="E300" s="127">
        <v>241263</v>
      </c>
      <c r="F300" s="127">
        <v>0</v>
      </c>
      <c r="G300" s="127">
        <v>2494239.0299999998</v>
      </c>
      <c r="H300" s="127">
        <v>0</v>
      </c>
      <c r="I300" s="127">
        <v>0</v>
      </c>
      <c r="J300" s="127">
        <v>839910.81</v>
      </c>
      <c r="K300" s="127">
        <v>0</v>
      </c>
      <c r="L300" s="128">
        <v>0</v>
      </c>
      <c r="M300" s="127">
        <v>0</v>
      </c>
      <c r="N300" s="129">
        <v>0</v>
      </c>
      <c r="O300" s="130">
        <v>0</v>
      </c>
      <c r="P300" s="129">
        <v>0</v>
      </c>
      <c r="Q300" s="130">
        <v>0</v>
      </c>
      <c r="R300" s="129">
        <v>0</v>
      </c>
      <c r="S300" s="130">
        <v>0</v>
      </c>
      <c r="T300" s="129">
        <v>2304</v>
      </c>
      <c r="U300" s="130">
        <v>8174393.4900000002</v>
      </c>
      <c r="V300" s="129">
        <v>0</v>
      </c>
      <c r="W300" s="130">
        <v>0</v>
      </c>
      <c r="X300" s="56"/>
      <c r="Y300" s="57"/>
      <c r="Z300" s="57"/>
      <c r="AA300" s="57"/>
      <c r="AB300" s="57"/>
      <c r="AC300" s="57"/>
      <c r="AD300" s="57"/>
    </row>
    <row r="301" spans="1:30" s="55" customFormat="1" ht="24.75" hidden="1" customHeight="1" x14ac:dyDescent="0.25">
      <c r="A301" s="125">
        <v>270</v>
      </c>
      <c r="B301" s="126" t="s">
        <v>34</v>
      </c>
      <c r="C301" s="104">
        <f t="shared" si="24"/>
        <v>13538405.689999999</v>
      </c>
      <c r="D301" s="134">
        <v>277008.37</v>
      </c>
      <c r="E301" s="127">
        <v>317081</v>
      </c>
      <c r="F301" s="127">
        <v>994897.66</v>
      </c>
      <c r="G301" s="127">
        <v>2802970.57</v>
      </c>
      <c r="H301" s="127">
        <v>0</v>
      </c>
      <c r="I301" s="127">
        <v>0</v>
      </c>
      <c r="J301" s="127">
        <v>729468.72</v>
      </c>
      <c r="K301" s="127">
        <v>0</v>
      </c>
      <c r="L301" s="128">
        <v>0</v>
      </c>
      <c r="M301" s="127">
        <v>0</v>
      </c>
      <c r="N301" s="129">
        <v>0</v>
      </c>
      <c r="O301" s="130">
        <v>0</v>
      </c>
      <c r="P301" s="129">
        <v>0</v>
      </c>
      <c r="Q301" s="130">
        <v>0</v>
      </c>
      <c r="R301" s="129">
        <v>0</v>
      </c>
      <c r="S301" s="130">
        <v>0</v>
      </c>
      <c r="T301" s="129">
        <v>2304</v>
      </c>
      <c r="U301" s="130">
        <v>8416979.3699999992</v>
      </c>
      <c r="V301" s="129">
        <v>0</v>
      </c>
      <c r="W301" s="130">
        <v>0</v>
      </c>
      <c r="X301" s="56"/>
      <c r="Y301" s="57"/>
      <c r="Z301" s="57"/>
      <c r="AA301" s="57"/>
      <c r="AB301" s="57"/>
      <c r="AC301" s="57"/>
      <c r="AD301" s="57"/>
    </row>
    <row r="302" spans="1:30" s="55" customFormat="1" ht="24.75" hidden="1" customHeight="1" x14ac:dyDescent="0.25">
      <c r="A302" s="125">
        <v>271</v>
      </c>
      <c r="B302" s="126" t="s">
        <v>109</v>
      </c>
      <c r="C302" s="104">
        <f t="shared" si="24"/>
        <v>15706816.68</v>
      </c>
      <c r="D302" s="134">
        <v>317243.7</v>
      </c>
      <c r="E302" s="127">
        <v>565100.81999999995</v>
      </c>
      <c r="F302" s="127">
        <v>0</v>
      </c>
      <c r="G302" s="127">
        <v>4341690.82</v>
      </c>
      <c r="H302" s="127">
        <v>0</v>
      </c>
      <c r="I302" s="127">
        <v>0</v>
      </c>
      <c r="J302" s="127">
        <v>0</v>
      </c>
      <c r="K302" s="127">
        <v>0</v>
      </c>
      <c r="L302" s="128">
        <v>0</v>
      </c>
      <c r="M302" s="127">
        <v>0</v>
      </c>
      <c r="N302" s="129">
        <v>1088</v>
      </c>
      <c r="O302" s="127">
        <v>1831896.9</v>
      </c>
      <c r="P302" s="129">
        <v>0</v>
      </c>
      <c r="Q302" s="127">
        <v>0</v>
      </c>
      <c r="R302" s="129">
        <v>0</v>
      </c>
      <c r="S302" s="130">
        <v>0</v>
      </c>
      <c r="T302" s="129">
        <v>3232</v>
      </c>
      <c r="U302" s="127">
        <v>8650884.4399999995</v>
      </c>
      <c r="V302" s="129">
        <v>0</v>
      </c>
      <c r="W302" s="127">
        <v>0</v>
      </c>
      <c r="X302" s="56"/>
      <c r="Y302" s="57"/>
      <c r="Z302" s="57"/>
      <c r="AA302" s="57"/>
      <c r="AB302" s="57"/>
      <c r="AC302" s="57"/>
      <c r="AD302" s="57"/>
    </row>
    <row r="303" spans="1:30" s="55" customFormat="1" ht="24.75" hidden="1" customHeight="1" x14ac:dyDescent="0.25">
      <c r="A303" s="125">
        <v>272</v>
      </c>
      <c r="B303" s="126" t="s">
        <v>937</v>
      </c>
      <c r="C303" s="104">
        <f t="shared" si="24"/>
        <v>13514050.880000001</v>
      </c>
      <c r="D303" s="134">
        <v>183851.66</v>
      </c>
      <c r="E303" s="127">
        <v>197937.92000000001</v>
      </c>
      <c r="F303" s="127">
        <v>0</v>
      </c>
      <c r="G303" s="127">
        <v>0</v>
      </c>
      <c r="H303" s="127">
        <v>0</v>
      </c>
      <c r="I303" s="127">
        <v>0</v>
      </c>
      <c r="J303" s="127">
        <v>0</v>
      </c>
      <c r="K303" s="127">
        <v>0</v>
      </c>
      <c r="L303" s="128">
        <v>0</v>
      </c>
      <c r="M303" s="127">
        <v>0</v>
      </c>
      <c r="N303" s="129">
        <v>0</v>
      </c>
      <c r="O303" s="130">
        <v>0</v>
      </c>
      <c r="P303" s="129">
        <v>0</v>
      </c>
      <c r="Q303" s="130">
        <v>0</v>
      </c>
      <c r="R303" s="129">
        <v>0</v>
      </c>
      <c r="S303" s="130">
        <v>0</v>
      </c>
      <c r="T303" s="129">
        <v>4100</v>
      </c>
      <c r="U303" s="130">
        <v>13132261.300000001</v>
      </c>
      <c r="V303" s="129">
        <v>0</v>
      </c>
      <c r="W303" s="130">
        <v>0</v>
      </c>
      <c r="X303" s="56"/>
      <c r="Y303" s="57"/>
      <c r="Z303" s="57"/>
      <c r="AA303" s="57"/>
      <c r="AB303" s="57"/>
      <c r="AC303" s="57"/>
      <c r="AD303" s="57"/>
    </row>
    <row r="304" spans="1:30" s="55" customFormat="1" ht="24.75" hidden="1" customHeight="1" x14ac:dyDescent="0.25">
      <c r="A304" s="125">
        <v>273</v>
      </c>
      <c r="B304" s="126" t="s">
        <v>108</v>
      </c>
      <c r="C304" s="104">
        <f t="shared" si="24"/>
        <v>6061806.3300000001</v>
      </c>
      <c r="D304" s="134">
        <v>123915.35</v>
      </c>
      <c r="E304" s="127">
        <v>147453.98000000001</v>
      </c>
      <c r="F304" s="127">
        <v>0</v>
      </c>
      <c r="G304" s="127">
        <v>0</v>
      </c>
      <c r="H304" s="127">
        <v>0</v>
      </c>
      <c r="I304" s="127">
        <v>0</v>
      </c>
      <c r="J304" s="127">
        <v>0</v>
      </c>
      <c r="K304" s="127">
        <v>0</v>
      </c>
      <c r="L304" s="128">
        <v>0</v>
      </c>
      <c r="M304" s="127">
        <v>0</v>
      </c>
      <c r="N304" s="129">
        <v>0</v>
      </c>
      <c r="O304" s="130">
        <v>0</v>
      </c>
      <c r="P304" s="129">
        <v>0</v>
      </c>
      <c r="Q304" s="130">
        <v>0</v>
      </c>
      <c r="R304" s="129">
        <v>0</v>
      </c>
      <c r="S304" s="130">
        <v>0</v>
      </c>
      <c r="T304" s="129">
        <v>2304</v>
      </c>
      <c r="U304" s="130">
        <v>5790437</v>
      </c>
      <c r="V304" s="129">
        <v>0</v>
      </c>
      <c r="W304" s="130">
        <v>0</v>
      </c>
      <c r="X304" s="56"/>
      <c r="Y304" s="57"/>
      <c r="Z304" s="57"/>
      <c r="AA304" s="57"/>
      <c r="AB304" s="57"/>
      <c r="AC304" s="57"/>
      <c r="AD304" s="57"/>
    </row>
    <row r="305" spans="1:30" s="55" customFormat="1" ht="24.75" hidden="1" customHeight="1" x14ac:dyDescent="0.25">
      <c r="A305" s="125">
        <v>274</v>
      </c>
      <c r="B305" s="126" t="s">
        <v>932</v>
      </c>
      <c r="C305" s="104">
        <f t="shared" si="24"/>
        <v>2344234.7000000002</v>
      </c>
      <c r="D305" s="134">
        <v>46976.7</v>
      </c>
      <c r="E305" s="127">
        <v>102085</v>
      </c>
      <c r="F305" s="127">
        <v>0</v>
      </c>
      <c r="G305" s="127">
        <v>0</v>
      </c>
      <c r="H305" s="127">
        <v>0</v>
      </c>
      <c r="I305" s="127">
        <v>0</v>
      </c>
      <c r="J305" s="127">
        <v>0</v>
      </c>
      <c r="K305" s="127">
        <v>0</v>
      </c>
      <c r="L305" s="128">
        <v>0</v>
      </c>
      <c r="M305" s="127">
        <v>0</v>
      </c>
      <c r="N305" s="129">
        <v>780</v>
      </c>
      <c r="O305" s="127">
        <v>2195173</v>
      </c>
      <c r="P305" s="129">
        <v>0</v>
      </c>
      <c r="Q305" s="127">
        <v>0</v>
      </c>
      <c r="R305" s="129">
        <v>0</v>
      </c>
      <c r="S305" s="127">
        <v>0</v>
      </c>
      <c r="T305" s="129">
        <v>0</v>
      </c>
      <c r="U305" s="130">
        <v>0</v>
      </c>
      <c r="V305" s="129">
        <v>0</v>
      </c>
      <c r="W305" s="127">
        <v>0</v>
      </c>
      <c r="X305" s="56"/>
      <c r="Y305" s="57"/>
      <c r="Z305" s="57"/>
      <c r="AA305" s="57"/>
      <c r="AB305" s="57"/>
      <c r="AC305" s="57"/>
      <c r="AD305" s="57"/>
    </row>
    <row r="306" spans="1:30" s="55" customFormat="1" ht="24.75" hidden="1" customHeight="1" x14ac:dyDescent="0.25">
      <c r="A306" s="125">
        <v>275</v>
      </c>
      <c r="B306" s="126" t="s">
        <v>933</v>
      </c>
      <c r="C306" s="104">
        <f t="shared" si="24"/>
        <v>1902341.59</v>
      </c>
      <c r="D306" s="134">
        <v>36850.089999999997</v>
      </c>
      <c r="E306" s="127">
        <v>143524.57999999999</v>
      </c>
      <c r="F306" s="127"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8">
        <v>0</v>
      </c>
      <c r="M306" s="127">
        <v>0</v>
      </c>
      <c r="N306" s="129">
        <v>645.20000000000005</v>
      </c>
      <c r="O306" s="127">
        <v>1721966.92</v>
      </c>
      <c r="P306" s="129">
        <v>0</v>
      </c>
      <c r="Q306" s="127">
        <v>0</v>
      </c>
      <c r="R306" s="129">
        <v>0</v>
      </c>
      <c r="S306" s="127">
        <v>0</v>
      </c>
      <c r="T306" s="129">
        <v>0</v>
      </c>
      <c r="U306" s="130">
        <v>0</v>
      </c>
      <c r="V306" s="129">
        <v>0</v>
      </c>
      <c r="W306" s="127">
        <v>0</v>
      </c>
      <c r="X306" s="56"/>
      <c r="Y306" s="57"/>
      <c r="Z306" s="57"/>
      <c r="AA306" s="57"/>
      <c r="AB306" s="57"/>
      <c r="AC306" s="57"/>
      <c r="AD306" s="57"/>
    </row>
    <row r="307" spans="1:30" s="55" customFormat="1" ht="24.75" hidden="1" customHeight="1" x14ac:dyDescent="0.25">
      <c r="A307" s="125">
        <v>276</v>
      </c>
      <c r="B307" s="126" t="s">
        <v>934</v>
      </c>
      <c r="C307" s="104">
        <f t="shared" si="24"/>
        <v>1979579.22</v>
      </c>
      <c r="D307" s="134">
        <v>39752.800000000003</v>
      </c>
      <c r="E307" s="127">
        <v>82219</v>
      </c>
      <c r="F307" s="127">
        <v>251896.25</v>
      </c>
      <c r="G307" s="127">
        <v>1240493.3500000001</v>
      </c>
      <c r="H307" s="127">
        <v>0</v>
      </c>
      <c r="I307" s="127">
        <v>258883.82</v>
      </c>
      <c r="J307" s="127">
        <v>106334</v>
      </c>
      <c r="K307" s="127">
        <v>0</v>
      </c>
      <c r="L307" s="128">
        <v>0</v>
      </c>
      <c r="M307" s="127">
        <v>0</v>
      </c>
      <c r="N307" s="129">
        <v>0</v>
      </c>
      <c r="O307" s="130">
        <v>0</v>
      </c>
      <c r="P307" s="129">
        <v>0</v>
      </c>
      <c r="Q307" s="130">
        <v>0</v>
      </c>
      <c r="R307" s="129">
        <v>0</v>
      </c>
      <c r="S307" s="130">
        <v>0</v>
      </c>
      <c r="T307" s="129">
        <v>0</v>
      </c>
      <c r="U307" s="130">
        <v>0</v>
      </c>
      <c r="V307" s="129">
        <v>0</v>
      </c>
      <c r="W307" s="130">
        <v>0</v>
      </c>
      <c r="X307" s="56"/>
      <c r="Y307" s="57"/>
      <c r="Z307" s="57"/>
      <c r="AA307" s="57"/>
      <c r="AB307" s="57"/>
      <c r="AC307" s="57"/>
      <c r="AD307" s="57"/>
    </row>
    <row r="308" spans="1:30" s="55" customFormat="1" ht="24.75" hidden="1" customHeight="1" x14ac:dyDescent="0.25">
      <c r="A308" s="125">
        <v>277</v>
      </c>
      <c r="B308" s="126" t="s">
        <v>935</v>
      </c>
      <c r="C308" s="104">
        <f t="shared" si="24"/>
        <v>2018520.51</v>
      </c>
      <c r="D308" s="134">
        <v>40568.69</v>
      </c>
      <c r="E308" s="127">
        <v>82219</v>
      </c>
      <c r="F308" s="127">
        <v>251896.25</v>
      </c>
      <c r="G308" s="127">
        <v>1255775.52</v>
      </c>
      <c r="H308" s="127">
        <v>0</v>
      </c>
      <c r="I308" s="127">
        <v>281724.09999999998</v>
      </c>
      <c r="J308" s="127">
        <v>106336.95</v>
      </c>
      <c r="K308" s="127">
        <v>0</v>
      </c>
      <c r="L308" s="128">
        <v>0</v>
      </c>
      <c r="M308" s="127">
        <v>0</v>
      </c>
      <c r="N308" s="129">
        <v>0</v>
      </c>
      <c r="O308" s="130">
        <v>0</v>
      </c>
      <c r="P308" s="129">
        <v>0</v>
      </c>
      <c r="Q308" s="130">
        <v>0</v>
      </c>
      <c r="R308" s="129">
        <v>0</v>
      </c>
      <c r="S308" s="130">
        <v>0</v>
      </c>
      <c r="T308" s="129">
        <v>0</v>
      </c>
      <c r="U308" s="130">
        <v>0</v>
      </c>
      <c r="V308" s="129">
        <v>0</v>
      </c>
      <c r="W308" s="130">
        <v>0</v>
      </c>
      <c r="X308" s="56"/>
      <c r="Y308" s="57"/>
      <c r="Z308" s="57"/>
      <c r="AA308" s="57"/>
      <c r="AB308" s="57"/>
      <c r="AC308" s="57"/>
      <c r="AD308" s="57"/>
    </row>
    <row r="309" spans="1:30" s="53" customFormat="1" ht="24.75" hidden="1" customHeight="1" x14ac:dyDescent="0.25">
      <c r="A309" s="147" t="s">
        <v>53</v>
      </c>
      <c r="B309" s="148"/>
      <c r="C309" s="110">
        <f>ROUND(SUM(E309+F309+G309+H309+I309+J309+K309+M309+O309+Q309+S309+W309+D309+U309),2)</f>
        <v>121377832.34</v>
      </c>
      <c r="D309" s="113">
        <f>ROUND(SUM(D296:D308),2)</f>
        <v>2387121.85</v>
      </c>
      <c r="E309" s="113">
        <f>ROUND(SUM(E296:E308),2)</f>
        <v>2901898.28</v>
      </c>
      <c r="F309" s="113">
        <f t="shared" ref="F309:W309" si="25">ROUND(SUM(F296:F308),2)</f>
        <v>1498690.16</v>
      </c>
      <c r="G309" s="113">
        <f t="shared" si="25"/>
        <v>30174212.789999999</v>
      </c>
      <c r="H309" s="113">
        <f t="shared" si="25"/>
        <v>0</v>
      </c>
      <c r="I309" s="113">
        <f t="shared" si="25"/>
        <v>540607.92000000004</v>
      </c>
      <c r="J309" s="113">
        <f t="shared" si="25"/>
        <v>1782050.48</v>
      </c>
      <c r="K309" s="113">
        <f t="shared" si="25"/>
        <v>0</v>
      </c>
      <c r="L309" s="112">
        <f t="shared" si="25"/>
        <v>0</v>
      </c>
      <c r="M309" s="113">
        <f t="shared" si="25"/>
        <v>0</v>
      </c>
      <c r="N309" s="113">
        <f t="shared" si="25"/>
        <v>2513.1999999999998</v>
      </c>
      <c r="O309" s="113">
        <f t="shared" si="25"/>
        <v>5749036.8200000003</v>
      </c>
      <c r="P309" s="113">
        <f t="shared" si="25"/>
        <v>0</v>
      </c>
      <c r="Q309" s="113">
        <f t="shared" si="25"/>
        <v>0</v>
      </c>
      <c r="R309" s="113">
        <f t="shared" si="25"/>
        <v>0</v>
      </c>
      <c r="S309" s="113">
        <f t="shared" si="25"/>
        <v>0</v>
      </c>
      <c r="T309" s="113">
        <f t="shared" si="25"/>
        <v>27100</v>
      </c>
      <c r="U309" s="133">
        <f t="shared" si="25"/>
        <v>76344214.040000007</v>
      </c>
      <c r="V309" s="113">
        <f t="shared" si="25"/>
        <v>0</v>
      </c>
      <c r="W309" s="113">
        <f t="shared" si="25"/>
        <v>0</v>
      </c>
      <c r="X309" s="51"/>
      <c r="Y309" s="52"/>
      <c r="Z309" s="52"/>
      <c r="AA309" s="52"/>
      <c r="AB309" s="52"/>
      <c r="AC309" s="52"/>
    </row>
    <row r="310" spans="1:30" s="50" customFormat="1" ht="24.75" hidden="1" customHeight="1" x14ac:dyDescent="0.25">
      <c r="A310" s="117" t="s">
        <v>55</v>
      </c>
      <c r="B310" s="118"/>
      <c r="C310" s="119"/>
      <c r="D310" s="121"/>
      <c r="E310" s="127"/>
      <c r="F310" s="127"/>
      <c r="G310" s="127"/>
      <c r="H310" s="127"/>
      <c r="I310" s="127"/>
      <c r="J310" s="127"/>
      <c r="K310" s="127"/>
      <c r="L310" s="108"/>
      <c r="M310" s="127"/>
      <c r="N310" s="124"/>
      <c r="O310" s="127"/>
      <c r="P310" s="124"/>
      <c r="Q310" s="127"/>
      <c r="R310" s="124"/>
      <c r="S310" s="127"/>
      <c r="T310" s="127"/>
      <c r="U310" s="127"/>
      <c r="V310" s="124"/>
      <c r="W310" s="127"/>
      <c r="X310" s="15"/>
      <c r="Y310" s="49"/>
      <c r="Z310" s="49"/>
      <c r="AA310" s="49"/>
      <c r="AB310" s="49"/>
      <c r="AC310" s="49"/>
    </row>
    <row r="311" spans="1:30" s="16" customFormat="1" ht="24.75" hidden="1" customHeight="1" x14ac:dyDescent="0.25">
      <c r="A311" s="156">
        <v>278</v>
      </c>
      <c r="B311" s="126" t="s">
        <v>1147</v>
      </c>
      <c r="C311" s="104">
        <f t="shared" ref="C311:C321" si="26">ROUND(SUM(D311+E311+F311+G311+H311+I311+J311+K311+M311+O311+Q311+S311+U311+W311),2)</f>
        <v>1401405.1</v>
      </c>
      <c r="D311" s="134">
        <v>28250.77</v>
      </c>
      <c r="E311" s="127">
        <v>53025</v>
      </c>
      <c r="F311" s="127">
        <v>254371.76</v>
      </c>
      <c r="G311" s="127">
        <v>748358.11</v>
      </c>
      <c r="H311" s="127">
        <v>211599.64</v>
      </c>
      <c r="I311" s="127">
        <v>105799.82</v>
      </c>
      <c r="J311" s="127">
        <v>0</v>
      </c>
      <c r="K311" s="127">
        <v>0</v>
      </c>
      <c r="L311" s="128">
        <v>0</v>
      </c>
      <c r="M311" s="127">
        <v>0</v>
      </c>
      <c r="N311" s="129">
        <v>0</v>
      </c>
      <c r="O311" s="130">
        <v>0</v>
      </c>
      <c r="P311" s="129">
        <v>0</v>
      </c>
      <c r="Q311" s="130">
        <v>0</v>
      </c>
      <c r="R311" s="129">
        <v>0</v>
      </c>
      <c r="S311" s="130">
        <v>0</v>
      </c>
      <c r="T311" s="129">
        <v>0</v>
      </c>
      <c r="U311" s="129">
        <v>0</v>
      </c>
      <c r="V311" s="129">
        <v>0</v>
      </c>
      <c r="W311" s="135">
        <v>0</v>
      </c>
      <c r="X311" s="15"/>
      <c r="Y311" s="15"/>
      <c r="Z311" s="15"/>
      <c r="AA311" s="15"/>
      <c r="AB311" s="15"/>
      <c r="AC311" s="15"/>
    </row>
    <row r="312" spans="1:30" s="16" customFormat="1" ht="24.75" hidden="1" customHeight="1" x14ac:dyDescent="0.25">
      <c r="A312" s="156">
        <v>279</v>
      </c>
      <c r="B312" s="126" t="s">
        <v>831</v>
      </c>
      <c r="C312" s="104">
        <f>ROUND(SUM(D312+E312+F312+G312+H312+I312+J312+K312+M312+O312+Q312+S312+U312+W312),2)</f>
        <v>2491584.4700000002</v>
      </c>
      <c r="D312" s="134">
        <v>51169.120000000003</v>
      </c>
      <c r="E312" s="127">
        <v>49335</v>
      </c>
      <c r="F312" s="127">
        <v>0</v>
      </c>
      <c r="G312" s="127">
        <v>0</v>
      </c>
      <c r="H312" s="127">
        <v>0</v>
      </c>
      <c r="I312" s="127">
        <v>0</v>
      </c>
      <c r="J312" s="127">
        <v>0</v>
      </c>
      <c r="K312" s="127">
        <v>0</v>
      </c>
      <c r="L312" s="128">
        <v>0</v>
      </c>
      <c r="M312" s="127">
        <v>0</v>
      </c>
      <c r="N312" s="129">
        <v>0</v>
      </c>
      <c r="O312" s="130">
        <v>0</v>
      </c>
      <c r="P312" s="129">
        <v>0</v>
      </c>
      <c r="Q312" s="130">
        <v>0</v>
      </c>
      <c r="R312" s="129">
        <v>0</v>
      </c>
      <c r="S312" s="130">
        <v>0</v>
      </c>
      <c r="T312" s="129">
        <v>450</v>
      </c>
      <c r="U312" s="130">
        <v>2391080.35</v>
      </c>
      <c r="V312" s="129">
        <v>0</v>
      </c>
      <c r="W312" s="135">
        <v>0</v>
      </c>
      <c r="X312" s="15"/>
      <c r="Y312" s="15"/>
      <c r="Z312" s="15"/>
      <c r="AA312" s="15"/>
      <c r="AB312" s="15"/>
      <c r="AC312" s="15"/>
    </row>
    <row r="313" spans="1:30" s="16" customFormat="1" ht="24.75" hidden="1" customHeight="1" x14ac:dyDescent="0.25">
      <c r="A313" s="156">
        <v>280</v>
      </c>
      <c r="B313" s="126" t="s">
        <v>832</v>
      </c>
      <c r="C313" s="104">
        <f t="shared" si="26"/>
        <v>990990.16</v>
      </c>
      <c r="D313" s="134">
        <v>19633.72</v>
      </c>
      <c r="E313" s="127">
        <v>53893</v>
      </c>
      <c r="F313" s="127">
        <v>0</v>
      </c>
      <c r="G313" s="127">
        <v>658605.49</v>
      </c>
      <c r="H313" s="127">
        <v>0</v>
      </c>
      <c r="I313" s="127">
        <v>163156.17000000001</v>
      </c>
      <c r="J313" s="127">
        <v>95701.78</v>
      </c>
      <c r="K313" s="127">
        <v>0</v>
      </c>
      <c r="L313" s="128">
        <v>0</v>
      </c>
      <c r="M313" s="127">
        <v>0</v>
      </c>
      <c r="N313" s="129">
        <v>0</v>
      </c>
      <c r="O313" s="130">
        <v>0</v>
      </c>
      <c r="P313" s="129">
        <v>0</v>
      </c>
      <c r="Q313" s="130">
        <v>0</v>
      </c>
      <c r="R313" s="129">
        <v>0</v>
      </c>
      <c r="S313" s="130">
        <v>0</v>
      </c>
      <c r="T313" s="129">
        <v>0</v>
      </c>
      <c r="U313" s="129">
        <v>0</v>
      </c>
      <c r="V313" s="129">
        <v>0</v>
      </c>
      <c r="W313" s="135">
        <v>0</v>
      </c>
      <c r="X313" s="15"/>
      <c r="Y313" s="15"/>
      <c r="Z313" s="15"/>
      <c r="AA313" s="15"/>
      <c r="AB313" s="15"/>
      <c r="AC313" s="15"/>
    </row>
    <row r="314" spans="1:30" s="16" customFormat="1" ht="24.75" hidden="1" customHeight="1" x14ac:dyDescent="0.25">
      <c r="A314" s="156">
        <v>281</v>
      </c>
      <c r="B314" s="126" t="s">
        <v>1108</v>
      </c>
      <c r="C314" s="104">
        <f t="shared" si="26"/>
        <v>990109.88</v>
      </c>
      <c r="D314" s="134">
        <v>19611.04</v>
      </c>
      <c r="E314" s="127">
        <v>54095</v>
      </c>
      <c r="F314" s="127">
        <v>0</v>
      </c>
      <c r="G314" s="127">
        <v>658605.49</v>
      </c>
      <c r="H314" s="127">
        <v>0</v>
      </c>
      <c r="I314" s="127">
        <v>162096.57</v>
      </c>
      <c r="J314" s="127">
        <v>95701.78</v>
      </c>
      <c r="K314" s="127">
        <v>0</v>
      </c>
      <c r="L314" s="128">
        <v>0</v>
      </c>
      <c r="M314" s="127">
        <v>0</v>
      </c>
      <c r="N314" s="129">
        <v>0</v>
      </c>
      <c r="O314" s="130">
        <v>0</v>
      </c>
      <c r="P314" s="129">
        <v>0</v>
      </c>
      <c r="Q314" s="130">
        <v>0</v>
      </c>
      <c r="R314" s="129">
        <v>0</v>
      </c>
      <c r="S314" s="130">
        <v>0</v>
      </c>
      <c r="T314" s="129">
        <v>0</v>
      </c>
      <c r="U314" s="129">
        <v>0</v>
      </c>
      <c r="V314" s="129">
        <v>0</v>
      </c>
      <c r="W314" s="135">
        <v>0</v>
      </c>
      <c r="X314" s="15"/>
      <c r="Y314" s="15"/>
      <c r="Z314" s="15"/>
      <c r="AA314" s="15"/>
      <c r="AB314" s="15"/>
      <c r="AC314" s="15"/>
    </row>
    <row r="315" spans="1:30" s="16" customFormat="1" ht="24.75" hidden="1" customHeight="1" x14ac:dyDescent="0.25">
      <c r="A315" s="156">
        <v>282</v>
      </c>
      <c r="B315" s="126" t="s">
        <v>833</v>
      </c>
      <c r="C315" s="104">
        <f t="shared" si="26"/>
        <v>1479194.13</v>
      </c>
      <c r="D315" s="134">
        <v>30004.27</v>
      </c>
      <c r="E315" s="127">
        <v>47120.94</v>
      </c>
      <c r="F315" s="127">
        <v>0</v>
      </c>
      <c r="G315" s="127">
        <v>1073926.26</v>
      </c>
      <c r="H315" s="127">
        <v>243491.82</v>
      </c>
      <c r="I315" s="127">
        <v>84650.84</v>
      </c>
      <c r="J315" s="127">
        <v>0</v>
      </c>
      <c r="K315" s="127">
        <v>0</v>
      </c>
      <c r="L315" s="128">
        <v>0</v>
      </c>
      <c r="M315" s="127">
        <v>0</v>
      </c>
      <c r="N315" s="129">
        <v>0</v>
      </c>
      <c r="O315" s="127">
        <v>0</v>
      </c>
      <c r="P315" s="129">
        <v>0</v>
      </c>
      <c r="Q315" s="127">
        <v>0</v>
      </c>
      <c r="R315" s="129">
        <v>0</v>
      </c>
      <c r="S315" s="127">
        <v>0</v>
      </c>
      <c r="T315" s="129">
        <v>0</v>
      </c>
      <c r="U315" s="129">
        <v>0</v>
      </c>
      <c r="V315" s="129">
        <v>0</v>
      </c>
      <c r="W315" s="123">
        <v>0</v>
      </c>
      <c r="X315" s="15"/>
      <c r="Y315" s="15"/>
      <c r="Z315" s="15"/>
      <c r="AA315" s="15"/>
      <c r="AB315" s="15"/>
      <c r="AC315" s="15"/>
    </row>
    <row r="316" spans="1:30" s="16" customFormat="1" ht="24.75" hidden="1" customHeight="1" x14ac:dyDescent="0.25">
      <c r="A316" s="156">
        <v>283</v>
      </c>
      <c r="B316" s="126" t="s">
        <v>834</v>
      </c>
      <c r="C316" s="104">
        <f>ROUND(SUM(D316+E316+F316+G316+H316+I316+J316+K316+M316+O316+Q316+S316+U316+W316),2)</f>
        <v>1573393.34</v>
      </c>
      <c r="D316" s="134">
        <v>31968.78</v>
      </c>
      <c r="E316" s="127">
        <v>47556.36</v>
      </c>
      <c r="F316" s="127">
        <v>0</v>
      </c>
      <c r="G316" s="127">
        <v>1074963.48</v>
      </c>
      <c r="H316" s="127">
        <v>259203.52</v>
      </c>
      <c r="I316" s="127">
        <v>80388.679999999993</v>
      </c>
      <c r="J316" s="127">
        <v>79312.52</v>
      </c>
      <c r="K316" s="127">
        <v>0</v>
      </c>
      <c r="L316" s="128">
        <v>0</v>
      </c>
      <c r="M316" s="127">
        <v>0</v>
      </c>
      <c r="N316" s="129">
        <v>0</v>
      </c>
      <c r="O316" s="127">
        <v>0</v>
      </c>
      <c r="P316" s="129">
        <v>0</v>
      </c>
      <c r="Q316" s="127">
        <v>0</v>
      </c>
      <c r="R316" s="129">
        <v>0</v>
      </c>
      <c r="S316" s="127">
        <v>0</v>
      </c>
      <c r="T316" s="129">
        <v>0</v>
      </c>
      <c r="U316" s="129">
        <v>0</v>
      </c>
      <c r="V316" s="129">
        <v>0</v>
      </c>
      <c r="W316" s="123">
        <v>0</v>
      </c>
      <c r="X316" s="15"/>
      <c r="Y316" s="15"/>
      <c r="Z316" s="15"/>
      <c r="AA316" s="15"/>
      <c r="AB316" s="15"/>
      <c r="AC316" s="15"/>
    </row>
    <row r="317" spans="1:30" s="16" customFormat="1" ht="24.75" hidden="1" customHeight="1" x14ac:dyDescent="0.25">
      <c r="A317" s="156">
        <v>284</v>
      </c>
      <c r="B317" s="126" t="s">
        <v>835</v>
      </c>
      <c r="C317" s="104">
        <f>ROUND(SUM(D317+E317+F317+G317+H317+I317+J317+K317+M317+O317+Q317+S317+U317+W317),2)</f>
        <v>4733934.93</v>
      </c>
      <c r="D317" s="134">
        <v>90869.75</v>
      </c>
      <c r="E317" s="127">
        <v>396815.12</v>
      </c>
      <c r="F317" s="127">
        <v>0</v>
      </c>
      <c r="G317" s="127">
        <v>1676152.24</v>
      </c>
      <c r="H317" s="127">
        <v>296218.94</v>
      </c>
      <c r="I317" s="127">
        <v>159036.85999999999</v>
      </c>
      <c r="J317" s="127">
        <v>0</v>
      </c>
      <c r="K317" s="127">
        <v>0</v>
      </c>
      <c r="L317" s="128">
        <v>0</v>
      </c>
      <c r="M317" s="127">
        <v>0</v>
      </c>
      <c r="N317" s="129">
        <v>395</v>
      </c>
      <c r="O317" s="127">
        <v>2114842.02</v>
      </c>
      <c r="P317" s="129">
        <v>0</v>
      </c>
      <c r="Q317" s="127">
        <v>0</v>
      </c>
      <c r="R317" s="129">
        <v>0</v>
      </c>
      <c r="S317" s="127">
        <v>0</v>
      </c>
      <c r="T317" s="129">
        <v>0</v>
      </c>
      <c r="U317" s="129">
        <v>0</v>
      </c>
      <c r="V317" s="129">
        <v>0</v>
      </c>
      <c r="W317" s="123">
        <v>0</v>
      </c>
      <c r="X317" s="15"/>
      <c r="Y317" s="15"/>
      <c r="Z317" s="15"/>
      <c r="AA317" s="15"/>
      <c r="AB317" s="15"/>
      <c r="AC317" s="15"/>
    </row>
    <row r="318" spans="1:30" s="50" customFormat="1" ht="24.75" hidden="1" customHeight="1" x14ac:dyDescent="0.25">
      <c r="A318" s="156">
        <v>285</v>
      </c>
      <c r="B318" s="126" t="s">
        <v>829</v>
      </c>
      <c r="C318" s="104">
        <f t="shared" si="26"/>
        <v>3296137.67</v>
      </c>
      <c r="D318" s="134">
        <v>67276.36</v>
      </c>
      <c r="E318" s="127">
        <v>85106</v>
      </c>
      <c r="F318" s="127">
        <v>0</v>
      </c>
      <c r="G318" s="127">
        <v>0</v>
      </c>
      <c r="H318" s="127">
        <v>0</v>
      </c>
      <c r="I318" s="127">
        <v>0</v>
      </c>
      <c r="J318" s="127">
        <v>0</v>
      </c>
      <c r="K318" s="127">
        <v>0</v>
      </c>
      <c r="L318" s="128">
        <v>0</v>
      </c>
      <c r="M318" s="127">
        <v>0</v>
      </c>
      <c r="N318" s="129">
        <v>0</v>
      </c>
      <c r="O318" s="130">
        <v>0</v>
      </c>
      <c r="P318" s="129">
        <v>0</v>
      </c>
      <c r="Q318" s="130">
        <v>0</v>
      </c>
      <c r="R318" s="129">
        <v>0</v>
      </c>
      <c r="S318" s="127">
        <v>0</v>
      </c>
      <c r="T318" s="129">
        <v>1400</v>
      </c>
      <c r="U318" s="130">
        <v>3143755.31</v>
      </c>
      <c r="V318" s="129">
        <v>0</v>
      </c>
      <c r="W318" s="135">
        <v>0</v>
      </c>
      <c r="X318" s="15"/>
      <c r="Y318" s="49"/>
      <c r="Z318" s="49"/>
      <c r="AA318" s="49"/>
      <c r="AB318" s="49"/>
      <c r="AC318" s="49"/>
    </row>
    <row r="319" spans="1:30" s="16" customFormat="1" ht="24.75" hidden="1" customHeight="1" x14ac:dyDescent="0.25">
      <c r="A319" s="156">
        <v>286</v>
      </c>
      <c r="B319" s="126" t="s">
        <v>830</v>
      </c>
      <c r="C319" s="104">
        <f t="shared" si="26"/>
        <v>1669929.77</v>
      </c>
      <c r="D319" s="134">
        <v>32988.03</v>
      </c>
      <c r="E319" s="127">
        <v>95445</v>
      </c>
      <c r="F319" s="127">
        <v>0</v>
      </c>
      <c r="G319" s="127">
        <v>0</v>
      </c>
      <c r="H319" s="127">
        <v>0</v>
      </c>
      <c r="I319" s="127">
        <v>0</v>
      </c>
      <c r="J319" s="127">
        <v>0</v>
      </c>
      <c r="K319" s="127">
        <v>0</v>
      </c>
      <c r="L319" s="128">
        <v>0</v>
      </c>
      <c r="M319" s="127">
        <v>0</v>
      </c>
      <c r="N319" s="129">
        <v>692.48</v>
      </c>
      <c r="O319" s="127">
        <v>1541496.74</v>
      </c>
      <c r="P319" s="129">
        <v>0</v>
      </c>
      <c r="Q319" s="127">
        <v>0</v>
      </c>
      <c r="R319" s="129">
        <v>0</v>
      </c>
      <c r="S319" s="127">
        <v>0</v>
      </c>
      <c r="T319" s="129">
        <v>0</v>
      </c>
      <c r="U319" s="129">
        <v>0</v>
      </c>
      <c r="V319" s="129">
        <v>0</v>
      </c>
      <c r="W319" s="123">
        <v>0</v>
      </c>
      <c r="X319" s="15"/>
      <c r="Y319" s="15"/>
      <c r="Z319" s="15"/>
      <c r="AA319" s="15"/>
      <c r="AB319" s="15"/>
      <c r="AC319" s="15"/>
    </row>
    <row r="320" spans="1:30" s="16" customFormat="1" ht="24.75" hidden="1" customHeight="1" x14ac:dyDescent="0.25">
      <c r="A320" s="156">
        <v>287</v>
      </c>
      <c r="B320" s="126" t="s">
        <v>842</v>
      </c>
      <c r="C320" s="104">
        <f t="shared" si="26"/>
        <v>1739214.43</v>
      </c>
      <c r="D320" s="134">
        <v>35739.480000000003</v>
      </c>
      <c r="E320" s="127">
        <v>33406</v>
      </c>
      <c r="F320" s="127">
        <v>0</v>
      </c>
      <c r="G320" s="127">
        <v>0</v>
      </c>
      <c r="H320" s="127">
        <v>0</v>
      </c>
      <c r="I320" s="127">
        <v>0</v>
      </c>
      <c r="J320" s="127">
        <v>0</v>
      </c>
      <c r="K320" s="127">
        <v>0</v>
      </c>
      <c r="L320" s="128">
        <v>0</v>
      </c>
      <c r="M320" s="127">
        <v>0</v>
      </c>
      <c r="N320" s="129">
        <v>692.48</v>
      </c>
      <c r="O320" s="127">
        <v>1670068.95</v>
      </c>
      <c r="P320" s="129">
        <v>0</v>
      </c>
      <c r="Q320" s="127">
        <v>0</v>
      </c>
      <c r="R320" s="129">
        <v>0</v>
      </c>
      <c r="S320" s="127">
        <v>0</v>
      </c>
      <c r="T320" s="129">
        <v>0</v>
      </c>
      <c r="U320" s="129">
        <v>0</v>
      </c>
      <c r="V320" s="129">
        <v>0</v>
      </c>
      <c r="W320" s="123">
        <v>0</v>
      </c>
      <c r="X320" s="15"/>
      <c r="Y320" s="15"/>
      <c r="Z320" s="15"/>
      <c r="AA320" s="15"/>
      <c r="AB320" s="15"/>
      <c r="AC320" s="15"/>
    </row>
    <row r="321" spans="1:29" s="16" customFormat="1" ht="24.75" hidden="1" customHeight="1" x14ac:dyDescent="0.25">
      <c r="A321" s="156">
        <v>288</v>
      </c>
      <c r="B321" s="126" t="s">
        <v>1157</v>
      </c>
      <c r="C321" s="104">
        <f t="shared" si="26"/>
        <v>9778166.8900000006</v>
      </c>
      <c r="D321" s="134">
        <v>196397.07</v>
      </c>
      <c r="E321" s="127">
        <v>404336.56</v>
      </c>
      <c r="F321" s="127">
        <v>0</v>
      </c>
      <c r="G321" s="127">
        <v>0</v>
      </c>
      <c r="H321" s="127">
        <v>0</v>
      </c>
      <c r="I321" s="127">
        <v>0</v>
      </c>
      <c r="J321" s="127">
        <v>0</v>
      </c>
      <c r="K321" s="127">
        <v>0</v>
      </c>
      <c r="L321" s="128">
        <v>0</v>
      </c>
      <c r="M321" s="127">
        <v>0</v>
      </c>
      <c r="N321" s="129">
        <v>0</v>
      </c>
      <c r="O321" s="130">
        <v>0</v>
      </c>
      <c r="P321" s="129">
        <v>0</v>
      </c>
      <c r="Q321" s="130">
        <v>0</v>
      </c>
      <c r="R321" s="129">
        <v>0</v>
      </c>
      <c r="S321" s="127">
        <v>0</v>
      </c>
      <c r="T321" s="129">
        <v>3252</v>
      </c>
      <c r="U321" s="130">
        <v>9177433.2599999998</v>
      </c>
      <c r="V321" s="129">
        <v>0</v>
      </c>
      <c r="W321" s="135">
        <v>0</v>
      </c>
      <c r="X321" s="15"/>
      <c r="Y321" s="15"/>
      <c r="Z321" s="15"/>
      <c r="AA321" s="15"/>
      <c r="AB321" s="15"/>
      <c r="AC321" s="15"/>
    </row>
    <row r="322" spans="1:29" s="53" customFormat="1" ht="27" hidden="1" customHeight="1" x14ac:dyDescent="0.25">
      <c r="A322" s="157" t="s">
        <v>54</v>
      </c>
      <c r="B322" s="158"/>
      <c r="C322" s="110">
        <f>ROUND(SUM(D322+E322+F322+G322+H322+I322+J322+K322+M322+O322+Q322+S322+U322+W322),2)</f>
        <v>30144060.77</v>
      </c>
      <c r="D322" s="113">
        <f t="shared" ref="D322:W322" si="27">ROUND(SUM(D311:D321),2)</f>
        <v>603908.39</v>
      </c>
      <c r="E322" s="113">
        <f t="shared" si="27"/>
        <v>1320133.98</v>
      </c>
      <c r="F322" s="113">
        <f t="shared" si="27"/>
        <v>254371.76</v>
      </c>
      <c r="G322" s="113">
        <f t="shared" si="27"/>
        <v>5890611.0700000003</v>
      </c>
      <c r="H322" s="113">
        <f t="shared" si="27"/>
        <v>1010513.92</v>
      </c>
      <c r="I322" s="113">
        <f t="shared" si="27"/>
        <v>755128.94</v>
      </c>
      <c r="J322" s="113">
        <f t="shared" si="27"/>
        <v>270716.08</v>
      </c>
      <c r="K322" s="113">
        <f t="shared" si="27"/>
        <v>0</v>
      </c>
      <c r="L322" s="112">
        <f t="shared" si="27"/>
        <v>0</v>
      </c>
      <c r="M322" s="113">
        <f t="shared" si="27"/>
        <v>0</v>
      </c>
      <c r="N322" s="113">
        <f t="shared" si="27"/>
        <v>1779.96</v>
      </c>
      <c r="O322" s="113">
        <f t="shared" si="27"/>
        <v>5326407.71</v>
      </c>
      <c r="P322" s="113">
        <f t="shared" si="27"/>
        <v>0</v>
      </c>
      <c r="Q322" s="113">
        <f t="shared" si="27"/>
        <v>0</v>
      </c>
      <c r="R322" s="113">
        <f t="shared" si="27"/>
        <v>0</v>
      </c>
      <c r="S322" s="113">
        <f t="shared" si="27"/>
        <v>0</v>
      </c>
      <c r="T322" s="113">
        <f t="shared" si="27"/>
        <v>5102</v>
      </c>
      <c r="U322" s="113">
        <f t="shared" si="27"/>
        <v>14712268.92</v>
      </c>
      <c r="V322" s="113">
        <f t="shared" si="27"/>
        <v>0</v>
      </c>
      <c r="W322" s="113">
        <f t="shared" si="27"/>
        <v>0</v>
      </c>
      <c r="X322" s="51"/>
      <c r="Y322" s="52"/>
      <c r="Z322" s="52"/>
      <c r="AA322" s="52"/>
      <c r="AB322" s="52"/>
      <c r="AC322" s="52"/>
    </row>
    <row r="323" spans="1:29" s="53" customFormat="1" ht="24.75" hidden="1" customHeight="1" x14ac:dyDescent="0.25">
      <c r="A323" s="151" t="s">
        <v>56</v>
      </c>
      <c r="B323" s="151"/>
      <c r="C323" s="152"/>
      <c r="D323" s="153"/>
      <c r="E323" s="127"/>
      <c r="F323" s="127"/>
      <c r="G323" s="127"/>
      <c r="H323" s="127"/>
      <c r="I323" s="127"/>
      <c r="J323" s="127"/>
      <c r="K323" s="127"/>
      <c r="L323" s="112"/>
      <c r="M323" s="127"/>
      <c r="N323" s="113"/>
      <c r="O323" s="127"/>
      <c r="P323" s="113"/>
      <c r="Q323" s="127"/>
      <c r="R323" s="113"/>
      <c r="S323" s="127"/>
      <c r="T323" s="127"/>
      <c r="U323" s="127"/>
      <c r="V323" s="113"/>
      <c r="W323" s="127"/>
      <c r="X323" s="51"/>
      <c r="Y323" s="52"/>
      <c r="Z323" s="52"/>
      <c r="AA323" s="52"/>
      <c r="AB323" s="52"/>
      <c r="AC323" s="52"/>
    </row>
    <row r="324" spans="1:29" s="50" customFormat="1" ht="24.75" hidden="1" customHeight="1" x14ac:dyDescent="0.25">
      <c r="A324" s="125">
        <v>289</v>
      </c>
      <c r="B324" s="126" t="s">
        <v>119</v>
      </c>
      <c r="C324" s="104">
        <f>ROUND(SUM(E324+F324+G324+H324+I324+J324+K324+M324+O324+Q324+S324+W324+D324+U324),2)</f>
        <v>1855957.7</v>
      </c>
      <c r="D324" s="134">
        <v>19454.080000000002</v>
      </c>
      <c r="E324" s="127">
        <v>0</v>
      </c>
      <c r="F324" s="127">
        <v>1836503.62</v>
      </c>
      <c r="G324" s="127">
        <v>0</v>
      </c>
      <c r="H324" s="127">
        <v>0</v>
      </c>
      <c r="I324" s="127">
        <v>0</v>
      </c>
      <c r="J324" s="127">
        <v>0</v>
      </c>
      <c r="K324" s="127">
        <v>0</v>
      </c>
      <c r="L324" s="128">
        <v>0</v>
      </c>
      <c r="M324" s="127">
        <v>0</v>
      </c>
      <c r="N324" s="129">
        <v>0</v>
      </c>
      <c r="O324" s="127">
        <v>0</v>
      </c>
      <c r="P324" s="129">
        <v>0</v>
      </c>
      <c r="Q324" s="127">
        <v>0</v>
      </c>
      <c r="R324" s="129">
        <v>0</v>
      </c>
      <c r="S324" s="127">
        <v>0</v>
      </c>
      <c r="T324" s="129">
        <v>0</v>
      </c>
      <c r="U324" s="129">
        <v>0</v>
      </c>
      <c r="V324" s="129">
        <v>0</v>
      </c>
      <c r="W324" s="127">
        <v>0</v>
      </c>
      <c r="X324" s="15"/>
      <c r="Y324" s="49"/>
      <c r="Z324" s="49"/>
      <c r="AA324" s="49"/>
      <c r="AB324" s="49"/>
      <c r="AC324" s="49"/>
    </row>
    <row r="325" spans="1:29" s="50" customFormat="1" ht="24.75" hidden="1" customHeight="1" x14ac:dyDescent="0.25">
      <c r="A325" s="125">
        <v>290</v>
      </c>
      <c r="B325" s="126" t="s">
        <v>312</v>
      </c>
      <c r="C325" s="104">
        <f t="shared" ref="C325:C333" si="28">ROUND(SUM(E325+F325+G325+H325+I325+J325+K325+M325+O325+Q325+S325+W325+D325+U325),2)</f>
        <v>2722831.08</v>
      </c>
      <c r="D325" s="134">
        <v>28540.62</v>
      </c>
      <c r="E325" s="127">
        <v>0</v>
      </c>
      <c r="F325" s="127">
        <v>0</v>
      </c>
      <c r="G325" s="127">
        <v>0</v>
      </c>
      <c r="H325" s="127">
        <v>0</v>
      </c>
      <c r="I325" s="127">
        <v>0</v>
      </c>
      <c r="J325" s="127">
        <v>0</v>
      </c>
      <c r="K325" s="127">
        <v>0</v>
      </c>
      <c r="L325" s="128">
        <v>0</v>
      </c>
      <c r="M325" s="127">
        <v>0</v>
      </c>
      <c r="N325" s="129">
        <v>999.9</v>
      </c>
      <c r="O325" s="127">
        <v>2694290.46</v>
      </c>
      <c r="P325" s="129">
        <v>0</v>
      </c>
      <c r="Q325" s="127">
        <v>0</v>
      </c>
      <c r="R325" s="129">
        <v>0</v>
      </c>
      <c r="S325" s="127">
        <v>0</v>
      </c>
      <c r="T325" s="129">
        <v>0</v>
      </c>
      <c r="U325" s="129">
        <v>0</v>
      </c>
      <c r="V325" s="129">
        <v>0</v>
      </c>
      <c r="W325" s="127">
        <v>0</v>
      </c>
      <c r="X325" s="15"/>
      <c r="Y325" s="49"/>
      <c r="Z325" s="49"/>
      <c r="AA325" s="49"/>
      <c r="AB325" s="49"/>
      <c r="AC325" s="49"/>
    </row>
    <row r="326" spans="1:29" s="50" customFormat="1" ht="24.75" hidden="1" customHeight="1" x14ac:dyDescent="0.25">
      <c r="A326" s="125">
        <v>291</v>
      </c>
      <c r="B326" s="126" t="s">
        <v>147</v>
      </c>
      <c r="C326" s="104">
        <f t="shared" si="28"/>
        <v>4548190.43</v>
      </c>
      <c r="D326" s="134">
        <v>47673.97</v>
      </c>
      <c r="E326" s="127">
        <v>0</v>
      </c>
      <c r="F326" s="127">
        <v>0</v>
      </c>
      <c r="G326" s="127">
        <v>0</v>
      </c>
      <c r="H326" s="127">
        <v>0</v>
      </c>
      <c r="I326" s="127">
        <v>0</v>
      </c>
      <c r="J326" s="127">
        <v>0</v>
      </c>
      <c r="K326" s="127">
        <v>0</v>
      </c>
      <c r="L326" s="128">
        <v>0</v>
      </c>
      <c r="M326" s="127">
        <v>0</v>
      </c>
      <c r="N326" s="129">
        <v>1657.2</v>
      </c>
      <c r="O326" s="127">
        <v>4500516.46</v>
      </c>
      <c r="P326" s="129">
        <v>0</v>
      </c>
      <c r="Q326" s="127">
        <v>0</v>
      </c>
      <c r="R326" s="129">
        <v>0</v>
      </c>
      <c r="S326" s="127">
        <v>0</v>
      </c>
      <c r="T326" s="129">
        <v>0</v>
      </c>
      <c r="U326" s="129">
        <v>0</v>
      </c>
      <c r="V326" s="129">
        <v>0</v>
      </c>
      <c r="W326" s="127">
        <v>0</v>
      </c>
      <c r="X326" s="15"/>
      <c r="Y326" s="49"/>
      <c r="Z326" s="49"/>
      <c r="AA326" s="49"/>
      <c r="AB326" s="49"/>
      <c r="AC326" s="49"/>
    </row>
    <row r="327" spans="1:29" s="50" customFormat="1" ht="24.75" hidden="1" customHeight="1" x14ac:dyDescent="0.25">
      <c r="A327" s="125">
        <v>292</v>
      </c>
      <c r="B327" s="126" t="s">
        <v>156</v>
      </c>
      <c r="C327" s="104">
        <f t="shared" si="28"/>
        <v>8608109.4499999993</v>
      </c>
      <c r="D327" s="134">
        <v>90229.89</v>
      </c>
      <c r="E327" s="127">
        <v>0</v>
      </c>
      <c r="F327" s="127">
        <v>0</v>
      </c>
      <c r="G327" s="127">
        <v>5406823.7199999997</v>
      </c>
      <c r="H327" s="127">
        <v>0</v>
      </c>
      <c r="I327" s="127">
        <v>0</v>
      </c>
      <c r="J327" s="127">
        <v>0</v>
      </c>
      <c r="K327" s="127">
        <v>0</v>
      </c>
      <c r="L327" s="128">
        <v>0</v>
      </c>
      <c r="M327" s="127">
        <v>0</v>
      </c>
      <c r="N327" s="129">
        <v>0</v>
      </c>
      <c r="O327" s="130">
        <v>0</v>
      </c>
      <c r="P327" s="129">
        <v>0</v>
      </c>
      <c r="Q327" s="130">
        <v>0</v>
      </c>
      <c r="R327" s="129">
        <v>6482.1</v>
      </c>
      <c r="S327" s="130">
        <v>3111055.84</v>
      </c>
      <c r="T327" s="129">
        <v>0</v>
      </c>
      <c r="U327" s="129">
        <v>0</v>
      </c>
      <c r="V327" s="129">
        <v>0</v>
      </c>
      <c r="W327" s="130">
        <v>0</v>
      </c>
      <c r="X327" s="15"/>
      <c r="Y327" s="49"/>
      <c r="Z327" s="49"/>
      <c r="AA327" s="49"/>
      <c r="AB327" s="49"/>
      <c r="AC327" s="49"/>
    </row>
    <row r="328" spans="1:29" s="50" customFormat="1" ht="24.75" hidden="1" customHeight="1" x14ac:dyDescent="0.25">
      <c r="A328" s="125">
        <v>293</v>
      </c>
      <c r="B328" s="126" t="s">
        <v>1072</v>
      </c>
      <c r="C328" s="104">
        <f>ROUND(SUM(E328+F328+G328+H328+I328+J328+K328+M328+O328+Q328+S328+W328+D328+U328),2)</f>
        <v>1195993.76</v>
      </c>
      <c r="D328" s="134">
        <v>12536.36</v>
      </c>
      <c r="E328" s="127">
        <v>0</v>
      </c>
      <c r="F328" s="127">
        <v>0</v>
      </c>
      <c r="G328" s="127">
        <v>0</v>
      </c>
      <c r="H328" s="127">
        <v>0</v>
      </c>
      <c r="I328" s="127">
        <v>0</v>
      </c>
      <c r="J328" s="127">
        <v>0</v>
      </c>
      <c r="K328" s="127">
        <v>0</v>
      </c>
      <c r="L328" s="128">
        <v>0</v>
      </c>
      <c r="M328" s="127">
        <v>0</v>
      </c>
      <c r="N328" s="129">
        <v>0</v>
      </c>
      <c r="O328" s="130">
        <v>0</v>
      </c>
      <c r="P328" s="129">
        <v>0</v>
      </c>
      <c r="Q328" s="130">
        <v>0</v>
      </c>
      <c r="R328" s="129" t="s">
        <v>1129</v>
      </c>
      <c r="S328" s="130">
        <v>1183457.3999999999</v>
      </c>
      <c r="T328" s="129">
        <v>0</v>
      </c>
      <c r="U328" s="129">
        <v>0</v>
      </c>
      <c r="V328" s="129">
        <v>0</v>
      </c>
      <c r="W328" s="130">
        <v>0</v>
      </c>
      <c r="X328" s="15"/>
      <c r="Y328" s="49"/>
      <c r="Z328" s="49"/>
      <c r="AA328" s="49"/>
      <c r="AB328" s="49"/>
      <c r="AC328" s="49"/>
    </row>
    <row r="329" spans="1:29" s="50" customFormat="1" ht="24.75" hidden="1" customHeight="1" x14ac:dyDescent="0.25">
      <c r="A329" s="125">
        <v>294</v>
      </c>
      <c r="B329" s="126" t="s">
        <v>625</v>
      </c>
      <c r="C329" s="104">
        <f t="shared" si="28"/>
        <v>1649903.23</v>
      </c>
      <c r="D329" s="134">
        <v>17294.23</v>
      </c>
      <c r="E329" s="127">
        <v>0</v>
      </c>
      <c r="F329" s="127">
        <v>0</v>
      </c>
      <c r="G329" s="127">
        <v>0</v>
      </c>
      <c r="H329" s="127">
        <v>0</v>
      </c>
      <c r="I329" s="127">
        <v>0</v>
      </c>
      <c r="J329" s="127">
        <v>0</v>
      </c>
      <c r="K329" s="127">
        <v>0</v>
      </c>
      <c r="L329" s="128">
        <v>0</v>
      </c>
      <c r="M329" s="127">
        <v>0</v>
      </c>
      <c r="N329" s="129">
        <v>0</v>
      </c>
      <c r="O329" s="130">
        <v>0</v>
      </c>
      <c r="P329" s="129">
        <v>0</v>
      </c>
      <c r="Q329" s="130">
        <v>0</v>
      </c>
      <c r="R329" s="129">
        <v>6482.1</v>
      </c>
      <c r="S329" s="130">
        <v>1632609</v>
      </c>
      <c r="T329" s="129">
        <v>0</v>
      </c>
      <c r="U329" s="129">
        <v>0</v>
      </c>
      <c r="V329" s="129">
        <v>0</v>
      </c>
      <c r="W329" s="130">
        <v>0</v>
      </c>
      <c r="X329" s="15"/>
      <c r="Y329" s="49"/>
      <c r="Z329" s="49"/>
      <c r="AA329" s="49"/>
      <c r="AB329" s="49"/>
      <c r="AC329" s="49"/>
    </row>
    <row r="330" spans="1:29" s="50" customFormat="1" ht="24.75" hidden="1" customHeight="1" x14ac:dyDescent="0.25">
      <c r="A330" s="125">
        <v>295</v>
      </c>
      <c r="B330" s="126" t="s">
        <v>1128</v>
      </c>
      <c r="C330" s="104">
        <f t="shared" si="28"/>
        <v>5549396.5099999998</v>
      </c>
      <c r="D330" s="134">
        <v>58168.57</v>
      </c>
      <c r="E330" s="127">
        <v>0</v>
      </c>
      <c r="F330" s="127">
        <v>0</v>
      </c>
      <c r="G330" s="127">
        <v>0</v>
      </c>
      <c r="H330" s="127">
        <v>0</v>
      </c>
      <c r="I330" s="127">
        <v>0</v>
      </c>
      <c r="J330" s="127">
        <v>0</v>
      </c>
      <c r="K330" s="127">
        <v>0</v>
      </c>
      <c r="L330" s="128">
        <v>0</v>
      </c>
      <c r="M330" s="127">
        <v>0</v>
      </c>
      <c r="N330" s="96">
        <v>1411.7</v>
      </c>
      <c r="O330" s="127">
        <f>2616804.58+17170.18</f>
        <v>2633974.7600000002</v>
      </c>
      <c r="P330" s="129">
        <v>0</v>
      </c>
      <c r="Q330" s="127">
        <v>0</v>
      </c>
      <c r="R330" s="129">
        <v>4196.16</v>
      </c>
      <c r="S330" s="127">
        <v>2857253.18</v>
      </c>
      <c r="T330" s="129">
        <v>0</v>
      </c>
      <c r="U330" s="129">
        <v>0</v>
      </c>
      <c r="V330" s="129">
        <v>0</v>
      </c>
      <c r="W330" s="127">
        <v>0</v>
      </c>
      <c r="X330" s="15"/>
      <c r="Y330" s="49"/>
      <c r="Z330" s="49"/>
      <c r="AA330" s="49"/>
      <c r="AB330" s="49"/>
      <c r="AC330" s="49"/>
    </row>
    <row r="331" spans="1:29" s="50" customFormat="1" ht="24.75" hidden="1" customHeight="1" x14ac:dyDescent="0.25">
      <c r="A331" s="125">
        <v>296</v>
      </c>
      <c r="B331" s="126" t="s">
        <v>1127</v>
      </c>
      <c r="C331" s="104">
        <f t="shared" si="28"/>
        <v>5544347.4699999997</v>
      </c>
      <c r="D331" s="134">
        <v>58115.65</v>
      </c>
      <c r="E331" s="127">
        <v>0</v>
      </c>
      <c r="F331" s="127">
        <v>0</v>
      </c>
      <c r="G331" s="127">
        <v>0</v>
      </c>
      <c r="H331" s="127">
        <v>0</v>
      </c>
      <c r="I331" s="127">
        <v>0</v>
      </c>
      <c r="J331" s="127">
        <v>0</v>
      </c>
      <c r="K331" s="127">
        <v>0</v>
      </c>
      <c r="L331" s="128">
        <v>0</v>
      </c>
      <c r="M331" s="127">
        <v>0</v>
      </c>
      <c r="N331" s="96">
        <v>1411.7</v>
      </c>
      <c r="O331" s="127">
        <f>2805040.54+13385.92</f>
        <v>2818426.46</v>
      </c>
      <c r="P331" s="129">
        <v>0</v>
      </c>
      <c r="Q331" s="127">
        <v>0</v>
      </c>
      <c r="R331" s="96">
        <v>4196.16</v>
      </c>
      <c r="S331" s="127">
        <v>2667805.36</v>
      </c>
      <c r="T331" s="129">
        <v>0</v>
      </c>
      <c r="U331" s="129">
        <v>0</v>
      </c>
      <c r="V331" s="129">
        <v>0</v>
      </c>
      <c r="W331" s="127">
        <v>0</v>
      </c>
      <c r="X331" s="15"/>
      <c r="Y331" s="49"/>
      <c r="Z331" s="49"/>
      <c r="AA331" s="49"/>
      <c r="AB331" s="49"/>
      <c r="AC331" s="49"/>
    </row>
    <row r="332" spans="1:29" s="50" customFormat="1" ht="24.75" hidden="1" customHeight="1" x14ac:dyDescent="0.25">
      <c r="A332" s="125">
        <v>297</v>
      </c>
      <c r="B332" s="126" t="s">
        <v>311</v>
      </c>
      <c r="C332" s="104">
        <f>ROUND(SUM(E332+F332+G332+H332+I332+J332+K332+M332+O332+Q332+S332+W332+D332+U332),2)</f>
        <v>3358095.96</v>
      </c>
      <c r="D332" s="134">
        <v>35199.440000000002</v>
      </c>
      <c r="E332" s="127">
        <v>0</v>
      </c>
      <c r="F332" s="127">
        <v>0</v>
      </c>
      <c r="G332" s="127">
        <v>0</v>
      </c>
      <c r="H332" s="127">
        <v>0</v>
      </c>
      <c r="I332" s="127">
        <v>0</v>
      </c>
      <c r="J332" s="127">
        <v>0</v>
      </c>
      <c r="K332" s="127">
        <v>0</v>
      </c>
      <c r="L332" s="128">
        <v>0</v>
      </c>
      <c r="M332" s="127">
        <v>0</v>
      </c>
      <c r="N332" s="129">
        <v>0</v>
      </c>
      <c r="O332" s="130">
        <v>0</v>
      </c>
      <c r="P332" s="129">
        <v>0</v>
      </c>
      <c r="Q332" s="130">
        <v>0</v>
      </c>
      <c r="R332" s="129">
        <v>6482.1</v>
      </c>
      <c r="S332" s="130">
        <v>3322896.52</v>
      </c>
      <c r="T332" s="129">
        <v>0</v>
      </c>
      <c r="U332" s="129">
        <v>0</v>
      </c>
      <c r="V332" s="129">
        <v>0</v>
      </c>
      <c r="W332" s="130">
        <v>0</v>
      </c>
      <c r="X332" s="15"/>
      <c r="Y332" s="49"/>
      <c r="Z332" s="49"/>
      <c r="AA332" s="49"/>
      <c r="AB332" s="49"/>
      <c r="AC332" s="49"/>
    </row>
    <row r="333" spans="1:29" s="50" customFormat="1" ht="24.75" hidden="1" customHeight="1" x14ac:dyDescent="0.25">
      <c r="A333" s="125">
        <v>298</v>
      </c>
      <c r="B333" s="126" t="s">
        <v>139</v>
      </c>
      <c r="C333" s="104">
        <f t="shared" si="28"/>
        <v>3031094.65</v>
      </c>
      <c r="D333" s="134">
        <v>31771.83</v>
      </c>
      <c r="E333" s="127">
        <v>0</v>
      </c>
      <c r="F333" s="127">
        <v>0</v>
      </c>
      <c r="G333" s="127">
        <v>0</v>
      </c>
      <c r="H333" s="127">
        <v>0</v>
      </c>
      <c r="I333" s="127">
        <v>0</v>
      </c>
      <c r="J333" s="127">
        <v>0</v>
      </c>
      <c r="K333" s="127">
        <v>0</v>
      </c>
      <c r="L333" s="128">
        <v>0</v>
      </c>
      <c r="M333" s="127">
        <v>0</v>
      </c>
      <c r="N333" s="129">
        <v>0</v>
      </c>
      <c r="O333" s="130">
        <v>0</v>
      </c>
      <c r="P333" s="129">
        <v>0</v>
      </c>
      <c r="Q333" s="130">
        <v>0</v>
      </c>
      <c r="R333" s="129">
        <v>6482.1</v>
      </c>
      <c r="S333" s="130">
        <v>2999322.82</v>
      </c>
      <c r="T333" s="129">
        <v>0</v>
      </c>
      <c r="U333" s="129">
        <v>0</v>
      </c>
      <c r="V333" s="129">
        <v>0</v>
      </c>
      <c r="W333" s="130">
        <v>0</v>
      </c>
      <c r="X333" s="15"/>
      <c r="Y333" s="49"/>
      <c r="Z333" s="49"/>
      <c r="AA333" s="49"/>
      <c r="AB333" s="49"/>
      <c r="AC333" s="49"/>
    </row>
    <row r="334" spans="1:29" s="50" customFormat="1" ht="24.75" hidden="1" customHeight="1" x14ac:dyDescent="0.25">
      <c r="A334" s="125">
        <v>299</v>
      </c>
      <c r="B334" s="126" t="s">
        <v>317</v>
      </c>
      <c r="C334" s="104">
        <f>ROUND(SUM(E334+F334+G334+H334+I334+J334+K334+M334+O334+Q334+S334+W334+D334+U334),2)</f>
        <v>4021394.13</v>
      </c>
      <c r="D334" s="134">
        <v>42152.11</v>
      </c>
      <c r="E334" s="127">
        <v>0</v>
      </c>
      <c r="F334" s="127">
        <v>0</v>
      </c>
      <c r="G334" s="127">
        <v>0</v>
      </c>
      <c r="H334" s="127">
        <v>0</v>
      </c>
      <c r="I334" s="127">
        <v>0</v>
      </c>
      <c r="J334" s="127">
        <v>0</v>
      </c>
      <c r="K334" s="127">
        <v>0</v>
      </c>
      <c r="L334" s="128">
        <v>0</v>
      </c>
      <c r="M334" s="127">
        <v>0</v>
      </c>
      <c r="N334" s="129">
        <v>1999.8</v>
      </c>
      <c r="O334" s="130">
        <v>3979242.02</v>
      </c>
      <c r="P334" s="129">
        <v>0</v>
      </c>
      <c r="Q334" s="130">
        <v>0</v>
      </c>
      <c r="R334" s="129">
        <v>0</v>
      </c>
      <c r="S334" s="130">
        <v>0</v>
      </c>
      <c r="T334" s="129">
        <v>0</v>
      </c>
      <c r="U334" s="129">
        <v>0</v>
      </c>
      <c r="V334" s="129">
        <v>0</v>
      </c>
      <c r="W334" s="130">
        <v>0</v>
      </c>
      <c r="X334" s="15"/>
      <c r="Y334" s="49"/>
      <c r="Z334" s="49"/>
      <c r="AA334" s="49"/>
      <c r="AB334" s="49"/>
      <c r="AC334" s="49"/>
    </row>
    <row r="335" spans="1:29" s="53" customFormat="1" ht="24.75" hidden="1" customHeight="1" x14ac:dyDescent="0.25">
      <c r="A335" s="147" t="s">
        <v>57</v>
      </c>
      <c r="B335" s="148"/>
      <c r="C335" s="110">
        <f>ROUND(SUM(E335+F335+G335+H335+I335+J335+K335+M335+O335+Q335+S335+W335+D335+U335),2)</f>
        <v>42085314.369999997</v>
      </c>
      <c r="D335" s="113">
        <f>ROUND(SUM(D324:D334),2)</f>
        <v>441136.75</v>
      </c>
      <c r="E335" s="113">
        <f>ROUND(SUM(E324:E334),2)</f>
        <v>0</v>
      </c>
      <c r="F335" s="113">
        <f t="shared" ref="F335:W335" si="29">ROUND(SUM(F324:F334),2)</f>
        <v>1836503.62</v>
      </c>
      <c r="G335" s="113">
        <f t="shared" si="29"/>
        <v>5406823.7199999997</v>
      </c>
      <c r="H335" s="113">
        <f t="shared" si="29"/>
        <v>0</v>
      </c>
      <c r="I335" s="113">
        <f t="shared" si="29"/>
        <v>0</v>
      </c>
      <c r="J335" s="113">
        <f t="shared" si="29"/>
        <v>0</v>
      </c>
      <c r="K335" s="113">
        <f t="shared" si="29"/>
        <v>0</v>
      </c>
      <c r="L335" s="112">
        <f t="shared" si="29"/>
        <v>0</v>
      </c>
      <c r="M335" s="113">
        <f t="shared" si="29"/>
        <v>0</v>
      </c>
      <c r="N335" s="113">
        <f t="shared" si="29"/>
        <v>7480.3</v>
      </c>
      <c r="O335" s="113">
        <f t="shared" si="29"/>
        <v>16626450.16</v>
      </c>
      <c r="P335" s="113">
        <f t="shared" si="29"/>
        <v>0</v>
      </c>
      <c r="Q335" s="113">
        <f t="shared" si="29"/>
        <v>0</v>
      </c>
      <c r="R335" s="113">
        <f t="shared" si="29"/>
        <v>34320.720000000001</v>
      </c>
      <c r="S335" s="113">
        <f t="shared" si="29"/>
        <v>17774400.120000001</v>
      </c>
      <c r="T335" s="113">
        <f t="shared" si="29"/>
        <v>0</v>
      </c>
      <c r="U335" s="113">
        <f t="shared" si="29"/>
        <v>0</v>
      </c>
      <c r="V335" s="113">
        <f t="shared" si="29"/>
        <v>0</v>
      </c>
      <c r="W335" s="113">
        <f t="shared" si="29"/>
        <v>0</v>
      </c>
      <c r="X335" s="51"/>
      <c r="Y335" s="52"/>
      <c r="Z335" s="52"/>
      <c r="AA335" s="52"/>
      <c r="AB335" s="52"/>
      <c r="AC335" s="52"/>
    </row>
    <row r="336" spans="1:29" s="50" customFormat="1" ht="24.75" hidden="1" customHeight="1" x14ac:dyDescent="0.25">
      <c r="A336" s="117" t="s">
        <v>58</v>
      </c>
      <c r="B336" s="118"/>
      <c r="C336" s="119"/>
      <c r="D336" s="121"/>
      <c r="E336" s="127"/>
      <c r="F336" s="127"/>
      <c r="G336" s="127"/>
      <c r="H336" s="127"/>
      <c r="I336" s="127"/>
      <c r="J336" s="127"/>
      <c r="K336" s="127"/>
      <c r="L336" s="108"/>
      <c r="M336" s="127"/>
      <c r="N336" s="124"/>
      <c r="O336" s="127"/>
      <c r="P336" s="124"/>
      <c r="Q336" s="127"/>
      <c r="R336" s="124"/>
      <c r="S336" s="127"/>
      <c r="T336" s="127"/>
      <c r="U336" s="127"/>
      <c r="V336" s="124"/>
      <c r="W336" s="127"/>
      <c r="X336" s="15"/>
      <c r="Y336" s="49"/>
      <c r="Z336" s="49"/>
      <c r="AA336" s="49"/>
      <c r="AB336" s="49"/>
      <c r="AC336" s="49"/>
    </row>
    <row r="337" spans="1:30" s="50" customFormat="1" ht="24.75" hidden="1" customHeight="1" x14ac:dyDescent="0.25">
      <c r="A337" s="125">
        <v>300</v>
      </c>
      <c r="B337" s="126" t="s">
        <v>1244</v>
      </c>
      <c r="C337" s="104">
        <f t="shared" ref="C337:C344" si="30">ROUND(SUM(E337+F337+G337+H337+I337+J337+K337+M337+O337+Q337+S337+W337+D337+U337),2)</f>
        <v>1203262.1299999999</v>
      </c>
      <c r="D337" s="134">
        <v>25210.31</v>
      </c>
      <c r="E337" s="127">
        <v>0</v>
      </c>
      <c r="F337" s="127">
        <v>1178051.82</v>
      </c>
      <c r="G337" s="127">
        <v>0</v>
      </c>
      <c r="H337" s="127">
        <v>0</v>
      </c>
      <c r="I337" s="127">
        <v>0</v>
      </c>
      <c r="J337" s="127">
        <v>0</v>
      </c>
      <c r="K337" s="127">
        <v>0</v>
      </c>
      <c r="L337" s="128">
        <v>0</v>
      </c>
      <c r="M337" s="127">
        <v>0</v>
      </c>
      <c r="N337" s="129">
        <v>0</v>
      </c>
      <c r="O337" s="130">
        <v>0</v>
      </c>
      <c r="P337" s="129">
        <v>0</v>
      </c>
      <c r="Q337" s="130">
        <v>0</v>
      </c>
      <c r="R337" s="129">
        <v>0</v>
      </c>
      <c r="S337" s="130">
        <v>0</v>
      </c>
      <c r="T337" s="129">
        <v>0</v>
      </c>
      <c r="U337" s="129">
        <v>0</v>
      </c>
      <c r="V337" s="129">
        <v>0</v>
      </c>
      <c r="W337" s="130">
        <v>0</v>
      </c>
      <c r="X337" s="15"/>
      <c r="Y337" s="49"/>
      <c r="Z337" s="49"/>
      <c r="AA337" s="49"/>
      <c r="AB337" s="49"/>
      <c r="AC337" s="49"/>
      <c r="AD337" s="49"/>
    </row>
    <row r="338" spans="1:30" s="50" customFormat="1" ht="24.75" hidden="1" customHeight="1" x14ac:dyDescent="0.25">
      <c r="A338" s="125">
        <v>301</v>
      </c>
      <c r="B338" s="126" t="s">
        <v>1245</v>
      </c>
      <c r="C338" s="104">
        <f t="shared" si="30"/>
        <v>11903477.029999999</v>
      </c>
      <c r="D338" s="134">
        <v>242125.85</v>
      </c>
      <c r="E338" s="127">
        <v>288600.86</v>
      </c>
      <c r="F338" s="127">
        <v>0</v>
      </c>
      <c r="G338" s="127">
        <v>7423946.4000000004</v>
      </c>
      <c r="H338" s="127">
        <v>0</v>
      </c>
      <c r="I338" s="127">
        <v>0</v>
      </c>
      <c r="J338" s="127">
        <v>0</v>
      </c>
      <c r="K338" s="127">
        <v>0</v>
      </c>
      <c r="L338" s="128">
        <v>0</v>
      </c>
      <c r="M338" s="127">
        <v>0</v>
      </c>
      <c r="N338" s="129">
        <v>0</v>
      </c>
      <c r="O338" s="130">
        <v>0</v>
      </c>
      <c r="P338" s="129">
        <v>0</v>
      </c>
      <c r="Q338" s="130">
        <v>0</v>
      </c>
      <c r="R338" s="129">
        <v>2225</v>
      </c>
      <c r="S338" s="130">
        <v>3948803.92</v>
      </c>
      <c r="T338" s="129">
        <v>0</v>
      </c>
      <c r="U338" s="129">
        <v>0</v>
      </c>
      <c r="V338" s="129">
        <v>0</v>
      </c>
      <c r="W338" s="130">
        <v>0</v>
      </c>
      <c r="X338" s="15"/>
      <c r="Y338" s="49"/>
      <c r="Z338" s="49"/>
      <c r="AA338" s="49"/>
      <c r="AB338" s="49"/>
      <c r="AC338" s="49"/>
      <c r="AD338" s="49"/>
    </row>
    <row r="339" spans="1:30" s="55" customFormat="1" ht="24.75" hidden="1" customHeight="1" x14ac:dyDescent="0.25">
      <c r="A339" s="125">
        <v>302</v>
      </c>
      <c r="B339" s="126" t="s">
        <v>1246</v>
      </c>
      <c r="C339" s="104">
        <f t="shared" si="30"/>
        <v>1764169.01</v>
      </c>
      <c r="D339" s="134">
        <v>35716.81</v>
      </c>
      <c r="E339" s="127">
        <v>50819.06</v>
      </c>
      <c r="F339" s="127">
        <v>1677633.14</v>
      </c>
      <c r="G339" s="127">
        <v>0</v>
      </c>
      <c r="H339" s="127">
        <v>0</v>
      </c>
      <c r="I339" s="127">
        <v>0</v>
      </c>
      <c r="J339" s="127">
        <v>0</v>
      </c>
      <c r="K339" s="127">
        <v>0</v>
      </c>
      <c r="L339" s="128">
        <v>0</v>
      </c>
      <c r="M339" s="127">
        <v>0</v>
      </c>
      <c r="N339" s="129">
        <v>0</v>
      </c>
      <c r="O339" s="130">
        <v>0</v>
      </c>
      <c r="P339" s="129">
        <v>0</v>
      </c>
      <c r="Q339" s="130">
        <v>0</v>
      </c>
      <c r="R339" s="129">
        <v>0</v>
      </c>
      <c r="S339" s="130">
        <v>0</v>
      </c>
      <c r="T339" s="129">
        <v>0</v>
      </c>
      <c r="U339" s="129">
        <v>0</v>
      </c>
      <c r="V339" s="129">
        <v>0</v>
      </c>
      <c r="W339" s="130">
        <v>0</v>
      </c>
      <c r="X339" s="56"/>
      <c r="Y339" s="57"/>
      <c r="Z339" s="57"/>
      <c r="AA339" s="57"/>
      <c r="AB339" s="57"/>
      <c r="AC339" s="57"/>
      <c r="AD339" s="57"/>
    </row>
    <row r="340" spans="1:30" s="55" customFormat="1" ht="24.75" hidden="1" customHeight="1" x14ac:dyDescent="0.25">
      <c r="A340" s="125">
        <v>303</v>
      </c>
      <c r="B340" s="126" t="s">
        <v>1247</v>
      </c>
      <c r="C340" s="104">
        <f t="shared" si="30"/>
        <v>18694095.530000001</v>
      </c>
      <c r="D340" s="134">
        <v>381715.65</v>
      </c>
      <c r="E340" s="127">
        <v>383039.8</v>
      </c>
      <c r="F340" s="127">
        <v>0</v>
      </c>
      <c r="G340" s="127">
        <v>0</v>
      </c>
      <c r="H340" s="127">
        <v>0</v>
      </c>
      <c r="I340" s="127">
        <v>0</v>
      </c>
      <c r="J340" s="127">
        <v>0</v>
      </c>
      <c r="K340" s="127">
        <v>0</v>
      </c>
      <c r="L340" s="128">
        <v>0</v>
      </c>
      <c r="M340" s="127">
        <v>0</v>
      </c>
      <c r="N340" s="129">
        <v>0</v>
      </c>
      <c r="O340" s="130">
        <v>0</v>
      </c>
      <c r="P340" s="129">
        <v>2391</v>
      </c>
      <c r="Q340" s="130">
        <v>2728831.42</v>
      </c>
      <c r="R340" s="129">
        <v>0</v>
      </c>
      <c r="S340" s="130">
        <v>0</v>
      </c>
      <c r="T340" s="129">
        <v>2948</v>
      </c>
      <c r="U340" s="130">
        <v>15200508.66</v>
      </c>
      <c r="V340" s="129">
        <v>0</v>
      </c>
      <c r="W340" s="130">
        <v>0</v>
      </c>
      <c r="X340" s="56"/>
      <c r="Y340" s="57"/>
      <c r="Z340" s="57"/>
      <c r="AA340" s="57"/>
      <c r="AB340" s="57"/>
      <c r="AC340" s="57"/>
      <c r="AD340" s="57"/>
    </row>
    <row r="341" spans="1:30" s="55" customFormat="1" ht="24.75" hidden="1" customHeight="1" x14ac:dyDescent="0.25">
      <c r="A341" s="125">
        <v>304</v>
      </c>
      <c r="B341" s="126" t="s">
        <v>1248</v>
      </c>
      <c r="C341" s="104">
        <f t="shared" si="30"/>
        <v>6517277.54</v>
      </c>
      <c r="D341" s="134">
        <v>131884.54</v>
      </c>
      <c r="E341" s="127">
        <v>190722.22</v>
      </c>
      <c r="F341" s="127">
        <v>1192106.8</v>
      </c>
      <c r="G341" s="127">
        <v>0</v>
      </c>
      <c r="H341" s="127">
        <v>0</v>
      </c>
      <c r="I341" s="127">
        <v>0</v>
      </c>
      <c r="J341" s="127">
        <v>0</v>
      </c>
      <c r="K341" s="127">
        <v>0</v>
      </c>
      <c r="L341" s="128">
        <v>0</v>
      </c>
      <c r="M341" s="127">
        <v>0</v>
      </c>
      <c r="N341" s="129">
        <v>0</v>
      </c>
      <c r="O341" s="130">
        <v>0</v>
      </c>
      <c r="P341" s="129">
        <v>0</v>
      </c>
      <c r="Q341" s="130">
        <v>0</v>
      </c>
      <c r="R341" s="129">
        <v>0</v>
      </c>
      <c r="S341" s="130">
        <v>0</v>
      </c>
      <c r="T341" s="129">
        <v>2550</v>
      </c>
      <c r="U341" s="130">
        <v>5002563.9800000004</v>
      </c>
      <c r="V341" s="129">
        <v>0</v>
      </c>
      <c r="W341" s="130">
        <v>0</v>
      </c>
      <c r="X341" s="56"/>
      <c r="Y341" s="57"/>
      <c r="Z341" s="57"/>
      <c r="AA341" s="57"/>
      <c r="AB341" s="57"/>
      <c r="AC341" s="57"/>
      <c r="AD341" s="57"/>
    </row>
    <row r="342" spans="1:30" s="65" customFormat="1" ht="24.75" hidden="1" customHeight="1" x14ac:dyDescent="0.25">
      <c r="A342" s="125">
        <v>305</v>
      </c>
      <c r="B342" s="126" t="s">
        <v>1445</v>
      </c>
      <c r="C342" s="104">
        <f t="shared" si="30"/>
        <v>589915.63</v>
      </c>
      <c r="D342" s="134">
        <v>0</v>
      </c>
      <c r="E342" s="127">
        <v>0</v>
      </c>
      <c r="F342" s="127">
        <v>0</v>
      </c>
      <c r="G342" s="127">
        <v>0</v>
      </c>
      <c r="H342" s="127">
        <v>0</v>
      </c>
      <c r="I342" s="127">
        <v>0</v>
      </c>
      <c r="J342" s="127">
        <v>0</v>
      </c>
      <c r="K342" s="127">
        <v>0</v>
      </c>
      <c r="L342" s="128">
        <v>0</v>
      </c>
      <c r="M342" s="127">
        <v>0</v>
      </c>
      <c r="N342" s="129">
        <v>0</v>
      </c>
      <c r="O342" s="130">
        <v>0</v>
      </c>
      <c r="P342" s="129">
        <v>0</v>
      </c>
      <c r="Q342" s="130">
        <v>0</v>
      </c>
      <c r="R342" s="129">
        <v>2760</v>
      </c>
      <c r="S342" s="130">
        <v>589915.63</v>
      </c>
      <c r="T342" s="129">
        <v>0</v>
      </c>
      <c r="U342" s="129">
        <v>0</v>
      </c>
      <c r="V342" s="129">
        <v>0</v>
      </c>
      <c r="W342" s="135">
        <v>0</v>
      </c>
      <c r="X342" s="56"/>
      <c r="Y342" s="64"/>
      <c r="Z342" s="64"/>
      <c r="AA342" s="64"/>
      <c r="AB342" s="64"/>
      <c r="AC342" s="64"/>
      <c r="AD342" s="64"/>
    </row>
    <row r="343" spans="1:30" s="50" customFormat="1" ht="24.75" hidden="1" customHeight="1" x14ac:dyDescent="0.25">
      <c r="A343" s="125">
        <v>306</v>
      </c>
      <c r="B343" s="126" t="s">
        <v>936</v>
      </c>
      <c r="C343" s="104">
        <f t="shared" si="30"/>
        <v>2476990.44</v>
      </c>
      <c r="D343" s="134">
        <v>48954</v>
      </c>
      <c r="E343" s="127">
        <v>128647.14</v>
      </c>
      <c r="F343" s="127">
        <v>0</v>
      </c>
      <c r="G343" s="127">
        <v>0</v>
      </c>
      <c r="H343" s="127">
        <v>0</v>
      </c>
      <c r="I343" s="127">
        <v>0</v>
      </c>
      <c r="J343" s="127">
        <v>0</v>
      </c>
      <c r="K343" s="127">
        <v>0</v>
      </c>
      <c r="L343" s="128">
        <v>0</v>
      </c>
      <c r="M343" s="127">
        <v>0</v>
      </c>
      <c r="N343" s="124">
        <v>780</v>
      </c>
      <c r="O343" s="127">
        <v>2299389.2999999998</v>
      </c>
      <c r="P343" s="129">
        <v>0</v>
      </c>
      <c r="Q343" s="127">
        <v>0</v>
      </c>
      <c r="R343" s="129">
        <v>0</v>
      </c>
      <c r="S343" s="127">
        <v>0</v>
      </c>
      <c r="T343" s="129">
        <v>0</v>
      </c>
      <c r="U343" s="129">
        <v>0</v>
      </c>
      <c r="V343" s="129">
        <v>0</v>
      </c>
      <c r="W343" s="123">
        <v>0</v>
      </c>
      <c r="X343" s="15"/>
      <c r="Y343" s="49"/>
      <c r="Z343" s="49"/>
      <c r="AA343" s="49"/>
      <c r="AB343" s="49"/>
      <c r="AC343" s="49"/>
      <c r="AD343" s="49"/>
    </row>
    <row r="344" spans="1:30" s="53" customFormat="1" ht="24.75" hidden="1" customHeight="1" x14ac:dyDescent="0.25">
      <c r="A344" s="159" t="s">
        <v>185</v>
      </c>
      <c r="B344" s="159"/>
      <c r="C344" s="110">
        <f t="shared" si="30"/>
        <v>43149187.310000002</v>
      </c>
      <c r="D344" s="113">
        <f>ROUND(SUM(D337:D343),2)</f>
        <v>865607.16</v>
      </c>
      <c r="E344" s="113">
        <f>ROUND(SUM(E337:E343),2)</f>
        <v>1041829.08</v>
      </c>
      <c r="F344" s="113">
        <f>ROUND(SUM(F337:F343),2)</f>
        <v>4047791.76</v>
      </c>
      <c r="G344" s="113">
        <f t="shared" ref="G344:W344" si="31">ROUND(SUM(G337:G343),2)</f>
        <v>7423946.4000000004</v>
      </c>
      <c r="H344" s="113">
        <f t="shared" si="31"/>
        <v>0</v>
      </c>
      <c r="I344" s="113">
        <f t="shared" si="31"/>
        <v>0</v>
      </c>
      <c r="J344" s="113">
        <f t="shared" si="31"/>
        <v>0</v>
      </c>
      <c r="K344" s="113">
        <f t="shared" si="31"/>
        <v>0</v>
      </c>
      <c r="L344" s="112">
        <f t="shared" si="31"/>
        <v>0</v>
      </c>
      <c r="M344" s="113">
        <f t="shared" si="31"/>
        <v>0</v>
      </c>
      <c r="N344" s="113">
        <f t="shared" si="31"/>
        <v>780</v>
      </c>
      <c r="O344" s="113">
        <f t="shared" si="31"/>
        <v>2299389.2999999998</v>
      </c>
      <c r="P344" s="113">
        <f t="shared" si="31"/>
        <v>2391</v>
      </c>
      <c r="Q344" s="113">
        <f t="shared" si="31"/>
        <v>2728831.42</v>
      </c>
      <c r="R344" s="113">
        <f t="shared" si="31"/>
        <v>4985</v>
      </c>
      <c r="S344" s="113">
        <f t="shared" si="31"/>
        <v>4538719.55</v>
      </c>
      <c r="T344" s="113">
        <f t="shared" si="31"/>
        <v>5498</v>
      </c>
      <c r="U344" s="113">
        <f t="shared" si="31"/>
        <v>20203072.640000001</v>
      </c>
      <c r="V344" s="113">
        <f t="shared" si="31"/>
        <v>0</v>
      </c>
      <c r="W344" s="113">
        <f t="shared" si="31"/>
        <v>0</v>
      </c>
      <c r="X344" s="51"/>
      <c r="Y344" s="52"/>
      <c r="Z344" s="52"/>
      <c r="AA344" s="52"/>
      <c r="AB344" s="52"/>
      <c r="AC344" s="52"/>
    </row>
    <row r="345" spans="1:30" s="53" customFormat="1" ht="24.75" hidden="1" customHeight="1" x14ac:dyDescent="0.25">
      <c r="A345" s="160" t="s">
        <v>60</v>
      </c>
      <c r="B345" s="161"/>
      <c r="C345" s="162"/>
      <c r="D345" s="163"/>
      <c r="E345" s="127"/>
      <c r="F345" s="127"/>
      <c r="G345" s="127"/>
      <c r="H345" s="127"/>
      <c r="I345" s="127"/>
      <c r="J345" s="127"/>
      <c r="K345" s="127"/>
      <c r="L345" s="112"/>
      <c r="M345" s="127"/>
      <c r="N345" s="113"/>
      <c r="O345" s="127"/>
      <c r="P345" s="113"/>
      <c r="Q345" s="127"/>
      <c r="R345" s="124"/>
      <c r="S345" s="127"/>
      <c r="T345" s="127"/>
      <c r="U345" s="127"/>
      <c r="V345" s="124"/>
      <c r="W345" s="127"/>
      <c r="X345" s="51"/>
      <c r="Y345" s="52"/>
      <c r="Z345" s="52"/>
      <c r="AA345" s="52"/>
      <c r="AB345" s="52"/>
      <c r="AC345" s="52"/>
    </row>
    <row r="346" spans="1:30" s="55" customFormat="1" ht="24.75" hidden="1" customHeight="1" x14ac:dyDescent="0.25">
      <c r="A346" s="164">
        <v>307</v>
      </c>
      <c r="B346" s="126" t="s">
        <v>107</v>
      </c>
      <c r="C346" s="104">
        <f t="shared" ref="C346:C361" si="32">ROUND(SUM(D346+E346+F346+G346+H346+I346+J346+K346+M346+O346+Q346+S346+U346+W346),2)</f>
        <v>167412.76</v>
      </c>
      <c r="D346" s="134">
        <v>0</v>
      </c>
      <c r="E346" s="127">
        <v>167412.76</v>
      </c>
      <c r="F346" s="127">
        <v>0</v>
      </c>
      <c r="G346" s="127">
        <v>0</v>
      </c>
      <c r="H346" s="127">
        <v>0</v>
      </c>
      <c r="I346" s="127">
        <v>0</v>
      </c>
      <c r="J346" s="127">
        <v>0</v>
      </c>
      <c r="K346" s="127">
        <v>0</v>
      </c>
      <c r="L346" s="128">
        <v>0</v>
      </c>
      <c r="M346" s="127">
        <v>0</v>
      </c>
      <c r="N346" s="129">
        <v>0</v>
      </c>
      <c r="O346" s="130">
        <v>0</v>
      </c>
      <c r="P346" s="129">
        <v>0</v>
      </c>
      <c r="Q346" s="130">
        <v>0</v>
      </c>
      <c r="R346" s="129">
        <v>0</v>
      </c>
      <c r="S346" s="130">
        <v>0</v>
      </c>
      <c r="T346" s="129">
        <v>0</v>
      </c>
      <c r="U346" s="129">
        <v>0</v>
      </c>
      <c r="V346" s="129">
        <v>0</v>
      </c>
      <c r="W346" s="130">
        <v>0</v>
      </c>
      <c r="X346" s="56"/>
      <c r="Y346" s="57"/>
      <c r="Z346" s="57"/>
      <c r="AA346" s="57"/>
      <c r="AB346" s="57"/>
      <c r="AC346" s="57"/>
      <c r="AD346" s="57"/>
    </row>
    <row r="347" spans="1:30" s="144" customFormat="1" ht="24.75" hidden="1" customHeight="1" x14ac:dyDescent="0.25">
      <c r="A347" s="164">
        <v>308</v>
      </c>
      <c r="B347" s="165" t="s">
        <v>937</v>
      </c>
      <c r="C347" s="104">
        <f t="shared" si="32"/>
        <v>169340.22</v>
      </c>
      <c r="D347" s="134">
        <v>0</v>
      </c>
      <c r="E347" s="127">
        <v>169340.22</v>
      </c>
      <c r="F347" s="127">
        <v>0</v>
      </c>
      <c r="G347" s="127">
        <v>0</v>
      </c>
      <c r="H347" s="127">
        <v>0</v>
      </c>
      <c r="I347" s="127">
        <v>0</v>
      </c>
      <c r="J347" s="127">
        <v>0</v>
      </c>
      <c r="K347" s="127">
        <v>0</v>
      </c>
      <c r="L347" s="128">
        <v>0</v>
      </c>
      <c r="M347" s="127">
        <v>0</v>
      </c>
      <c r="N347" s="129">
        <v>0</v>
      </c>
      <c r="O347" s="130">
        <v>0</v>
      </c>
      <c r="P347" s="96">
        <v>0</v>
      </c>
      <c r="Q347" s="130">
        <v>0</v>
      </c>
      <c r="R347" s="129">
        <v>0</v>
      </c>
      <c r="S347" s="130">
        <v>0</v>
      </c>
      <c r="T347" s="129">
        <v>0</v>
      </c>
      <c r="U347" s="129">
        <v>0</v>
      </c>
      <c r="V347" s="96">
        <v>0</v>
      </c>
      <c r="W347" s="130">
        <v>0</v>
      </c>
      <c r="X347" s="143"/>
    </row>
    <row r="348" spans="1:30" s="55" customFormat="1" ht="24.75" hidden="1" customHeight="1" x14ac:dyDescent="0.25">
      <c r="A348" s="164">
        <v>309</v>
      </c>
      <c r="B348" s="126" t="s">
        <v>108</v>
      </c>
      <c r="C348" s="104">
        <f t="shared" si="32"/>
        <v>2457124.62</v>
      </c>
      <c r="D348" s="134">
        <v>0</v>
      </c>
      <c r="E348" s="127">
        <v>146200.82</v>
      </c>
      <c r="F348" s="127">
        <v>0</v>
      </c>
      <c r="G348" s="127">
        <v>0</v>
      </c>
      <c r="H348" s="127">
        <v>0</v>
      </c>
      <c r="I348" s="127">
        <v>0</v>
      </c>
      <c r="J348" s="127">
        <v>0</v>
      </c>
      <c r="K348" s="127">
        <v>0</v>
      </c>
      <c r="L348" s="128">
        <v>0</v>
      </c>
      <c r="M348" s="127">
        <v>0</v>
      </c>
      <c r="N348" s="129">
        <v>0</v>
      </c>
      <c r="O348" s="130">
        <v>0</v>
      </c>
      <c r="P348" s="129">
        <v>0</v>
      </c>
      <c r="Q348" s="130">
        <v>0</v>
      </c>
      <c r="R348" s="129">
        <v>2214</v>
      </c>
      <c r="S348" s="130">
        <v>2310923.7999999998</v>
      </c>
      <c r="T348" s="129">
        <v>0</v>
      </c>
      <c r="U348" s="129">
        <v>0</v>
      </c>
      <c r="V348" s="129">
        <v>0</v>
      </c>
      <c r="W348" s="130">
        <v>0</v>
      </c>
      <c r="X348" s="56"/>
      <c r="Y348" s="57"/>
      <c r="Z348" s="57"/>
      <c r="AA348" s="57"/>
      <c r="AB348" s="57"/>
      <c r="AC348" s="57"/>
      <c r="AD348" s="57"/>
    </row>
    <row r="349" spans="1:30" s="144" customFormat="1" ht="24.75" hidden="1" customHeight="1" x14ac:dyDescent="0.25">
      <c r="A349" s="164">
        <v>310</v>
      </c>
      <c r="B349" s="126" t="s">
        <v>883</v>
      </c>
      <c r="C349" s="104">
        <f t="shared" si="32"/>
        <v>177785.59</v>
      </c>
      <c r="D349" s="134">
        <v>0</v>
      </c>
      <c r="E349" s="127">
        <v>177785.59</v>
      </c>
      <c r="F349" s="127">
        <v>0</v>
      </c>
      <c r="G349" s="127">
        <v>0</v>
      </c>
      <c r="H349" s="127">
        <v>0</v>
      </c>
      <c r="I349" s="127">
        <v>0</v>
      </c>
      <c r="J349" s="127">
        <v>0</v>
      </c>
      <c r="K349" s="127">
        <v>0</v>
      </c>
      <c r="L349" s="128">
        <v>0</v>
      </c>
      <c r="M349" s="127">
        <v>0</v>
      </c>
      <c r="N349" s="129">
        <v>0</v>
      </c>
      <c r="O349" s="130">
        <v>0</v>
      </c>
      <c r="P349" s="137">
        <v>0</v>
      </c>
      <c r="Q349" s="130">
        <v>0</v>
      </c>
      <c r="R349" s="129">
        <v>0</v>
      </c>
      <c r="S349" s="130">
        <v>0</v>
      </c>
      <c r="T349" s="129">
        <v>0</v>
      </c>
      <c r="U349" s="129">
        <v>0</v>
      </c>
      <c r="V349" s="137">
        <v>0</v>
      </c>
      <c r="W349" s="130">
        <v>0</v>
      </c>
      <c r="X349" s="143"/>
    </row>
    <row r="350" spans="1:30" s="55" customFormat="1" ht="24.75" hidden="1" customHeight="1" x14ac:dyDescent="0.25">
      <c r="A350" s="164">
        <v>311</v>
      </c>
      <c r="B350" s="126" t="s">
        <v>939</v>
      </c>
      <c r="C350" s="104">
        <f t="shared" si="32"/>
        <v>17157441.93</v>
      </c>
      <c r="D350" s="134">
        <v>165052.53</v>
      </c>
      <c r="E350" s="127">
        <v>487137.04</v>
      </c>
      <c r="F350" s="127">
        <v>1749607.24</v>
      </c>
      <c r="G350" s="127">
        <v>5946614.7199999997</v>
      </c>
      <c r="H350" s="127">
        <v>1836864.7</v>
      </c>
      <c r="I350" s="127">
        <v>909605.36</v>
      </c>
      <c r="J350" s="127">
        <v>1086141.6200000001</v>
      </c>
      <c r="K350" s="127">
        <v>0</v>
      </c>
      <c r="L350" s="128">
        <v>0</v>
      </c>
      <c r="M350" s="127">
        <v>0</v>
      </c>
      <c r="N350" s="129">
        <v>0</v>
      </c>
      <c r="O350" s="130">
        <v>0</v>
      </c>
      <c r="P350" s="129">
        <v>855</v>
      </c>
      <c r="Q350" s="130">
        <v>2139232.62</v>
      </c>
      <c r="R350" s="129">
        <v>1947</v>
      </c>
      <c r="S350" s="130">
        <v>2837186.1</v>
      </c>
      <c r="T350" s="129">
        <v>0</v>
      </c>
      <c r="U350" s="129">
        <v>0</v>
      </c>
      <c r="V350" s="129">
        <v>0</v>
      </c>
      <c r="W350" s="130">
        <v>0</v>
      </c>
      <c r="X350" s="56"/>
      <c r="Y350" s="57"/>
      <c r="Z350" s="57"/>
      <c r="AA350" s="57"/>
      <c r="AB350" s="57"/>
      <c r="AC350" s="57"/>
      <c r="AD350" s="57"/>
    </row>
    <row r="351" spans="1:30" s="55" customFormat="1" ht="24.75" hidden="1" customHeight="1" x14ac:dyDescent="0.25">
      <c r="A351" s="164">
        <v>312</v>
      </c>
      <c r="B351" s="126" t="s">
        <v>940</v>
      </c>
      <c r="C351" s="104">
        <f t="shared" si="32"/>
        <v>7892360.2999999998</v>
      </c>
      <c r="D351" s="134">
        <v>77111.740000000005</v>
      </c>
      <c r="E351" s="127">
        <v>104074.82</v>
      </c>
      <c r="F351" s="127">
        <v>1749607.24</v>
      </c>
      <c r="G351" s="127">
        <v>0</v>
      </c>
      <c r="H351" s="127">
        <v>1836864.7</v>
      </c>
      <c r="I351" s="127">
        <v>909605.36</v>
      </c>
      <c r="J351" s="127">
        <v>1086141.6200000001</v>
      </c>
      <c r="K351" s="127">
        <v>0</v>
      </c>
      <c r="L351" s="128">
        <v>0</v>
      </c>
      <c r="M351" s="127">
        <v>0</v>
      </c>
      <c r="N351" s="129">
        <v>0</v>
      </c>
      <c r="O351" s="130">
        <v>0</v>
      </c>
      <c r="P351" s="129">
        <v>721</v>
      </c>
      <c r="Q351" s="130">
        <v>2128954.8199999998</v>
      </c>
      <c r="R351" s="129">
        <v>0</v>
      </c>
      <c r="S351" s="130">
        <v>0</v>
      </c>
      <c r="T351" s="129">
        <v>0</v>
      </c>
      <c r="U351" s="129">
        <v>0</v>
      </c>
      <c r="V351" s="129">
        <v>0</v>
      </c>
      <c r="W351" s="130">
        <v>0</v>
      </c>
      <c r="X351" s="56"/>
      <c r="Y351" s="57"/>
      <c r="Z351" s="57"/>
      <c r="AA351" s="57"/>
      <c r="AB351" s="57"/>
      <c r="AC351" s="57"/>
      <c r="AD351" s="57"/>
    </row>
    <row r="352" spans="1:30" s="55" customFormat="1" ht="24.75" hidden="1" customHeight="1" x14ac:dyDescent="0.25">
      <c r="A352" s="164">
        <v>313</v>
      </c>
      <c r="B352" s="126" t="s">
        <v>1273</v>
      </c>
      <c r="C352" s="104">
        <f t="shared" si="32"/>
        <v>424247.76</v>
      </c>
      <c r="D352" s="134">
        <v>0</v>
      </c>
      <c r="E352" s="127">
        <v>0</v>
      </c>
      <c r="F352" s="127">
        <v>0</v>
      </c>
      <c r="G352" s="127">
        <v>0</v>
      </c>
      <c r="H352" s="127">
        <v>0</v>
      </c>
      <c r="I352" s="127">
        <v>0</v>
      </c>
      <c r="J352" s="127">
        <v>424247.76</v>
      </c>
      <c r="K352" s="127">
        <v>0</v>
      </c>
      <c r="L352" s="128">
        <v>0</v>
      </c>
      <c r="M352" s="127">
        <v>0</v>
      </c>
      <c r="N352" s="129">
        <v>0</v>
      </c>
      <c r="O352" s="130">
        <v>0</v>
      </c>
      <c r="P352" s="129">
        <v>0</v>
      </c>
      <c r="Q352" s="130">
        <v>0</v>
      </c>
      <c r="R352" s="129">
        <v>0</v>
      </c>
      <c r="S352" s="130">
        <v>0</v>
      </c>
      <c r="T352" s="129">
        <v>0</v>
      </c>
      <c r="U352" s="129">
        <v>0</v>
      </c>
      <c r="V352" s="129">
        <v>0</v>
      </c>
      <c r="W352" s="130">
        <v>0</v>
      </c>
      <c r="X352" s="56"/>
      <c r="Y352" s="57"/>
      <c r="Z352" s="57"/>
      <c r="AA352" s="57"/>
      <c r="AB352" s="57"/>
      <c r="AC352" s="57"/>
      <c r="AD352" s="57"/>
    </row>
    <row r="353" spans="1:30" s="55" customFormat="1" ht="24.75" hidden="1" customHeight="1" x14ac:dyDescent="0.25">
      <c r="A353" s="164">
        <v>314</v>
      </c>
      <c r="B353" s="126" t="s">
        <v>174</v>
      </c>
      <c r="C353" s="104">
        <f t="shared" si="32"/>
        <v>51181196.609999999</v>
      </c>
      <c r="D353" s="134">
        <v>483013.45000000007</v>
      </c>
      <c r="E353" s="127">
        <v>916362.04</v>
      </c>
      <c r="F353" s="127">
        <v>5258888.3</v>
      </c>
      <c r="G353" s="127">
        <v>16157242.039999999</v>
      </c>
      <c r="H353" s="127">
        <v>6106076.7733333334</v>
      </c>
      <c r="I353" s="127">
        <v>3053038.3866666667</v>
      </c>
      <c r="J353" s="127">
        <v>1962961.8599999999</v>
      </c>
      <c r="K353" s="127">
        <v>0</v>
      </c>
      <c r="L353" s="128">
        <v>6</v>
      </c>
      <c r="M353" s="127">
        <v>10397735.199999999</v>
      </c>
      <c r="N353" s="129">
        <v>1767.6</v>
      </c>
      <c r="O353" s="127">
        <v>3632816.44</v>
      </c>
      <c r="P353" s="129">
        <v>1374.5</v>
      </c>
      <c r="Q353" s="127">
        <v>3213062.12</v>
      </c>
      <c r="R353" s="129">
        <v>0</v>
      </c>
      <c r="S353" s="127">
        <v>0</v>
      </c>
      <c r="T353" s="129">
        <v>0</v>
      </c>
      <c r="U353" s="129">
        <v>0</v>
      </c>
      <c r="V353" s="129">
        <v>0</v>
      </c>
      <c r="W353" s="127">
        <v>0</v>
      </c>
      <c r="X353" s="56"/>
      <c r="Y353" s="57"/>
      <c r="Z353" s="57"/>
      <c r="AA353" s="57"/>
      <c r="AB353" s="57"/>
      <c r="AC353" s="57"/>
      <c r="AD353" s="57"/>
    </row>
    <row r="354" spans="1:30" s="55" customFormat="1" ht="24.75" hidden="1" customHeight="1" x14ac:dyDescent="0.25">
      <c r="A354" s="164">
        <v>315</v>
      </c>
      <c r="B354" s="126" t="s">
        <v>865</v>
      </c>
      <c r="C354" s="104">
        <f t="shared" si="32"/>
        <v>18776081.129999999</v>
      </c>
      <c r="D354" s="134">
        <v>183919.71</v>
      </c>
      <c r="E354" s="127">
        <v>200190.54</v>
      </c>
      <c r="F354" s="127">
        <v>0</v>
      </c>
      <c r="G354" s="127">
        <v>15178908.76</v>
      </c>
      <c r="H354" s="127">
        <v>0</v>
      </c>
      <c r="I354" s="127">
        <v>0</v>
      </c>
      <c r="J354" s="127">
        <v>0</v>
      </c>
      <c r="K354" s="127">
        <v>0</v>
      </c>
      <c r="L354" s="128">
        <v>0</v>
      </c>
      <c r="M354" s="127">
        <v>0</v>
      </c>
      <c r="N354" s="129">
        <v>0</v>
      </c>
      <c r="O354" s="130">
        <v>0</v>
      </c>
      <c r="P354" s="129">
        <v>1350</v>
      </c>
      <c r="Q354" s="130">
        <v>3213062.12</v>
      </c>
      <c r="R354" s="129">
        <v>0</v>
      </c>
      <c r="S354" s="130">
        <v>0</v>
      </c>
      <c r="T354" s="129">
        <v>0</v>
      </c>
      <c r="U354" s="129">
        <v>0</v>
      </c>
      <c r="V354" s="129">
        <v>0</v>
      </c>
      <c r="W354" s="130">
        <v>0</v>
      </c>
      <c r="X354" s="56"/>
      <c r="Y354" s="57"/>
      <c r="Z354" s="57"/>
      <c r="AA354" s="57"/>
      <c r="AB354" s="57"/>
      <c r="AC354" s="57"/>
      <c r="AD354" s="57"/>
    </row>
    <row r="355" spans="1:30" s="55" customFormat="1" ht="24.75" hidden="1" customHeight="1" x14ac:dyDescent="0.25">
      <c r="A355" s="164">
        <v>316</v>
      </c>
      <c r="B355" s="126" t="s">
        <v>176</v>
      </c>
      <c r="C355" s="104">
        <f>ROUND(SUM(D355+E355+F355+G355+H355+I355+J355+K355+M355+O355+Q355+S355+U355+W355),2)</f>
        <v>2520828.15</v>
      </c>
      <c r="D355" s="134">
        <v>46545.15</v>
      </c>
      <c r="E355" s="127">
        <v>147025.64000000001</v>
      </c>
      <c r="F355" s="127">
        <v>0</v>
      </c>
      <c r="G355" s="127">
        <v>0</v>
      </c>
      <c r="H355" s="127">
        <v>0</v>
      </c>
      <c r="I355" s="127">
        <v>0</v>
      </c>
      <c r="J355" s="127">
        <v>0</v>
      </c>
      <c r="K355" s="127">
        <v>0</v>
      </c>
      <c r="L355" s="128">
        <v>0</v>
      </c>
      <c r="M355" s="127">
        <v>0</v>
      </c>
      <c r="N355" s="129">
        <v>0</v>
      </c>
      <c r="O355" s="130">
        <v>0</v>
      </c>
      <c r="P355" s="129">
        <v>0</v>
      </c>
      <c r="Q355" s="130">
        <v>0</v>
      </c>
      <c r="R355" s="129">
        <v>2214</v>
      </c>
      <c r="S355" s="130">
        <v>2327257.36</v>
      </c>
      <c r="T355" s="129">
        <v>0</v>
      </c>
      <c r="U355" s="129">
        <v>0</v>
      </c>
      <c r="V355" s="129">
        <v>0</v>
      </c>
      <c r="W355" s="130">
        <v>0</v>
      </c>
      <c r="X355" s="56"/>
      <c r="Y355" s="57"/>
      <c r="Z355" s="57"/>
      <c r="AA355" s="57"/>
      <c r="AB355" s="57"/>
      <c r="AC355" s="57"/>
      <c r="AD355" s="57"/>
    </row>
    <row r="356" spans="1:30" s="55" customFormat="1" ht="24.75" hidden="1" customHeight="1" x14ac:dyDescent="0.25">
      <c r="A356" s="164">
        <v>317</v>
      </c>
      <c r="B356" s="126" t="s">
        <v>903</v>
      </c>
      <c r="C356" s="104">
        <f t="shared" si="32"/>
        <v>16066677.43</v>
      </c>
      <c r="D356" s="134">
        <v>154435.25</v>
      </c>
      <c r="E356" s="127">
        <v>468717.24</v>
      </c>
      <c r="F356" s="127">
        <v>1673874.84</v>
      </c>
      <c r="G356" s="127">
        <v>5117213.96</v>
      </c>
      <c r="H356" s="127">
        <v>1780948.04</v>
      </c>
      <c r="I356" s="127">
        <v>875728.74</v>
      </c>
      <c r="J356" s="127">
        <v>1086141.6200000001</v>
      </c>
      <c r="K356" s="127">
        <v>0</v>
      </c>
      <c r="L356" s="128">
        <v>0</v>
      </c>
      <c r="M356" s="127">
        <v>0</v>
      </c>
      <c r="N356" s="129">
        <v>0</v>
      </c>
      <c r="O356" s="130">
        <v>0</v>
      </c>
      <c r="P356" s="129">
        <v>721</v>
      </c>
      <c r="Q356" s="130">
        <v>1757074.28</v>
      </c>
      <c r="R356" s="129">
        <v>0</v>
      </c>
      <c r="S356" s="129">
        <v>0</v>
      </c>
      <c r="T356" s="129">
        <v>700</v>
      </c>
      <c r="U356" s="130">
        <v>3152543.46</v>
      </c>
      <c r="V356" s="129">
        <v>0</v>
      </c>
      <c r="W356" s="130">
        <v>0</v>
      </c>
      <c r="X356" s="56"/>
      <c r="Y356" s="57"/>
      <c r="Z356" s="57"/>
      <c r="AA356" s="57"/>
      <c r="AB356" s="57"/>
      <c r="AC356" s="57"/>
      <c r="AD356" s="57"/>
    </row>
    <row r="357" spans="1:30" s="55" customFormat="1" ht="24.75" hidden="1" customHeight="1" x14ac:dyDescent="0.25">
      <c r="A357" s="164">
        <v>318</v>
      </c>
      <c r="B357" s="126" t="s">
        <v>905</v>
      </c>
      <c r="C357" s="104">
        <f t="shared" si="32"/>
        <v>2534435.3199999998</v>
      </c>
      <c r="D357" s="134">
        <v>46825.4</v>
      </c>
      <c r="E357" s="127">
        <v>146340.06</v>
      </c>
      <c r="F357" s="127">
        <v>0</v>
      </c>
      <c r="G357" s="127">
        <v>0</v>
      </c>
      <c r="H357" s="127">
        <v>0</v>
      </c>
      <c r="I357" s="127">
        <v>0</v>
      </c>
      <c r="J357" s="127">
        <v>0</v>
      </c>
      <c r="K357" s="127">
        <v>0</v>
      </c>
      <c r="L357" s="128">
        <v>0</v>
      </c>
      <c r="M357" s="127">
        <v>0</v>
      </c>
      <c r="N357" s="129">
        <v>0</v>
      </c>
      <c r="O357" s="130">
        <v>0</v>
      </c>
      <c r="P357" s="129">
        <v>0</v>
      </c>
      <c r="Q357" s="130">
        <v>0</v>
      </c>
      <c r="R357" s="129">
        <v>2214</v>
      </c>
      <c r="S357" s="130">
        <v>2341269.86</v>
      </c>
      <c r="T357" s="129">
        <v>0</v>
      </c>
      <c r="U357" s="129">
        <v>0</v>
      </c>
      <c r="V357" s="129">
        <v>0</v>
      </c>
      <c r="W357" s="130">
        <v>0</v>
      </c>
      <c r="X357" s="56"/>
      <c r="Y357" s="57"/>
      <c r="Z357" s="57"/>
      <c r="AA357" s="57"/>
      <c r="AB357" s="57"/>
      <c r="AC357" s="57"/>
      <c r="AD357" s="57"/>
    </row>
    <row r="358" spans="1:30" s="55" customFormat="1" ht="24.75" hidden="1" customHeight="1" x14ac:dyDescent="0.25">
      <c r="A358" s="164">
        <v>319</v>
      </c>
      <c r="B358" s="126" t="s">
        <v>1269</v>
      </c>
      <c r="C358" s="104">
        <f t="shared" si="32"/>
        <v>126925.35</v>
      </c>
      <c r="D358" s="134">
        <v>0</v>
      </c>
      <c r="E358" s="127">
        <v>126925.35</v>
      </c>
      <c r="F358" s="127">
        <v>0</v>
      </c>
      <c r="G358" s="127">
        <v>0</v>
      </c>
      <c r="H358" s="127">
        <v>0</v>
      </c>
      <c r="I358" s="127">
        <v>0</v>
      </c>
      <c r="J358" s="127">
        <v>0</v>
      </c>
      <c r="K358" s="127">
        <v>0</v>
      </c>
      <c r="L358" s="128">
        <v>0</v>
      </c>
      <c r="M358" s="127">
        <v>0</v>
      </c>
      <c r="N358" s="129">
        <v>0</v>
      </c>
      <c r="O358" s="130">
        <v>0</v>
      </c>
      <c r="P358" s="129">
        <v>0</v>
      </c>
      <c r="Q358" s="130">
        <v>0</v>
      </c>
      <c r="R358" s="129">
        <v>0</v>
      </c>
      <c r="S358" s="130">
        <v>0</v>
      </c>
      <c r="T358" s="129">
        <v>0</v>
      </c>
      <c r="U358" s="129">
        <v>0</v>
      </c>
      <c r="V358" s="129">
        <v>0</v>
      </c>
      <c r="W358" s="130">
        <v>0</v>
      </c>
      <c r="X358" s="56"/>
      <c r="Y358" s="57"/>
      <c r="Z358" s="57"/>
      <c r="AA358" s="57"/>
      <c r="AB358" s="57"/>
      <c r="AC358" s="57"/>
      <c r="AD358" s="57"/>
    </row>
    <row r="359" spans="1:30" s="55" customFormat="1" ht="24.75" hidden="1" customHeight="1" x14ac:dyDescent="0.25">
      <c r="A359" s="164">
        <v>320</v>
      </c>
      <c r="B359" s="126" t="s">
        <v>1270</v>
      </c>
      <c r="C359" s="104">
        <f t="shared" si="32"/>
        <v>168652.69</v>
      </c>
      <c r="D359" s="134">
        <v>0</v>
      </c>
      <c r="E359" s="127">
        <v>168652.69</v>
      </c>
      <c r="F359" s="127">
        <v>0</v>
      </c>
      <c r="G359" s="127">
        <v>0</v>
      </c>
      <c r="H359" s="127">
        <v>0</v>
      </c>
      <c r="I359" s="127">
        <v>0</v>
      </c>
      <c r="J359" s="127">
        <v>0</v>
      </c>
      <c r="K359" s="127">
        <v>0</v>
      </c>
      <c r="L359" s="128">
        <v>0</v>
      </c>
      <c r="M359" s="127">
        <v>0</v>
      </c>
      <c r="N359" s="129">
        <v>0</v>
      </c>
      <c r="O359" s="130">
        <v>0</v>
      </c>
      <c r="P359" s="129">
        <v>0</v>
      </c>
      <c r="Q359" s="130">
        <v>0</v>
      </c>
      <c r="R359" s="129">
        <v>0</v>
      </c>
      <c r="S359" s="130">
        <v>0</v>
      </c>
      <c r="T359" s="129">
        <v>0</v>
      </c>
      <c r="U359" s="129">
        <v>0</v>
      </c>
      <c r="V359" s="129">
        <v>0</v>
      </c>
      <c r="W359" s="130">
        <v>0</v>
      </c>
      <c r="X359" s="56"/>
      <c r="Y359" s="57"/>
      <c r="Z359" s="57"/>
      <c r="AA359" s="57"/>
      <c r="AB359" s="57"/>
      <c r="AC359" s="57"/>
      <c r="AD359" s="57"/>
    </row>
    <row r="360" spans="1:30" s="55" customFormat="1" ht="24.75" hidden="1" customHeight="1" x14ac:dyDescent="0.25">
      <c r="A360" s="164">
        <v>321</v>
      </c>
      <c r="B360" s="126" t="s">
        <v>1271</v>
      </c>
      <c r="C360" s="104">
        <f t="shared" si="32"/>
        <v>169823.07</v>
      </c>
      <c r="D360" s="134">
        <v>0</v>
      </c>
      <c r="E360" s="127">
        <v>169823.07</v>
      </c>
      <c r="F360" s="127">
        <v>0</v>
      </c>
      <c r="G360" s="127">
        <v>0</v>
      </c>
      <c r="H360" s="127">
        <v>0</v>
      </c>
      <c r="I360" s="127">
        <v>0</v>
      </c>
      <c r="J360" s="127">
        <v>0</v>
      </c>
      <c r="K360" s="127">
        <v>0</v>
      </c>
      <c r="L360" s="128">
        <v>0</v>
      </c>
      <c r="M360" s="127">
        <v>0</v>
      </c>
      <c r="N360" s="129">
        <v>0</v>
      </c>
      <c r="O360" s="130">
        <v>0</v>
      </c>
      <c r="P360" s="129">
        <v>0</v>
      </c>
      <c r="Q360" s="130">
        <v>0</v>
      </c>
      <c r="R360" s="129">
        <v>0</v>
      </c>
      <c r="S360" s="130">
        <v>0</v>
      </c>
      <c r="T360" s="129">
        <v>0</v>
      </c>
      <c r="U360" s="129">
        <v>0</v>
      </c>
      <c r="V360" s="129">
        <v>0</v>
      </c>
      <c r="W360" s="130">
        <v>0</v>
      </c>
      <c r="X360" s="56"/>
      <c r="Y360" s="57"/>
      <c r="Z360" s="57"/>
      <c r="AA360" s="57"/>
      <c r="AB360" s="57"/>
      <c r="AC360" s="57"/>
      <c r="AD360" s="57"/>
    </row>
    <row r="361" spans="1:30" s="55" customFormat="1" ht="24.75" hidden="1" customHeight="1" x14ac:dyDescent="0.25">
      <c r="A361" s="164">
        <v>322</v>
      </c>
      <c r="B361" s="126" t="s">
        <v>1126</v>
      </c>
      <c r="C361" s="104">
        <f t="shared" si="32"/>
        <v>10597609.279999999</v>
      </c>
      <c r="D361" s="134">
        <v>89663.26</v>
      </c>
      <c r="E361" s="127">
        <v>53812.72</v>
      </c>
      <c r="F361" s="127">
        <v>0</v>
      </c>
      <c r="G361" s="127">
        <v>0</v>
      </c>
      <c r="H361" s="127">
        <v>0</v>
      </c>
      <c r="I361" s="127">
        <v>0</v>
      </c>
      <c r="J361" s="127">
        <v>0</v>
      </c>
      <c r="K361" s="127">
        <v>0</v>
      </c>
      <c r="L361" s="128">
        <v>6</v>
      </c>
      <c r="M361" s="127">
        <v>10454133.300000001</v>
      </c>
      <c r="N361" s="129">
        <v>0</v>
      </c>
      <c r="O361" s="130">
        <v>0</v>
      </c>
      <c r="P361" s="129">
        <v>0</v>
      </c>
      <c r="Q361" s="130">
        <v>0</v>
      </c>
      <c r="R361" s="129">
        <v>0</v>
      </c>
      <c r="S361" s="130">
        <v>0</v>
      </c>
      <c r="T361" s="129">
        <v>0</v>
      </c>
      <c r="U361" s="129">
        <v>0</v>
      </c>
      <c r="V361" s="129">
        <v>0</v>
      </c>
      <c r="W361" s="130">
        <v>0</v>
      </c>
      <c r="X361" s="56"/>
      <c r="Y361" s="57"/>
      <c r="Z361" s="57"/>
      <c r="AA361" s="57"/>
      <c r="AB361" s="57"/>
      <c r="AC361" s="57"/>
      <c r="AD361" s="57"/>
    </row>
    <row r="362" spans="1:30" s="53" customFormat="1" ht="24.75" hidden="1" customHeight="1" x14ac:dyDescent="0.25">
      <c r="A362" s="141" t="s">
        <v>61</v>
      </c>
      <c r="B362" s="142"/>
      <c r="C362" s="110">
        <f>ROUND(SUM(E362+F362+G362+H362+I362+J362+K362+M362+O362+Q362+S362+W362+D362+U362),2)</f>
        <v>130587942.20999999</v>
      </c>
      <c r="D362" s="133">
        <f t="shared" ref="D362:W362" si="33">ROUND(SUM(D346:D361),2)</f>
        <v>1246566.49</v>
      </c>
      <c r="E362" s="133">
        <f t="shared" si="33"/>
        <v>3649800.6</v>
      </c>
      <c r="F362" s="133">
        <f t="shared" si="33"/>
        <v>10431977.619999999</v>
      </c>
      <c r="G362" s="133">
        <f t="shared" si="33"/>
        <v>42399979.479999997</v>
      </c>
      <c r="H362" s="133">
        <f t="shared" si="33"/>
        <v>11560754.210000001</v>
      </c>
      <c r="I362" s="133">
        <f t="shared" si="33"/>
        <v>5747977.8499999996</v>
      </c>
      <c r="J362" s="133">
        <f t="shared" si="33"/>
        <v>5645634.4800000004</v>
      </c>
      <c r="K362" s="133">
        <f t="shared" si="33"/>
        <v>0</v>
      </c>
      <c r="L362" s="133">
        <f t="shared" si="33"/>
        <v>12</v>
      </c>
      <c r="M362" s="133">
        <f t="shared" si="33"/>
        <v>20851868.5</v>
      </c>
      <c r="N362" s="133">
        <f t="shared" si="33"/>
        <v>1767.6</v>
      </c>
      <c r="O362" s="133">
        <f t="shared" si="33"/>
        <v>3632816.44</v>
      </c>
      <c r="P362" s="133">
        <f t="shared" si="33"/>
        <v>5021.5</v>
      </c>
      <c r="Q362" s="133">
        <f t="shared" si="33"/>
        <v>12451385.960000001</v>
      </c>
      <c r="R362" s="133">
        <f t="shared" si="33"/>
        <v>8589</v>
      </c>
      <c r="S362" s="133">
        <f t="shared" si="33"/>
        <v>9816637.1199999992</v>
      </c>
      <c r="T362" s="133">
        <f t="shared" si="33"/>
        <v>700</v>
      </c>
      <c r="U362" s="133">
        <f t="shared" si="33"/>
        <v>3152543.46</v>
      </c>
      <c r="V362" s="133">
        <f t="shared" si="33"/>
        <v>0</v>
      </c>
      <c r="W362" s="133">
        <f t="shared" si="33"/>
        <v>0</v>
      </c>
      <c r="X362" s="51"/>
      <c r="Y362" s="52"/>
      <c r="Z362" s="52"/>
      <c r="AA362" s="52"/>
      <c r="AB362" s="52"/>
      <c r="AC362" s="52"/>
    </row>
    <row r="363" spans="1:30" s="53" customFormat="1" ht="24.75" hidden="1" customHeight="1" x14ac:dyDescent="0.25">
      <c r="A363" s="150" t="s">
        <v>85</v>
      </c>
      <c r="B363" s="151"/>
      <c r="C363" s="152"/>
      <c r="D363" s="153"/>
      <c r="E363" s="127"/>
      <c r="F363" s="127"/>
      <c r="G363" s="127"/>
      <c r="H363" s="127"/>
      <c r="I363" s="127"/>
      <c r="J363" s="127"/>
      <c r="K363" s="127"/>
      <c r="L363" s="112"/>
      <c r="M363" s="127"/>
      <c r="N363" s="113"/>
      <c r="O363" s="127"/>
      <c r="P363" s="113"/>
      <c r="Q363" s="127"/>
      <c r="R363" s="113"/>
      <c r="S363" s="127"/>
      <c r="T363" s="127"/>
      <c r="U363" s="127"/>
      <c r="V363" s="113"/>
      <c r="W363" s="127"/>
      <c r="X363" s="51"/>
      <c r="Y363" s="52"/>
      <c r="Z363" s="52"/>
      <c r="AA363" s="52"/>
      <c r="AB363" s="52"/>
      <c r="AC363" s="52"/>
    </row>
    <row r="364" spans="1:30" s="67" customFormat="1" ht="24.75" hidden="1" customHeight="1" x14ac:dyDescent="0.25">
      <c r="A364" s="164">
        <v>323</v>
      </c>
      <c r="B364" s="126" t="s">
        <v>1292</v>
      </c>
      <c r="C364" s="104">
        <f t="shared" ref="C364:C381" si="34">ROUND(SUM(D364+E364+F364+G364+H364+I364+J364+K364+M364+O364+Q364+S364+U364+W364),2)</f>
        <v>7066471.3200000003</v>
      </c>
      <c r="D364" s="134">
        <v>120747.86</v>
      </c>
      <c r="E364" s="127">
        <v>145783.01999999999</v>
      </c>
      <c r="F364" s="127">
        <v>0</v>
      </c>
      <c r="G364" s="127">
        <v>0</v>
      </c>
      <c r="H364" s="127">
        <v>0</v>
      </c>
      <c r="I364" s="127">
        <v>0</v>
      </c>
      <c r="J364" s="127">
        <v>0</v>
      </c>
      <c r="K364" s="127">
        <v>0</v>
      </c>
      <c r="L364" s="128">
        <v>4</v>
      </c>
      <c r="M364" s="127">
        <v>6799940.4400000004</v>
      </c>
      <c r="N364" s="129">
        <v>0</v>
      </c>
      <c r="O364" s="130">
        <v>0</v>
      </c>
      <c r="P364" s="129">
        <v>0</v>
      </c>
      <c r="Q364" s="130">
        <v>0</v>
      </c>
      <c r="R364" s="129">
        <v>0</v>
      </c>
      <c r="S364" s="127">
        <v>0</v>
      </c>
      <c r="T364" s="129">
        <v>0</v>
      </c>
      <c r="U364" s="129">
        <v>0</v>
      </c>
      <c r="V364" s="129">
        <v>0</v>
      </c>
      <c r="W364" s="127">
        <v>0</v>
      </c>
      <c r="X364" s="51"/>
      <c r="Y364" s="66"/>
      <c r="Z364" s="66"/>
      <c r="AA364" s="66"/>
      <c r="AB364" s="66"/>
      <c r="AC364" s="66"/>
    </row>
    <row r="365" spans="1:30" s="53" customFormat="1" ht="24.75" hidden="1" customHeight="1" x14ac:dyDescent="0.25">
      <c r="A365" s="164">
        <v>324</v>
      </c>
      <c r="B365" s="126" t="s">
        <v>1291</v>
      </c>
      <c r="C365" s="104">
        <f t="shared" si="34"/>
        <v>7065263.2400000002</v>
      </c>
      <c r="D365" s="134">
        <v>120721.98</v>
      </c>
      <c r="E365" s="127">
        <v>146038.44</v>
      </c>
      <c r="F365" s="127">
        <v>0</v>
      </c>
      <c r="G365" s="127">
        <v>0</v>
      </c>
      <c r="H365" s="127">
        <v>0</v>
      </c>
      <c r="I365" s="127">
        <v>0</v>
      </c>
      <c r="J365" s="127">
        <v>0</v>
      </c>
      <c r="K365" s="127">
        <v>0</v>
      </c>
      <c r="L365" s="128">
        <v>4</v>
      </c>
      <c r="M365" s="127">
        <v>6798502.8200000003</v>
      </c>
      <c r="N365" s="129">
        <v>0</v>
      </c>
      <c r="O365" s="130">
        <v>0</v>
      </c>
      <c r="P365" s="129">
        <v>0</v>
      </c>
      <c r="Q365" s="130">
        <v>0</v>
      </c>
      <c r="R365" s="129">
        <v>0</v>
      </c>
      <c r="S365" s="127">
        <v>0</v>
      </c>
      <c r="T365" s="129">
        <v>0</v>
      </c>
      <c r="U365" s="129">
        <v>0</v>
      </c>
      <c r="V365" s="129">
        <v>0</v>
      </c>
      <c r="W365" s="127">
        <v>0</v>
      </c>
      <c r="X365" s="51"/>
      <c r="Y365" s="52"/>
      <c r="Z365" s="52"/>
      <c r="AA365" s="52"/>
      <c r="AB365" s="52"/>
      <c r="AC365" s="52"/>
    </row>
    <row r="366" spans="1:30" s="55" customFormat="1" ht="24.75" hidden="1" customHeight="1" x14ac:dyDescent="0.25">
      <c r="A366" s="164">
        <v>325</v>
      </c>
      <c r="B366" s="126" t="s">
        <v>129</v>
      </c>
      <c r="C366" s="104">
        <f t="shared" si="34"/>
        <v>3097604.43</v>
      </c>
      <c r="D366" s="134">
        <v>62248.43</v>
      </c>
      <c r="E366" s="127">
        <v>111621</v>
      </c>
      <c r="F366" s="127">
        <v>0</v>
      </c>
      <c r="G366" s="127">
        <v>2923735</v>
      </c>
      <c r="H366" s="127">
        <v>0</v>
      </c>
      <c r="I366" s="127">
        <v>0</v>
      </c>
      <c r="J366" s="127">
        <v>0</v>
      </c>
      <c r="K366" s="127">
        <v>0</v>
      </c>
      <c r="L366" s="128">
        <v>0</v>
      </c>
      <c r="M366" s="127">
        <v>0</v>
      </c>
      <c r="N366" s="129">
        <v>0</v>
      </c>
      <c r="O366" s="130">
        <v>0</v>
      </c>
      <c r="P366" s="129">
        <v>0</v>
      </c>
      <c r="Q366" s="130">
        <v>0</v>
      </c>
      <c r="R366" s="129">
        <v>0</v>
      </c>
      <c r="S366" s="130">
        <v>0</v>
      </c>
      <c r="T366" s="129">
        <v>0</v>
      </c>
      <c r="U366" s="129">
        <v>0</v>
      </c>
      <c r="V366" s="129">
        <v>0</v>
      </c>
      <c r="W366" s="130">
        <v>0</v>
      </c>
      <c r="X366" s="56"/>
      <c r="Y366" s="57"/>
      <c r="Z366" s="57"/>
      <c r="AA366" s="57"/>
      <c r="AB366" s="57"/>
      <c r="AC366" s="57"/>
      <c r="AD366" s="57"/>
    </row>
    <row r="367" spans="1:30" s="65" customFormat="1" ht="24.75" hidden="1" customHeight="1" x14ac:dyDescent="0.25">
      <c r="A367" s="164">
        <v>326</v>
      </c>
      <c r="B367" s="126" t="s">
        <v>1286</v>
      </c>
      <c r="C367" s="104">
        <f t="shared" si="34"/>
        <v>9893831.5999999996</v>
      </c>
      <c r="D367" s="134">
        <v>500000</v>
      </c>
      <c r="E367" s="127">
        <v>202475.3</v>
      </c>
      <c r="F367" s="127">
        <v>0</v>
      </c>
      <c r="G367" s="127">
        <v>0</v>
      </c>
      <c r="H367" s="127">
        <v>0</v>
      </c>
      <c r="I367" s="127">
        <v>0</v>
      </c>
      <c r="J367" s="127">
        <v>0</v>
      </c>
      <c r="K367" s="127">
        <v>0</v>
      </c>
      <c r="L367" s="128">
        <v>5</v>
      </c>
      <c r="M367" s="127">
        <v>9191356.3000000007</v>
      </c>
      <c r="N367" s="129">
        <v>0</v>
      </c>
      <c r="O367" s="127">
        <v>0</v>
      </c>
      <c r="P367" s="129">
        <v>0</v>
      </c>
      <c r="Q367" s="127">
        <v>0</v>
      </c>
      <c r="R367" s="129">
        <v>0</v>
      </c>
      <c r="S367" s="127">
        <v>0</v>
      </c>
      <c r="T367" s="129">
        <v>0</v>
      </c>
      <c r="U367" s="129">
        <v>0</v>
      </c>
      <c r="V367" s="129">
        <v>0</v>
      </c>
      <c r="W367" s="127">
        <v>0</v>
      </c>
      <c r="X367" s="56"/>
      <c r="Y367" s="64"/>
      <c r="Z367" s="64"/>
      <c r="AA367" s="64"/>
      <c r="AB367" s="64"/>
      <c r="AC367" s="64"/>
      <c r="AD367" s="64"/>
    </row>
    <row r="368" spans="1:30" s="55" customFormat="1" ht="24.75" hidden="1" customHeight="1" x14ac:dyDescent="0.25">
      <c r="A368" s="164">
        <v>327</v>
      </c>
      <c r="B368" s="126" t="s">
        <v>318</v>
      </c>
      <c r="C368" s="104">
        <f t="shared" si="34"/>
        <v>14443596.41</v>
      </c>
      <c r="D368" s="134">
        <v>295338.59000000003</v>
      </c>
      <c r="E368" s="127">
        <v>276554.23999999999</v>
      </c>
      <c r="F368" s="127">
        <v>1692276.94</v>
      </c>
      <c r="G368" s="127">
        <v>0</v>
      </c>
      <c r="H368" s="127">
        <v>0</v>
      </c>
      <c r="I368" s="127">
        <v>0</v>
      </c>
      <c r="J368" s="127">
        <v>0</v>
      </c>
      <c r="K368" s="127">
        <v>0</v>
      </c>
      <c r="L368" s="128">
        <v>0</v>
      </c>
      <c r="M368" s="127">
        <v>0</v>
      </c>
      <c r="N368" s="129">
        <v>0</v>
      </c>
      <c r="O368" s="130">
        <v>0</v>
      </c>
      <c r="P368" s="129">
        <v>0</v>
      </c>
      <c r="Q368" s="130">
        <v>0</v>
      </c>
      <c r="R368" s="129">
        <v>0</v>
      </c>
      <c r="S368" s="127">
        <v>0</v>
      </c>
      <c r="T368" s="129">
        <v>4398.5</v>
      </c>
      <c r="U368" s="130">
        <v>12179426.640000001</v>
      </c>
      <c r="V368" s="129">
        <v>0</v>
      </c>
      <c r="W368" s="130">
        <v>0</v>
      </c>
      <c r="X368" s="56"/>
      <c r="Y368" s="57"/>
      <c r="Z368" s="57"/>
      <c r="AA368" s="57"/>
      <c r="AB368" s="57"/>
      <c r="AC368" s="57"/>
      <c r="AD368" s="57"/>
    </row>
    <row r="369" spans="1:30" s="55" customFormat="1" ht="24.75" hidden="1" customHeight="1" x14ac:dyDescent="0.25">
      <c r="A369" s="164">
        <v>328</v>
      </c>
      <c r="B369" s="126" t="s">
        <v>1289</v>
      </c>
      <c r="C369" s="104">
        <f t="shared" si="34"/>
        <v>8088605.7400000002</v>
      </c>
      <c r="D369" s="134">
        <v>137901.1</v>
      </c>
      <c r="E369" s="127">
        <v>150577.32</v>
      </c>
      <c r="F369" s="127">
        <v>0</v>
      </c>
      <c r="G369" s="127">
        <v>0</v>
      </c>
      <c r="H369" s="127">
        <v>0</v>
      </c>
      <c r="I369" s="127">
        <v>0</v>
      </c>
      <c r="J369" s="127">
        <v>0</v>
      </c>
      <c r="K369" s="127">
        <v>0</v>
      </c>
      <c r="L369" s="128">
        <v>5</v>
      </c>
      <c r="M369" s="127">
        <v>7800127.3200000003</v>
      </c>
      <c r="N369" s="129">
        <v>0</v>
      </c>
      <c r="O369" s="127">
        <v>0</v>
      </c>
      <c r="P369" s="129">
        <v>0</v>
      </c>
      <c r="Q369" s="127">
        <v>0</v>
      </c>
      <c r="R369" s="129">
        <v>0</v>
      </c>
      <c r="S369" s="127">
        <v>0</v>
      </c>
      <c r="T369" s="129">
        <v>0</v>
      </c>
      <c r="U369" s="129">
        <v>0</v>
      </c>
      <c r="V369" s="129">
        <v>0</v>
      </c>
      <c r="W369" s="127">
        <v>0</v>
      </c>
      <c r="X369" s="56"/>
      <c r="Y369" s="57"/>
      <c r="Z369" s="57"/>
      <c r="AA369" s="57"/>
      <c r="AB369" s="57"/>
      <c r="AC369" s="57"/>
      <c r="AD369" s="57"/>
    </row>
    <row r="370" spans="1:30" s="55" customFormat="1" ht="24.75" hidden="1" customHeight="1" x14ac:dyDescent="0.25">
      <c r="A370" s="164">
        <v>329</v>
      </c>
      <c r="B370" s="126" t="s">
        <v>319</v>
      </c>
      <c r="C370" s="104">
        <f t="shared" si="34"/>
        <v>16502847.119999999</v>
      </c>
      <c r="D370" s="134">
        <v>337125.12</v>
      </c>
      <c r="E370" s="127">
        <v>331354</v>
      </c>
      <c r="F370" s="127">
        <v>1470443</v>
      </c>
      <c r="G370" s="127">
        <v>0</v>
      </c>
      <c r="H370" s="127">
        <v>0</v>
      </c>
      <c r="I370" s="127">
        <v>0</v>
      </c>
      <c r="J370" s="127">
        <v>0</v>
      </c>
      <c r="K370" s="127">
        <v>0</v>
      </c>
      <c r="L370" s="128">
        <v>0</v>
      </c>
      <c r="M370" s="127">
        <v>0</v>
      </c>
      <c r="N370" s="129">
        <v>1416.1</v>
      </c>
      <c r="O370" s="127">
        <v>5945974</v>
      </c>
      <c r="P370" s="129">
        <v>0</v>
      </c>
      <c r="Q370" s="127">
        <v>0</v>
      </c>
      <c r="R370" s="129">
        <v>0</v>
      </c>
      <c r="S370" s="127">
        <v>0</v>
      </c>
      <c r="T370" s="129">
        <v>2951.8</v>
      </c>
      <c r="U370" s="127">
        <v>8417951</v>
      </c>
      <c r="V370" s="129">
        <v>0</v>
      </c>
      <c r="W370" s="127">
        <v>0</v>
      </c>
      <c r="X370" s="56"/>
      <c r="Y370" s="57"/>
      <c r="Z370" s="57"/>
      <c r="AA370" s="57"/>
      <c r="AB370" s="57"/>
      <c r="AC370" s="57"/>
      <c r="AD370" s="57"/>
    </row>
    <row r="371" spans="1:30" s="55" customFormat="1" ht="24.75" hidden="1" customHeight="1" x14ac:dyDescent="0.25">
      <c r="A371" s="164">
        <v>330</v>
      </c>
      <c r="B371" s="126" t="s">
        <v>1300</v>
      </c>
      <c r="C371" s="104">
        <f t="shared" si="34"/>
        <v>247288.78</v>
      </c>
      <c r="D371" s="134">
        <v>5181.1000000000004</v>
      </c>
      <c r="E371" s="127">
        <v>0</v>
      </c>
      <c r="F371" s="127">
        <v>0</v>
      </c>
      <c r="G371" s="127">
        <v>0</v>
      </c>
      <c r="H371" s="127">
        <v>107869.31</v>
      </c>
      <c r="I371" s="127">
        <v>53934.65</v>
      </c>
      <c r="J371" s="127">
        <v>80303.72</v>
      </c>
      <c r="K371" s="127">
        <v>0</v>
      </c>
      <c r="L371" s="128">
        <v>0</v>
      </c>
      <c r="M371" s="127">
        <v>0</v>
      </c>
      <c r="N371" s="129">
        <v>0</v>
      </c>
      <c r="O371" s="127">
        <v>0</v>
      </c>
      <c r="P371" s="129">
        <v>0</v>
      </c>
      <c r="Q371" s="127">
        <v>0</v>
      </c>
      <c r="R371" s="129">
        <v>0</v>
      </c>
      <c r="S371" s="127">
        <v>0</v>
      </c>
      <c r="T371" s="129">
        <v>0</v>
      </c>
      <c r="U371" s="129">
        <v>0</v>
      </c>
      <c r="V371" s="129">
        <v>0</v>
      </c>
      <c r="W371" s="127">
        <v>0</v>
      </c>
      <c r="X371" s="56"/>
      <c r="Y371" s="57"/>
      <c r="Z371" s="57"/>
      <c r="AA371" s="57"/>
      <c r="AB371" s="57"/>
      <c r="AC371" s="57"/>
      <c r="AD371" s="57"/>
    </row>
    <row r="372" spans="1:30" s="55" customFormat="1" ht="24.75" hidden="1" customHeight="1" x14ac:dyDescent="0.25">
      <c r="A372" s="164">
        <v>331</v>
      </c>
      <c r="B372" s="126" t="s">
        <v>1284</v>
      </c>
      <c r="C372" s="104">
        <f>ROUND(SUM(D372+E372+F372+G372+H372+I372+J372+K372+M372+O372+Q372+S372+U372+W372),2)</f>
        <v>1644969.69</v>
      </c>
      <c r="D372" s="134">
        <v>26527.39</v>
      </c>
      <c r="E372" s="127">
        <v>116245.34</v>
      </c>
      <c r="F372" s="127">
        <v>0</v>
      </c>
      <c r="G372" s="127">
        <v>0</v>
      </c>
      <c r="H372" s="127">
        <v>0</v>
      </c>
      <c r="I372" s="127">
        <v>0</v>
      </c>
      <c r="J372" s="127">
        <v>0</v>
      </c>
      <c r="K372" s="127">
        <v>0</v>
      </c>
      <c r="L372" s="128">
        <v>1</v>
      </c>
      <c r="M372" s="127">
        <v>1502196.96</v>
      </c>
      <c r="N372" s="129">
        <v>0</v>
      </c>
      <c r="O372" s="127">
        <v>0</v>
      </c>
      <c r="P372" s="129">
        <v>0</v>
      </c>
      <c r="Q372" s="127">
        <v>0</v>
      </c>
      <c r="R372" s="129">
        <v>0</v>
      </c>
      <c r="S372" s="127">
        <v>0</v>
      </c>
      <c r="T372" s="129">
        <v>0</v>
      </c>
      <c r="U372" s="129">
        <v>0</v>
      </c>
      <c r="V372" s="129">
        <v>0</v>
      </c>
      <c r="W372" s="127">
        <v>0</v>
      </c>
      <c r="X372" s="56"/>
      <c r="Y372" s="57"/>
      <c r="Z372" s="57"/>
      <c r="AA372" s="57"/>
      <c r="AB372" s="57"/>
      <c r="AC372" s="57"/>
      <c r="AD372" s="57"/>
    </row>
    <row r="373" spans="1:30" s="55" customFormat="1" ht="24.75" hidden="1" customHeight="1" x14ac:dyDescent="0.25">
      <c r="A373" s="164">
        <v>332</v>
      </c>
      <c r="B373" s="126" t="s">
        <v>1285</v>
      </c>
      <c r="C373" s="104">
        <f t="shared" si="34"/>
        <v>1659647.84</v>
      </c>
      <c r="D373" s="134">
        <v>26723.64</v>
      </c>
      <c r="E373" s="127">
        <v>119824.04</v>
      </c>
      <c r="F373" s="127">
        <v>0</v>
      </c>
      <c r="G373" s="127">
        <v>0</v>
      </c>
      <c r="H373" s="127">
        <v>0</v>
      </c>
      <c r="I373" s="127">
        <v>0</v>
      </c>
      <c r="J373" s="127">
        <v>0</v>
      </c>
      <c r="K373" s="127">
        <v>0</v>
      </c>
      <c r="L373" s="128">
        <v>1</v>
      </c>
      <c r="M373" s="127">
        <v>1513100.16</v>
      </c>
      <c r="N373" s="129">
        <v>0</v>
      </c>
      <c r="O373" s="127">
        <v>0</v>
      </c>
      <c r="P373" s="129">
        <v>0</v>
      </c>
      <c r="Q373" s="127">
        <v>0</v>
      </c>
      <c r="R373" s="129">
        <v>0</v>
      </c>
      <c r="S373" s="127">
        <v>0</v>
      </c>
      <c r="T373" s="129">
        <v>0</v>
      </c>
      <c r="U373" s="129">
        <v>0</v>
      </c>
      <c r="V373" s="129">
        <v>0</v>
      </c>
      <c r="W373" s="127">
        <v>0</v>
      </c>
      <c r="X373" s="56"/>
      <c r="Y373" s="57"/>
      <c r="Z373" s="57"/>
      <c r="AA373" s="57"/>
      <c r="AB373" s="57"/>
      <c r="AC373" s="57"/>
      <c r="AD373" s="57"/>
    </row>
    <row r="374" spans="1:30" s="55" customFormat="1" ht="24.75" hidden="1" customHeight="1" x14ac:dyDescent="0.25">
      <c r="A374" s="164">
        <v>333</v>
      </c>
      <c r="B374" s="126" t="s">
        <v>1288</v>
      </c>
      <c r="C374" s="104">
        <f t="shared" si="34"/>
        <v>3523232.8</v>
      </c>
      <c r="D374" s="134">
        <v>59257.17</v>
      </c>
      <c r="E374" s="127">
        <v>126037.17</v>
      </c>
      <c r="F374" s="127">
        <v>0</v>
      </c>
      <c r="G374" s="127">
        <v>0</v>
      </c>
      <c r="H374" s="127">
        <v>0</v>
      </c>
      <c r="I374" s="127">
        <v>0</v>
      </c>
      <c r="J374" s="127">
        <v>0</v>
      </c>
      <c r="K374" s="127">
        <v>0</v>
      </c>
      <c r="L374" s="128">
        <v>2</v>
      </c>
      <c r="M374" s="127">
        <v>3337938.46</v>
      </c>
      <c r="N374" s="129">
        <v>0</v>
      </c>
      <c r="O374" s="127">
        <v>0</v>
      </c>
      <c r="P374" s="129">
        <v>0</v>
      </c>
      <c r="Q374" s="127">
        <v>0</v>
      </c>
      <c r="R374" s="129">
        <v>0</v>
      </c>
      <c r="S374" s="127">
        <v>0</v>
      </c>
      <c r="T374" s="129">
        <v>0</v>
      </c>
      <c r="U374" s="129">
        <v>0</v>
      </c>
      <c r="V374" s="129">
        <v>0</v>
      </c>
      <c r="W374" s="127">
        <v>0</v>
      </c>
      <c r="X374" s="56"/>
      <c r="Y374" s="57"/>
      <c r="Z374" s="57"/>
      <c r="AA374" s="57"/>
      <c r="AB374" s="57"/>
      <c r="AC374" s="57"/>
      <c r="AD374" s="57"/>
    </row>
    <row r="375" spans="1:30" s="55" customFormat="1" ht="24.75" hidden="1" customHeight="1" x14ac:dyDescent="0.25">
      <c r="A375" s="164">
        <v>334</v>
      </c>
      <c r="B375" s="126" t="s">
        <v>321</v>
      </c>
      <c r="C375" s="104">
        <f t="shared" si="34"/>
        <v>4986477.26</v>
      </c>
      <c r="D375" s="134">
        <v>97632.12</v>
      </c>
      <c r="E375" s="127">
        <v>303179.88</v>
      </c>
      <c r="F375" s="127">
        <v>0</v>
      </c>
      <c r="G375" s="127">
        <v>472762.28</v>
      </c>
      <c r="H375" s="127">
        <v>358331.39</v>
      </c>
      <c r="I375" s="127">
        <v>179165.69</v>
      </c>
      <c r="J375" s="127">
        <v>256265.32</v>
      </c>
      <c r="K375" s="127">
        <v>0</v>
      </c>
      <c r="L375" s="128">
        <v>0</v>
      </c>
      <c r="M375" s="127">
        <v>0</v>
      </c>
      <c r="N375" s="129">
        <v>826.8</v>
      </c>
      <c r="O375" s="127">
        <v>3319140.58</v>
      </c>
      <c r="P375" s="129">
        <v>0</v>
      </c>
      <c r="Q375" s="127">
        <v>0</v>
      </c>
      <c r="R375" s="129">
        <v>0</v>
      </c>
      <c r="S375" s="127">
        <v>0</v>
      </c>
      <c r="T375" s="129">
        <v>0</v>
      </c>
      <c r="U375" s="129">
        <v>0</v>
      </c>
      <c r="V375" s="129">
        <v>0</v>
      </c>
      <c r="W375" s="127">
        <v>0</v>
      </c>
      <c r="X375" s="56"/>
      <c r="Y375" s="57"/>
      <c r="Z375" s="57"/>
      <c r="AA375" s="57"/>
      <c r="AB375" s="57"/>
      <c r="AC375" s="57"/>
      <c r="AD375" s="57"/>
    </row>
    <row r="376" spans="1:30" s="55" customFormat="1" ht="24.75" hidden="1" customHeight="1" x14ac:dyDescent="0.25">
      <c r="A376" s="164">
        <v>335</v>
      </c>
      <c r="B376" s="126" t="s">
        <v>322</v>
      </c>
      <c r="C376" s="104">
        <f t="shared" si="34"/>
        <v>6000515.4900000002</v>
      </c>
      <c r="D376" s="134">
        <v>113170.78</v>
      </c>
      <c r="E376" s="127">
        <v>571847.09</v>
      </c>
      <c r="F376" s="127">
        <v>0</v>
      </c>
      <c r="G376" s="127">
        <v>453459.84</v>
      </c>
      <c r="H376" s="127">
        <v>293956.09000000003</v>
      </c>
      <c r="I376" s="127">
        <v>146978.04999999999</v>
      </c>
      <c r="J376" s="127">
        <v>293494.32</v>
      </c>
      <c r="K376" s="127">
        <v>0</v>
      </c>
      <c r="L376" s="128">
        <v>0</v>
      </c>
      <c r="M376" s="127">
        <v>0</v>
      </c>
      <c r="N376" s="129">
        <v>792</v>
      </c>
      <c r="O376" s="127">
        <v>3322759.64</v>
      </c>
      <c r="P376" s="129">
        <v>605.6</v>
      </c>
      <c r="Q376" s="127">
        <v>804849.68</v>
      </c>
      <c r="R376" s="129">
        <v>0</v>
      </c>
      <c r="S376" s="127">
        <v>0</v>
      </c>
      <c r="T376" s="129">
        <v>0</v>
      </c>
      <c r="U376" s="129">
        <v>0</v>
      </c>
      <c r="V376" s="129">
        <v>0</v>
      </c>
      <c r="W376" s="127">
        <v>0</v>
      </c>
      <c r="X376" s="56"/>
      <c r="Y376" s="57"/>
      <c r="Z376" s="57"/>
      <c r="AA376" s="57"/>
      <c r="AB376" s="57"/>
      <c r="AC376" s="57"/>
      <c r="AD376" s="57"/>
    </row>
    <row r="377" spans="1:30" s="55" customFormat="1" ht="24.75" hidden="1" customHeight="1" x14ac:dyDescent="0.25">
      <c r="A377" s="164">
        <v>336</v>
      </c>
      <c r="B377" s="126" t="s">
        <v>160</v>
      </c>
      <c r="C377" s="104">
        <f t="shared" si="34"/>
        <v>1038689.81</v>
      </c>
      <c r="D377" s="134">
        <v>20061.89</v>
      </c>
      <c r="E377" s="127">
        <v>76344.820000000007</v>
      </c>
      <c r="F377" s="127">
        <v>0</v>
      </c>
      <c r="G377" s="127">
        <v>0</v>
      </c>
      <c r="H377" s="127">
        <v>288587.09000000003</v>
      </c>
      <c r="I377" s="127">
        <v>144293.54999999999</v>
      </c>
      <c r="J377" s="127">
        <v>509402.46</v>
      </c>
      <c r="K377" s="127">
        <v>0</v>
      </c>
      <c r="L377" s="128">
        <v>0</v>
      </c>
      <c r="M377" s="127">
        <v>0</v>
      </c>
      <c r="N377" s="129">
        <v>0</v>
      </c>
      <c r="O377" s="130">
        <v>0</v>
      </c>
      <c r="P377" s="129">
        <v>0</v>
      </c>
      <c r="Q377" s="130">
        <v>0</v>
      </c>
      <c r="R377" s="129">
        <v>0</v>
      </c>
      <c r="S377" s="130">
        <v>0</v>
      </c>
      <c r="T377" s="129">
        <v>0</v>
      </c>
      <c r="U377" s="129">
        <v>0</v>
      </c>
      <c r="V377" s="129">
        <v>0</v>
      </c>
      <c r="W377" s="130">
        <v>0</v>
      </c>
      <c r="X377" s="56"/>
      <c r="Y377" s="57"/>
      <c r="Z377" s="57"/>
      <c r="AA377" s="57"/>
      <c r="AB377" s="57"/>
      <c r="AC377" s="57"/>
      <c r="AD377" s="57"/>
    </row>
    <row r="378" spans="1:30" s="55" customFormat="1" ht="24.75" hidden="1" customHeight="1" x14ac:dyDescent="0.25">
      <c r="A378" s="164">
        <v>337</v>
      </c>
      <c r="B378" s="126" t="s">
        <v>323</v>
      </c>
      <c r="C378" s="104">
        <f t="shared" si="34"/>
        <v>7431509.4299999997</v>
      </c>
      <c r="D378" s="134">
        <v>149887.25</v>
      </c>
      <c r="E378" s="127">
        <v>241595.86</v>
      </c>
      <c r="F378" s="127">
        <v>0</v>
      </c>
      <c r="G378" s="127">
        <v>3764438.36</v>
      </c>
      <c r="H378" s="127">
        <v>1050854.8999999999</v>
      </c>
      <c r="I378" s="127">
        <v>469536.16</v>
      </c>
      <c r="J378" s="127">
        <v>396025.7</v>
      </c>
      <c r="K378" s="127">
        <v>0</v>
      </c>
      <c r="L378" s="128">
        <v>0</v>
      </c>
      <c r="M378" s="127">
        <v>0</v>
      </c>
      <c r="N378" s="129">
        <v>0</v>
      </c>
      <c r="O378" s="130">
        <v>0</v>
      </c>
      <c r="P378" s="129">
        <v>840</v>
      </c>
      <c r="Q378" s="130">
        <v>1359171.2</v>
      </c>
      <c r="R378" s="129">
        <v>0</v>
      </c>
      <c r="S378" s="130">
        <v>0</v>
      </c>
      <c r="T378" s="129">
        <v>0</v>
      </c>
      <c r="U378" s="129">
        <v>0</v>
      </c>
      <c r="V378" s="129">
        <v>0</v>
      </c>
      <c r="W378" s="130">
        <v>0</v>
      </c>
      <c r="X378" s="56"/>
      <c r="Y378" s="57"/>
      <c r="Z378" s="57"/>
      <c r="AA378" s="57"/>
      <c r="AB378" s="57"/>
      <c r="AC378" s="57"/>
      <c r="AD378" s="57"/>
    </row>
    <row r="379" spans="1:30" s="63" customFormat="1" ht="24.75" hidden="1" customHeight="1" x14ac:dyDescent="0.25">
      <c r="A379" s="164">
        <v>338</v>
      </c>
      <c r="B379" s="126" t="s">
        <v>1491</v>
      </c>
      <c r="C379" s="104">
        <f t="shared" si="34"/>
        <v>2387483.46</v>
      </c>
      <c r="D379" s="134">
        <v>45098.04</v>
      </c>
      <c r="E379" s="127">
        <v>235000</v>
      </c>
      <c r="F379" s="127">
        <v>0</v>
      </c>
      <c r="G379" s="127">
        <v>0</v>
      </c>
      <c r="H379" s="127">
        <v>0</v>
      </c>
      <c r="I379" s="127">
        <v>0</v>
      </c>
      <c r="J379" s="127">
        <v>0</v>
      </c>
      <c r="K379" s="127">
        <v>0</v>
      </c>
      <c r="L379" s="128">
        <v>0</v>
      </c>
      <c r="M379" s="127">
        <v>0</v>
      </c>
      <c r="N379" s="129">
        <v>0</v>
      </c>
      <c r="O379" s="130">
        <v>0</v>
      </c>
      <c r="P379" s="129">
        <v>0</v>
      </c>
      <c r="Q379" s="130">
        <v>0</v>
      </c>
      <c r="R379" s="129">
        <v>0</v>
      </c>
      <c r="S379" s="130">
        <v>0</v>
      </c>
      <c r="T379" s="129">
        <v>714.15</v>
      </c>
      <c r="U379" s="130">
        <v>2107385.42</v>
      </c>
      <c r="V379" s="129">
        <v>0</v>
      </c>
      <c r="W379" s="130">
        <v>0</v>
      </c>
      <c r="X379" s="56"/>
      <c r="Y379" s="62"/>
      <c r="Z379" s="62"/>
      <c r="AA379" s="62"/>
      <c r="AB379" s="62"/>
      <c r="AC379" s="62"/>
      <c r="AD379" s="62"/>
    </row>
    <row r="380" spans="1:30" s="55" customFormat="1" ht="24.75" hidden="1" customHeight="1" x14ac:dyDescent="0.25">
      <c r="A380" s="164">
        <v>339</v>
      </c>
      <c r="B380" s="126" t="s">
        <v>84</v>
      </c>
      <c r="C380" s="104">
        <f t="shared" si="34"/>
        <v>1225614.03</v>
      </c>
      <c r="D380" s="134">
        <v>23385.19</v>
      </c>
      <c r="E380" s="127">
        <v>103854.16</v>
      </c>
      <c r="F380" s="127">
        <v>1098374.68</v>
      </c>
      <c r="G380" s="127">
        <v>0</v>
      </c>
      <c r="H380" s="127">
        <v>0</v>
      </c>
      <c r="I380" s="127">
        <v>0</v>
      </c>
      <c r="J380" s="127">
        <v>0</v>
      </c>
      <c r="K380" s="127">
        <v>0</v>
      </c>
      <c r="L380" s="128">
        <v>0</v>
      </c>
      <c r="M380" s="127">
        <v>0</v>
      </c>
      <c r="N380" s="129">
        <v>0</v>
      </c>
      <c r="O380" s="130">
        <v>0</v>
      </c>
      <c r="P380" s="129">
        <v>0</v>
      </c>
      <c r="Q380" s="130">
        <v>0</v>
      </c>
      <c r="R380" s="129">
        <v>0</v>
      </c>
      <c r="S380" s="130">
        <v>0</v>
      </c>
      <c r="T380" s="129">
        <v>0</v>
      </c>
      <c r="U380" s="129">
        <v>0</v>
      </c>
      <c r="V380" s="129">
        <v>0</v>
      </c>
      <c r="W380" s="130">
        <v>0</v>
      </c>
      <c r="X380" s="56"/>
      <c r="Y380" s="57"/>
      <c r="Z380" s="57"/>
      <c r="AA380" s="57"/>
      <c r="AB380" s="57"/>
      <c r="AC380" s="57"/>
      <c r="AD380" s="57"/>
    </row>
    <row r="381" spans="1:30" s="55" customFormat="1" ht="24.75" hidden="1" customHeight="1" x14ac:dyDescent="0.25">
      <c r="A381" s="164">
        <v>340</v>
      </c>
      <c r="B381" s="126" t="s">
        <v>162</v>
      </c>
      <c r="C381" s="104">
        <f t="shared" si="34"/>
        <v>3314061.07</v>
      </c>
      <c r="D381" s="134">
        <v>66057.97</v>
      </c>
      <c r="E381" s="127">
        <v>145338.23999999999</v>
      </c>
      <c r="F381" s="127">
        <v>3102664.86</v>
      </c>
      <c r="G381" s="127">
        <v>0</v>
      </c>
      <c r="H381" s="127">
        <v>0</v>
      </c>
      <c r="I381" s="127">
        <v>0</v>
      </c>
      <c r="J381" s="127">
        <v>0</v>
      </c>
      <c r="K381" s="127">
        <v>0</v>
      </c>
      <c r="L381" s="128">
        <v>0</v>
      </c>
      <c r="M381" s="127">
        <v>0</v>
      </c>
      <c r="N381" s="129">
        <v>0</v>
      </c>
      <c r="O381" s="130">
        <v>0</v>
      </c>
      <c r="P381" s="129">
        <v>0</v>
      </c>
      <c r="Q381" s="130">
        <v>0</v>
      </c>
      <c r="R381" s="129">
        <v>0</v>
      </c>
      <c r="S381" s="130">
        <v>0</v>
      </c>
      <c r="T381" s="129">
        <v>0</v>
      </c>
      <c r="U381" s="129">
        <v>0</v>
      </c>
      <c r="V381" s="129">
        <v>0</v>
      </c>
      <c r="W381" s="130">
        <v>0</v>
      </c>
      <c r="X381" s="56"/>
      <c r="Y381" s="57"/>
      <c r="Z381" s="57"/>
      <c r="AA381" s="57"/>
      <c r="AB381" s="57"/>
      <c r="AC381" s="57"/>
      <c r="AD381" s="57"/>
    </row>
    <row r="382" spans="1:30" s="55" customFormat="1" ht="24.75" hidden="1" customHeight="1" x14ac:dyDescent="0.25">
      <c r="A382" s="164">
        <v>341</v>
      </c>
      <c r="B382" s="126" t="s">
        <v>449</v>
      </c>
      <c r="C382" s="104">
        <f>ROUND(SUM(D382+E382+F382+G382+H382+I382+J382+K382+M382+O382+Q382+S382+U382+W382),2)</f>
        <v>9047188.4000000004</v>
      </c>
      <c r="D382" s="134">
        <v>184738.22</v>
      </c>
      <c r="E382" s="127">
        <v>185514.88</v>
      </c>
      <c r="F382" s="127">
        <v>0</v>
      </c>
      <c r="G382" s="127">
        <v>0</v>
      </c>
      <c r="H382" s="127">
        <v>0</v>
      </c>
      <c r="I382" s="127">
        <v>0</v>
      </c>
      <c r="J382" s="127">
        <v>0</v>
      </c>
      <c r="K382" s="127">
        <v>0</v>
      </c>
      <c r="L382" s="128">
        <v>0</v>
      </c>
      <c r="M382" s="127">
        <v>0</v>
      </c>
      <c r="N382" s="129">
        <v>0</v>
      </c>
      <c r="O382" s="127">
        <v>0</v>
      </c>
      <c r="P382" s="129">
        <v>0</v>
      </c>
      <c r="Q382" s="127">
        <v>0</v>
      </c>
      <c r="R382" s="129">
        <v>0</v>
      </c>
      <c r="S382" s="127">
        <v>0</v>
      </c>
      <c r="T382" s="129">
        <v>3084.7</v>
      </c>
      <c r="U382" s="129">
        <v>8676935.3000000007</v>
      </c>
      <c r="V382" s="129">
        <v>0</v>
      </c>
      <c r="W382" s="127">
        <v>0</v>
      </c>
      <c r="X382" s="56"/>
      <c r="Y382" s="57"/>
      <c r="Z382" s="57"/>
      <c r="AA382" s="57"/>
      <c r="AB382" s="57"/>
      <c r="AC382" s="57"/>
      <c r="AD382" s="57"/>
    </row>
    <row r="383" spans="1:30" s="55" customFormat="1" ht="24.75" hidden="1" customHeight="1" x14ac:dyDescent="0.25">
      <c r="A383" s="164">
        <v>342</v>
      </c>
      <c r="B383" s="126" t="s">
        <v>163</v>
      </c>
      <c r="C383" s="104">
        <f t="shared" ref="C383:C444" si="35">ROUND(SUM(D383+E383+F383+G383+H383+I383+J383+K383+M383+O383+Q383+S383+U383+W383),2)</f>
        <v>3300122.26</v>
      </c>
      <c r="D383" s="134">
        <v>65758.78</v>
      </c>
      <c r="E383" s="127">
        <v>145751.24</v>
      </c>
      <c r="F383" s="127">
        <v>3088612.24</v>
      </c>
      <c r="G383" s="127">
        <v>0</v>
      </c>
      <c r="H383" s="127">
        <v>0</v>
      </c>
      <c r="I383" s="127">
        <v>0</v>
      </c>
      <c r="J383" s="127">
        <v>0</v>
      </c>
      <c r="K383" s="127">
        <v>0</v>
      </c>
      <c r="L383" s="128">
        <v>0</v>
      </c>
      <c r="M383" s="127">
        <v>0</v>
      </c>
      <c r="N383" s="129">
        <v>0</v>
      </c>
      <c r="O383" s="130">
        <v>0</v>
      </c>
      <c r="P383" s="129">
        <v>0</v>
      </c>
      <c r="Q383" s="130">
        <v>0</v>
      </c>
      <c r="R383" s="129">
        <v>0</v>
      </c>
      <c r="S383" s="130">
        <v>0</v>
      </c>
      <c r="T383" s="129">
        <v>0</v>
      </c>
      <c r="U383" s="129">
        <v>0</v>
      </c>
      <c r="V383" s="129">
        <v>0</v>
      </c>
      <c r="W383" s="130">
        <v>0</v>
      </c>
      <c r="X383" s="56"/>
      <c r="Y383" s="57"/>
      <c r="Z383" s="57"/>
      <c r="AA383" s="57"/>
      <c r="AB383" s="57"/>
      <c r="AC383" s="57"/>
      <c r="AD383" s="57"/>
    </row>
    <row r="384" spans="1:30" s="55" customFormat="1" ht="24.75" hidden="1" customHeight="1" x14ac:dyDescent="0.25">
      <c r="A384" s="164">
        <v>343</v>
      </c>
      <c r="B384" s="126" t="s">
        <v>450</v>
      </c>
      <c r="C384" s="104">
        <f t="shared" si="35"/>
        <v>7792091.2999999998</v>
      </c>
      <c r="D384" s="134">
        <v>161628.38</v>
      </c>
      <c r="E384" s="127">
        <v>371810.92</v>
      </c>
      <c r="F384" s="127">
        <v>950396.78</v>
      </c>
      <c r="G384" s="127">
        <v>0</v>
      </c>
      <c r="H384" s="127">
        <v>0</v>
      </c>
      <c r="I384" s="127">
        <v>0</v>
      </c>
      <c r="J384" s="127">
        <v>0</v>
      </c>
      <c r="K384" s="127">
        <v>0</v>
      </c>
      <c r="L384" s="128">
        <v>0</v>
      </c>
      <c r="M384" s="127">
        <v>0</v>
      </c>
      <c r="N384" s="129">
        <v>1333.1</v>
      </c>
      <c r="O384" s="127">
        <v>6308255.2199999997</v>
      </c>
      <c r="P384" s="129">
        <v>0</v>
      </c>
      <c r="Q384" s="127">
        <v>0</v>
      </c>
      <c r="R384" s="129">
        <v>0</v>
      </c>
      <c r="S384" s="127">
        <v>0</v>
      </c>
      <c r="T384" s="129">
        <v>0</v>
      </c>
      <c r="U384" s="129">
        <v>0</v>
      </c>
      <c r="V384" s="129">
        <v>0</v>
      </c>
      <c r="W384" s="127">
        <v>0</v>
      </c>
      <c r="X384" s="56"/>
      <c r="Y384" s="57"/>
      <c r="Z384" s="57"/>
      <c r="AA384" s="57"/>
      <c r="AB384" s="57"/>
      <c r="AC384" s="57"/>
      <c r="AD384" s="57"/>
    </row>
    <row r="385" spans="1:30" s="55" customFormat="1" ht="24.75" hidden="1" customHeight="1" x14ac:dyDescent="0.25">
      <c r="A385" s="164">
        <v>344</v>
      </c>
      <c r="B385" s="126" t="s">
        <v>130</v>
      </c>
      <c r="C385" s="104">
        <f t="shared" si="35"/>
        <v>1703197.9</v>
      </c>
      <c r="D385" s="134">
        <v>33699.68</v>
      </c>
      <c r="E385" s="127">
        <v>88072.84</v>
      </c>
      <c r="F385" s="127">
        <v>1581425.38</v>
      </c>
      <c r="G385" s="127">
        <v>0</v>
      </c>
      <c r="H385" s="127">
        <v>0</v>
      </c>
      <c r="I385" s="127">
        <v>0</v>
      </c>
      <c r="J385" s="127">
        <v>0</v>
      </c>
      <c r="K385" s="127">
        <v>0</v>
      </c>
      <c r="L385" s="128">
        <v>0</v>
      </c>
      <c r="M385" s="127">
        <v>0</v>
      </c>
      <c r="N385" s="129">
        <v>0</v>
      </c>
      <c r="O385" s="130">
        <v>0</v>
      </c>
      <c r="P385" s="129">
        <v>0</v>
      </c>
      <c r="Q385" s="130">
        <v>0</v>
      </c>
      <c r="R385" s="129">
        <v>0</v>
      </c>
      <c r="S385" s="130">
        <v>0</v>
      </c>
      <c r="T385" s="129">
        <v>0</v>
      </c>
      <c r="U385" s="129">
        <v>0</v>
      </c>
      <c r="V385" s="129">
        <v>0</v>
      </c>
      <c r="W385" s="130">
        <v>0</v>
      </c>
      <c r="X385" s="56"/>
      <c r="Y385" s="57"/>
      <c r="Z385" s="57"/>
      <c r="AA385" s="57"/>
      <c r="AB385" s="57"/>
      <c r="AC385" s="57"/>
      <c r="AD385" s="57"/>
    </row>
    <row r="386" spans="1:30" s="55" customFormat="1" ht="24.75" hidden="1" customHeight="1" x14ac:dyDescent="0.25">
      <c r="A386" s="164">
        <v>345</v>
      </c>
      <c r="B386" s="126" t="s">
        <v>324</v>
      </c>
      <c r="C386" s="104">
        <f t="shared" si="35"/>
        <v>15502274.9</v>
      </c>
      <c r="D386" s="134">
        <v>310558.42</v>
      </c>
      <c r="E386" s="127">
        <v>605153.56000000006</v>
      </c>
      <c r="F386" s="127">
        <v>1321412.3799999999</v>
      </c>
      <c r="G386" s="127">
        <v>4084311.58</v>
      </c>
      <c r="H386" s="127">
        <v>1602536.76</v>
      </c>
      <c r="I386" s="127">
        <v>801268.38</v>
      </c>
      <c r="J386" s="127">
        <v>1132070.76</v>
      </c>
      <c r="K386" s="127">
        <v>0</v>
      </c>
      <c r="L386" s="128">
        <v>0</v>
      </c>
      <c r="M386" s="127">
        <v>0</v>
      </c>
      <c r="N386" s="129">
        <v>1340</v>
      </c>
      <c r="O386" s="127">
        <v>5644963.0599999996</v>
      </c>
      <c r="P386" s="129">
        <v>0</v>
      </c>
      <c r="Q386" s="127">
        <v>0</v>
      </c>
      <c r="R386" s="129">
        <v>0</v>
      </c>
      <c r="S386" s="127">
        <v>0</v>
      </c>
      <c r="T386" s="129">
        <v>0</v>
      </c>
      <c r="U386" s="129">
        <v>0</v>
      </c>
      <c r="V386" s="129">
        <v>0</v>
      </c>
      <c r="W386" s="127">
        <v>0</v>
      </c>
      <c r="X386" s="56"/>
      <c r="Y386" s="57"/>
      <c r="Z386" s="57"/>
      <c r="AA386" s="57"/>
      <c r="AB386" s="57"/>
      <c r="AC386" s="57"/>
      <c r="AD386" s="57"/>
    </row>
    <row r="387" spans="1:30" s="55" customFormat="1" ht="24.75" hidden="1" customHeight="1" x14ac:dyDescent="0.25">
      <c r="A387" s="164">
        <v>346</v>
      </c>
      <c r="B387" s="126" t="s">
        <v>325</v>
      </c>
      <c r="C387" s="104">
        <f t="shared" si="35"/>
        <v>4018040.38</v>
      </c>
      <c r="D387" s="134">
        <v>81900.22</v>
      </c>
      <c r="E387" s="127">
        <v>89383.82</v>
      </c>
      <c r="F387" s="127">
        <v>0</v>
      </c>
      <c r="G387" s="127">
        <v>3846756.34</v>
      </c>
      <c r="H387" s="127">
        <v>0</v>
      </c>
      <c r="I387" s="127">
        <v>0</v>
      </c>
      <c r="J387" s="127">
        <v>0</v>
      </c>
      <c r="K387" s="127">
        <v>0</v>
      </c>
      <c r="L387" s="128">
        <v>0</v>
      </c>
      <c r="M387" s="127">
        <v>0</v>
      </c>
      <c r="N387" s="129">
        <v>0</v>
      </c>
      <c r="O387" s="130">
        <v>0</v>
      </c>
      <c r="P387" s="129">
        <v>0</v>
      </c>
      <c r="Q387" s="130">
        <v>0</v>
      </c>
      <c r="R387" s="129">
        <v>0</v>
      </c>
      <c r="S387" s="130">
        <v>0</v>
      </c>
      <c r="T387" s="129">
        <v>0</v>
      </c>
      <c r="U387" s="129">
        <v>0</v>
      </c>
      <c r="V387" s="129">
        <v>0</v>
      </c>
      <c r="W387" s="130">
        <v>0</v>
      </c>
      <c r="X387" s="56"/>
      <c r="Y387" s="57"/>
      <c r="Z387" s="57"/>
      <c r="AA387" s="57"/>
      <c r="AB387" s="57"/>
      <c r="AC387" s="57"/>
      <c r="AD387" s="57"/>
    </row>
    <row r="388" spans="1:30" s="55" customFormat="1" ht="24.75" hidden="1" customHeight="1" x14ac:dyDescent="0.25">
      <c r="A388" s="164">
        <v>347</v>
      </c>
      <c r="B388" s="126" t="s">
        <v>326</v>
      </c>
      <c r="C388" s="104">
        <f t="shared" si="35"/>
        <v>14668359.470000001</v>
      </c>
      <c r="D388" s="134">
        <v>298385.55</v>
      </c>
      <c r="E388" s="127">
        <v>355156.4</v>
      </c>
      <c r="F388" s="127">
        <v>1297234.18</v>
      </c>
      <c r="G388" s="127">
        <v>6865048.8399999999</v>
      </c>
      <c r="H388" s="127">
        <v>729879.95</v>
      </c>
      <c r="I388" s="127">
        <v>1459759.91</v>
      </c>
      <c r="J388" s="127">
        <v>1042369.52</v>
      </c>
      <c r="K388" s="127">
        <v>0</v>
      </c>
      <c r="L388" s="128">
        <v>0</v>
      </c>
      <c r="M388" s="127">
        <v>0</v>
      </c>
      <c r="N388" s="129">
        <v>0</v>
      </c>
      <c r="O388" s="130">
        <v>0</v>
      </c>
      <c r="P388" s="129">
        <v>1046</v>
      </c>
      <c r="Q388" s="130">
        <v>2620525.12</v>
      </c>
      <c r="R388" s="129">
        <v>0</v>
      </c>
      <c r="S388" s="130">
        <v>0</v>
      </c>
      <c r="T388" s="129">
        <v>0</v>
      </c>
      <c r="U388" s="129">
        <v>0</v>
      </c>
      <c r="V388" s="129">
        <v>0</v>
      </c>
      <c r="W388" s="130">
        <v>0</v>
      </c>
      <c r="X388" s="56"/>
      <c r="Y388" s="57"/>
      <c r="Z388" s="57"/>
      <c r="AA388" s="57"/>
      <c r="AB388" s="57"/>
      <c r="AC388" s="57"/>
      <c r="AD388" s="57"/>
    </row>
    <row r="389" spans="1:30" s="55" customFormat="1" ht="24.75" hidden="1" customHeight="1" x14ac:dyDescent="0.25">
      <c r="A389" s="164">
        <v>348</v>
      </c>
      <c r="B389" s="126" t="s">
        <v>327</v>
      </c>
      <c r="C389" s="104">
        <f t="shared" si="35"/>
        <v>6308024.8499999996</v>
      </c>
      <c r="D389" s="134">
        <v>125347.59</v>
      </c>
      <c r="E389" s="127">
        <v>295248.98</v>
      </c>
      <c r="F389" s="127">
        <v>909765.84</v>
      </c>
      <c r="G389" s="127">
        <v>3221319.76</v>
      </c>
      <c r="H389" s="127">
        <v>800437.27</v>
      </c>
      <c r="I389" s="127">
        <v>400218.63</v>
      </c>
      <c r="J389" s="127">
        <v>555686.78</v>
      </c>
      <c r="K389" s="127">
        <v>0</v>
      </c>
      <c r="L389" s="128">
        <v>0</v>
      </c>
      <c r="M389" s="127">
        <v>0</v>
      </c>
      <c r="N389" s="129">
        <v>0</v>
      </c>
      <c r="O389" s="130">
        <v>0</v>
      </c>
      <c r="P389" s="129">
        <v>0</v>
      </c>
      <c r="Q389" s="130">
        <v>0</v>
      </c>
      <c r="R389" s="129">
        <v>0</v>
      </c>
      <c r="S389" s="130">
        <v>0</v>
      </c>
      <c r="T389" s="129">
        <v>0</v>
      </c>
      <c r="U389" s="129">
        <v>0</v>
      </c>
      <c r="V389" s="129">
        <v>0</v>
      </c>
      <c r="W389" s="130">
        <v>0</v>
      </c>
      <c r="X389" s="56"/>
      <c r="Y389" s="57"/>
      <c r="Z389" s="57"/>
      <c r="AA389" s="57"/>
      <c r="AB389" s="57"/>
      <c r="AC389" s="57"/>
      <c r="AD389" s="57"/>
    </row>
    <row r="390" spans="1:30" s="55" customFormat="1" ht="24.75" hidden="1" customHeight="1" x14ac:dyDescent="0.25">
      <c r="A390" s="164">
        <v>349</v>
      </c>
      <c r="B390" s="126" t="s">
        <v>328</v>
      </c>
      <c r="C390" s="104">
        <f t="shared" si="35"/>
        <v>9361758.8499999996</v>
      </c>
      <c r="D390" s="134">
        <v>182739.45</v>
      </c>
      <c r="E390" s="127">
        <v>595963.72</v>
      </c>
      <c r="F390" s="127">
        <v>1336666.24</v>
      </c>
      <c r="G390" s="127">
        <v>0</v>
      </c>
      <c r="H390" s="127">
        <v>0</v>
      </c>
      <c r="I390" s="127">
        <v>0</v>
      </c>
      <c r="J390" s="127">
        <v>0</v>
      </c>
      <c r="K390" s="127">
        <v>0</v>
      </c>
      <c r="L390" s="128">
        <v>0</v>
      </c>
      <c r="M390" s="127">
        <v>0</v>
      </c>
      <c r="N390" s="129">
        <v>1332.5</v>
      </c>
      <c r="O390" s="127">
        <v>5497641.2400000002</v>
      </c>
      <c r="P390" s="129">
        <v>0</v>
      </c>
      <c r="Q390" s="127">
        <v>0</v>
      </c>
      <c r="R390" s="129">
        <v>0</v>
      </c>
      <c r="S390" s="130">
        <v>0</v>
      </c>
      <c r="T390" s="129">
        <v>2510.6999999999998</v>
      </c>
      <c r="U390" s="127">
        <v>1748748.2</v>
      </c>
      <c r="V390" s="129">
        <v>0</v>
      </c>
      <c r="W390" s="127">
        <v>0</v>
      </c>
      <c r="X390" s="56"/>
      <c r="Y390" s="57"/>
      <c r="Z390" s="57"/>
      <c r="AA390" s="57"/>
      <c r="AB390" s="57"/>
      <c r="AC390" s="57"/>
      <c r="AD390" s="57"/>
    </row>
    <row r="391" spans="1:30" s="55" customFormat="1" ht="24.75" hidden="1" customHeight="1" x14ac:dyDescent="0.25">
      <c r="A391" s="164">
        <v>350</v>
      </c>
      <c r="B391" s="126" t="s">
        <v>329</v>
      </c>
      <c r="C391" s="104">
        <f t="shared" si="35"/>
        <v>11977262.630000001</v>
      </c>
      <c r="D391" s="134">
        <v>242154.37</v>
      </c>
      <c r="E391" s="127">
        <v>361403.32</v>
      </c>
      <c r="F391" s="127">
        <v>0</v>
      </c>
      <c r="G391" s="127">
        <v>0</v>
      </c>
      <c r="H391" s="127">
        <v>0</v>
      </c>
      <c r="I391" s="127">
        <v>0</v>
      </c>
      <c r="J391" s="127">
        <v>0</v>
      </c>
      <c r="K391" s="127">
        <v>0</v>
      </c>
      <c r="L391" s="128">
        <v>0</v>
      </c>
      <c r="M391" s="127">
        <v>0</v>
      </c>
      <c r="N391" s="129">
        <v>905.6</v>
      </c>
      <c r="O391" s="127">
        <v>4197768.58</v>
      </c>
      <c r="P391" s="129">
        <v>0</v>
      </c>
      <c r="Q391" s="127">
        <v>0</v>
      </c>
      <c r="R391" s="129">
        <v>0</v>
      </c>
      <c r="S391" s="127">
        <v>0</v>
      </c>
      <c r="T391" s="129">
        <v>2860</v>
      </c>
      <c r="U391" s="129">
        <v>7175936.3600000003</v>
      </c>
      <c r="V391" s="129">
        <v>0</v>
      </c>
      <c r="W391" s="127">
        <v>0</v>
      </c>
      <c r="X391" s="56"/>
      <c r="Y391" s="57"/>
      <c r="Z391" s="57"/>
      <c r="AA391" s="57"/>
      <c r="AB391" s="57"/>
      <c r="AC391" s="57"/>
      <c r="AD391" s="57"/>
    </row>
    <row r="392" spans="1:30" s="55" customFormat="1" ht="24.75" hidden="1" customHeight="1" x14ac:dyDescent="0.25">
      <c r="A392" s="164">
        <v>351</v>
      </c>
      <c r="B392" s="126" t="s">
        <v>330</v>
      </c>
      <c r="C392" s="104">
        <f t="shared" si="35"/>
        <v>11870293.23</v>
      </c>
      <c r="D392" s="134">
        <v>239928.77</v>
      </c>
      <c r="E392" s="127">
        <v>361193.36</v>
      </c>
      <c r="F392" s="127">
        <v>0</v>
      </c>
      <c r="G392" s="127">
        <v>0</v>
      </c>
      <c r="H392" s="127">
        <v>0</v>
      </c>
      <c r="I392" s="127">
        <v>0</v>
      </c>
      <c r="J392" s="127">
        <v>0</v>
      </c>
      <c r="K392" s="127">
        <v>0</v>
      </c>
      <c r="L392" s="128">
        <v>0</v>
      </c>
      <c r="M392" s="127">
        <v>0</v>
      </c>
      <c r="N392" s="129">
        <v>904.2</v>
      </c>
      <c r="O392" s="127">
        <v>4270466.0199999996</v>
      </c>
      <c r="P392" s="129">
        <v>0</v>
      </c>
      <c r="Q392" s="127">
        <v>0</v>
      </c>
      <c r="R392" s="129">
        <v>0</v>
      </c>
      <c r="S392" s="127">
        <v>0</v>
      </c>
      <c r="T392" s="129">
        <v>3100</v>
      </c>
      <c r="U392" s="129">
        <v>6998705.0800000001</v>
      </c>
      <c r="V392" s="129">
        <v>0</v>
      </c>
      <c r="W392" s="127">
        <v>0</v>
      </c>
      <c r="X392" s="56"/>
      <c r="Y392" s="57"/>
      <c r="Z392" s="57"/>
      <c r="AA392" s="57"/>
      <c r="AB392" s="57"/>
      <c r="AC392" s="57"/>
      <c r="AD392" s="57"/>
    </row>
    <row r="393" spans="1:30" s="55" customFormat="1" ht="24.75" hidden="1" customHeight="1" x14ac:dyDescent="0.25">
      <c r="A393" s="164">
        <v>352</v>
      </c>
      <c r="B393" s="126" t="s">
        <v>331</v>
      </c>
      <c r="C393" s="104">
        <f t="shared" si="35"/>
        <v>5479217.6299999999</v>
      </c>
      <c r="D393" s="134">
        <v>109137.06</v>
      </c>
      <c r="E393" s="127">
        <v>244041.39</v>
      </c>
      <c r="F393" s="127">
        <v>1206061.48</v>
      </c>
      <c r="G393" s="127">
        <v>3919977.7</v>
      </c>
      <c r="H393" s="127">
        <v>0</v>
      </c>
      <c r="I393" s="127">
        <v>0</v>
      </c>
      <c r="J393" s="127">
        <v>0</v>
      </c>
      <c r="K393" s="127">
        <v>0</v>
      </c>
      <c r="L393" s="128">
        <v>0</v>
      </c>
      <c r="M393" s="127">
        <v>0</v>
      </c>
      <c r="N393" s="129">
        <v>0</v>
      </c>
      <c r="O393" s="130">
        <v>0</v>
      </c>
      <c r="P393" s="129">
        <v>0</v>
      </c>
      <c r="Q393" s="130">
        <v>0</v>
      </c>
      <c r="R393" s="129">
        <v>0</v>
      </c>
      <c r="S393" s="130">
        <v>0</v>
      </c>
      <c r="T393" s="129">
        <v>0</v>
      </c>
      <c r="U393" s="129">
        <v>0</v>
      </c>
      <c r="V393" s="129">
        <v>0</v>
      </c>
      <c r="W393" s="130">
        <v>0</v>
      </c>
      <c r="X393" s="56"/>
      <c r="Y393" s="57"/>
      <c r="Z393" s="57"/>
      <c r="AA393" s="57"/>
      <c r="AB393" s="57"/>
      <c r="AC393" s="57"/>
      <c r="AD393" s="57"/>
    </row>
    <row r="394" spans="1:30" s="55" customFormat="1" ht="24.75" hidden="1" customHeight="1" x14ac:dyDescent="0.25">
      <c r="A394" s="164">
        <v>353</v>
      </c>
      <c r="B394" s="126" t="s">
        <v>332</v>
      </c>
      <c r="C394" s="104">
        <f t="shared" si="35"/>
        <v>4901564.21</v>
      </c>
      <c r="D394" s="134">
        <v>96887.56</v>
      </c>
      <c r="E394" s="127">
        <v>253828.47</v>
      </c>
      <c r="F394" s="127">
        <v>431136.6</v>
      </c>
      <c r="G394" s="127">
        <v>4119711.58</v>
      </c>
      <c r="H394" s="127">
        <v>0</v>
      </c>
      <c r="I394" s="127">
        <v>0</v>
      </c>
      <c r="J394" s="127">
        <v>0</v>
      </c>
      <c r="K394" s="127">
        <v>0</v>
      </c>
      <c r="L394" s="128">
        <v>0</v>
      </c>
      <c r="M394" s="127">
        <v>0</v>
      </c>
      <c r="N394" s="129">
        <v>0</v>
      </c>
      <c r="O394" s="130">
        <v>0</v>
      </c>
      <c r="P394" s="129">
        <v>0</v>
      </c>
      <c r="Q394" s="130">
        <v>0</v>
      </c>
      <c r="R394" s="129">
        <v>0</v>
      </c>
      <c r="S394" s="130">
        <v>0</v>
      </c>
      <c r="T394" s="129">
        <v>0</v>
      </c>
      <c r="U394" s="129">
        <v>0</v>
      </c>
      <c r="V394" s="129">
        <v>0</v>
      </c>
      <c r="W394" s="130">
        <v>0</v>
      </c>
      <c r="X394" s="56"/>
      <c r="Y394" s="57"/>
      <c r="Z394" s="57"/>
      <c r="AA394" s="57"/>
      <c r="AB394" s="57"/>
      <c r="AC394" s="57"/>
      <c r="AD394" s="57"/>
    </row>
    <row r="395" spans="1:30" s="55" customFormat="1" ht="24.75" hidden="1" customHeight="1" x14ac:dyDescent="0.25">
      <c r="A395" s="164">
        <v>354</v>
      </c>
      <c r="B395" s="126" t="s">
        <v>333</v>
      </c>
      <c r="C395" s="104">
        <f t="shared" si="35"/>
        <v>7438890.4000000004</v>
      </c>
      <c r="D395" s="134">
        <v>148893.59</v>
      </c>
      <c r="E395" s="127">
        <v>296640.67</v>
      </c>
      <c r="F395" s="127">
        <v>0</v>
      </c>
      <c r="G395" s="127">
        <v>3880640.04</v>
      </c>
      <c r="H395" s="127">
        <v>1886736.22</v>
      </c>
      <c r="I395" s="127">
        <v>612743.31999999995</v>
      </c>
      <c r="J395" s="127">
        <v>613236.56000000006</v>
      </c>
      <c r="K395" s="127">
        <v>0</v>
      </c>
      <c r="L395" s="128">
        <v>0</v>
      </c>
      <c r="M395" s="127">
        <v>0</v>
      </c>
      <c r="N395" s="129">
        <v>0</v>
      </c>
      <c r="O395" s="130">
        <v>0</v>
      </c>
      <c r="P395" s="129">
        <v>0</v>
      </c>
      <c r="Q395" s="130">
        <v>0</v>
      </c>
      <c r="R395" s="129">
        <v>0</v>
      </c>
      <c r="S395" s="130">
        <v>0</v>
      </c>
      <c r="T395" s="129">
        <v>0</v>
      </c>
      <c r="U395" s="129">
        <v>0</v>
      </c>
      <c r="V395" s="129">
        <v>0</v>
      </c>
      <c r="W395" s="130">
        <v>0</v>
      </c>
      <c r="X395" s="56"/>
      <c r="Y395" s="57"/>
      <c r="Z395" s="57"/>
      <c r="AA395" s="57"/>
      <c r="AB395" s="57"/>
      <c r="AC395" s="57"/>
      <c r="AD395" s="57"/>
    </row>
    <row r="396" spans="1:30" s="55" customFormat="1" ht="24.75" hidden="1" customHeight="1" x14ac:dyDescent="0.25">
      <c r="A396" s="164">
        <v>355</v>
      </c>
      <c r="B396" s="126" t="s">
        <v>334</v>
      </c>
      <c r="C396" s="104">
        <f t="shared" si="35"/>
        <v>4841432.82</v>
      </c>
      <c r="D396" s="134">
        <v>94495.78</v>
      </c>
      <c r="E396" s="127">
        <v>308581.8</v>
      </c>
      <c r="F396" s="127">
        <v>0</v>
      </c>
      <c r="G396" s="127">
        <v>0</v>
      </c>
      <c r="H396" s="127">
        <v>0</v>
      </c>
      <c r="I396" s="127">
        <v>0</v>
      </c>
      <c r="J396" s="127">
        <v>0</v>
      </c>
      <c r="K396" s="127">
        <v>0</v>
      </c>
      <c r="L396" s="128">
        <v>0</v>
      </c>
      <c r="M396" s="127">
        <v>0</v>
      </c>
      <c r="N396" s="129">
        <v>648.5</v>
      </c>
      <c r="O396" s="127">
        <v>4438355.24</v>
      </c>
      <c r="P396" s="129">
        <v>0</v>
      </c>
      <c r="Q396" s="127">
        <v>0</v>
      </c>
      <c r="R396" s="129">
        <v>0</v>
      </c>
      <c r="S396" s="127">
        <v>0</v>
      </c>
      <c r="T396" s="129">
        <v>0</v>
      </c>
      <c r="U396" s="129">
        <v>0</v>
      </c>
      <c r="V396" s="129">
        <v>0</v>
      </c>
      <c r="W396" s="127">
        <v>0</v>
      </c>
      <c r="X396" s="56"/>
      <c r="Y396" s="57"/>
      <c r="Z396" s="57"/>
      <c r="AA396" s="57"/>
      <c r="AB396" s="57"/>
      <c r="AC396" s="57"/>
      <c r="AD396" s="57"/>
    </row>
    <row r="397" spans="1:30" s="55" customFormat="1" ht="24.75" hidden="1" customHeight="1" x14ac:dyDescent="0.25">
      <c r="A397" s="164">
        <v>356</v>
      </c>
      <c r="B397" s="126" t="s">
        <v>335</v>
      </c>
      <c r="C397" s="104">
        <f t="shared" si="35"/>
        <v>10101211.720000001</v>
      </c>
      <c r="D397" s="134">
        <v>205138.18</v>
      </c>
      <c r="E397" s="127">
        <v>260975.88</v>
      </c>
      <c r="F397" s="127">
        <v>1995916.9</v>
      </c>
      <c r="G397" s="127">
        <v>0</v>
      </c>
      <c r="H397" s="127">
        <v>3330964.57</v>
      </c>
      <c r="I397" s="127">
        <v>1665482.29</v>
      </c>
      <c r="J397" s="127">
        <v>2642733.9</v>
      </c>
      <c r="K397" s="127">
        <v>0</v>
      </c>
      <c r="L397" s="128">
        <v>0</v>
      </c>
      <c r="M397" s="127">
        <v>0</v>
      </c>
      <c r="N397" s="129">
        <v>0</v>
      </c>
      <c r="O397" s="130">
        <v>0</v>
      </c>
      <c r="P397" s="129">
        <v>0</v>
      </c>
      <c r="Q397" s="130">
        <v>0</v>
      </c>
      <c r="R397" s="129">
        <v>0</v>
      </c>
      <c r="S397" s="130">
        <v>0</v>
      </c>
      <c r="T397" s="129">
        <v>0</v>
      </c>
      <c r="U397" s="129">
        <v>0</v>
      </c>
      <c r="V397" s="129">
        <v>0</v>
      </c>
      <c r="W397" s="130">
        <v>0</v>
      </c>
      <c r="X397" s="56"/>
      <c r="Y397" s="57"/>
      <c r="Z397" s="57"/>
      <c r="AA397" s="57"/>
      <c r="AB397" s="57"/>
      <c r="AC397" s="57"/>
      <c r="AD397" s="57"/>
    </row>
    <row r="398" spans="1:30" s="55" customFormat="1" ht="24.75" hidden="1" customHeight="1" x14ac:dyDescent="0.25">
      <c r="A398" s="164">
        <v>357</v>
      </c>
      <c r="B398" s="126" t="s">
        <v>336</v>
      </c>
      <c r="C398" s="104">
        <f t="shared" si="35"/>
        <v>22343176.07</v>
      </c>
      <c r="D398" s="134">
        <v>454141.85</v>
      </c>
      <c r="E398" s="127">
        <v>558529.4</v>
      </c>
      <c r="F398" s="127">
        <v>1606959.4</v>
      </c>
      <c r="G398" s="127">
        <v>2172754.06</v>
      </c>
      <c r="H398" s="127">
        <v>2636618.75</v>
      </c>
      <c r="I398" s="127">
        <v>1318309.3700000001</v>
      </c>
      <c r="J398" s="127">
        <v>1883407.44</v>
      </c>
      <c r="K398" s="127">
        <v>0</v>
      </c>
      <c r="L398" s="128">
        <v>0</v>
      </c>
      <c r="M398" s="127">
        <v>0</v>
      </c>
      <c r="N398" s="129">
        <v>0</v>
      </c>
      <c r="O398" s="130">
        <v>0</v>
      </c>
      <c r="P398" s="129">
        <v>0</v>
      </c>
      <c r="Q398" s="130">
        <v>0</v>
      </c>
      <c r="R398" s="129">
        <v>0</v>
      </c>
      <c r="S398" s="130">
        <v>0</v>
      </c>
      <c r="T398" s="129">
        <v>3985.8</v>
      </c>
      <c r="U398" s="127">
        <v>11712455.800000001</v>
      </c>
      <c r="V398" s="129">
        <v>0</v>
      </c>
      <c r="W398" s="130">
        <v>0</v>
      </c>
      <c r="X398" s="56"/>
      <c r="Y398" s="57"/>
      <c r="Z398" s="57"/>
      <c r="AA398" s="57"/>
      <c r="AB398" s="57"/>
      <c r="AC398" s="57"/>
      <c r="AD398" s="57"/>
    </row>
    <row r="399" spans="1:30" s="55" customFormat="1" ht="24.75" hidden="1" customHeight="1" x14ac:dyDescent="0.25">
      <c r="A399" s="164">
        <v>358</v>
      </c>
      <c r="B399" s="126" t="s">
        <v>337</v>
      </c>
      <c r="C399" s="104">
        <f t="shared" si="35"/>
        <v>31872363.210000001</v>
      </c>
      <c r="D399" s="134">
        <v>634113.47</v>
      </c>
      <c r="E399" s="127">
        <v>1454691.02</v>
      </c>
      <c r="F399" s="127">
        <v>0</v>
      </c>
      <c r="G399" s="127">
        <v>0</v>
      </c>
      <c r="H399" s="127">
        <v>0</v>
      </c>
      <c r="I399" s="127">
        <v>0</v>
      </c>
      <c r="J399" s="127">
        <v>0</v>
      </c>
      <c r="K399" s="127">
        <v>0</v>
      </c>
      <c r="L399" s="128">
        <v>0</v>
      </c>
      <c r="M399" s="127">
        <v>0</v>
      </c>
      <c r="N399" s="129">
        <v>2408.5</v>
      </c>
      <c r="O399" s="130">
        <v>10089756.380000001</v>
      </c>
      <c r="P399" s="129">
        <v>0</v>
      </c>
      <c r="Q399" s="130">
        <v>0</v>
      </c>
      <c r="R399" s="129">
        <v>0</v>
      </c>
      <c r="S399" s="130">
        <v>0</v>
      </c>
      <c r="T399" s="129">
        <v>7100.4</v>
      </c>
      <c r="U399" s="127">
        <v>19693802.34</v>
      </c>
      <c r="V399" s="129">
        <v>0</v>
      </c>
      <c r="W399" s="130">
        <v>0</v>
      </c>
      <c r="X399" s="56"/>
      <c r="Y399" s="57"/>
      <c r="Z399" s="57"/>
      <c r="AA399" s="57"/>
      <c r="AB399" s="57"/>
      <c r="AC399" s="57"/>
      <c r="AD399" s="57"/>
    </row>
    <row r="400" spans="1:30" s="55" customFormat="1" ht="24.75" hidden="1" customHeight="1" x14ac:dyDescent="0.25">
      <c r="A400" s="164">
        <v>359</v>
      </c>
      <c r="B400" s="126" t="s">
        <v>338</v>
      </c>
      <c r="C400" s="104">
        <f t="shared" si="35"/>
        <v>10851565.890000001</v>
      </c>
      <c r="D400" s="134">
        <v>213775.03</v>
      </c>
      <c r="E400" s="127">
        <v>597030.43999999994</v>
      </c>
      <c r="F400" s="127">
        <v>973345.42</v>
      </c>
      <c r="G400" s="127">
        <v>2718703.48</v>
      </c>
      <c r="H400" s="127">
        <v>895968.1</v>
      </c>
      <c r="I400" s="127">
        <v>438595.38</v>
      </c>
      <c r="J400" s="127">
        <v>568233.72</v>
      </c>
      <c r="K400" s="127">
        <v>0</v>
      </c>
      <c r="L400" s="128">
        <v>0</v>
      </c>
      <c r="M400" s="127">
        <v>0</v>
      </c>
      <c r="N400" s="129">
        <v>1029.5</v>
      </c>
      <c r="O400" s="127">
        <v>4445914.32</v>
      </c>
      <c r="P400" s="129">
        <v>0</v>
      </c>
      <c r="Q400" s="127">
        <v>0</v>
      </c>
      <c r="R400" s="129">
        <v>0</v>
      </c>
      <c r="S400" s="127">
        <v>0</v>
      </c>
      <c r="T400" s="129">
        <v>0</v>
      </c>
      <c r="U400" s="127">
        <v>0</v>
      </c>
      <c r="V400" s="129">
        <v>0</v>
      </c>
      <c r="W400" s="127">
        <v>0</v>
      </c>
      <c r="X400" s="56"/>
      <c r="Y400" s="57"/>
      <c r="Z400" s="57"/>
      <c r="AA400" s="57"/>
      <c r="AB400" s="57"/>
      <c r="AC400" s="57"/>
      <c r="AD400" s="57"/>
    </row>
    <row r="401" spans="1:30" s="55" customFormat="1" ht="24.75" hidden="1" customHeight="1" x14ac:dyDescent="0.25">
      <c r="A401" s="164">
        <v>360</v>
      </c>
      <c r="B401" s="126" t="s">
        <v>339</v>
      </c>
      <c r="C401" s="104">
        <f t="shared" si="35"/>
        <v>11147159.33</v>
      </c>
      <c r="D401" s="134">
        <v>216385.09</v>
      </c>
      <c r="E401" s="127">
        <v>620262.28</v>
      </c>
      <c r="F401" s="127">
        <v>1045985.04</v>
      </c>
      <c r="G401" s="127">
        <v>3184929.74</v>
      </c>
      <c r="H401" s="127">
        <v>997492.94</v>
      </c>
      <c r="I401" s="127">
        <v>496868.5</v>
      </c>
      <c r="J401" s="127">
        <v>1074500.92</v>
      </c>
      <c r="K401" s="127">
        <v>0</v>
      </c>
      <c r="L401" s="128">
        <v>0</v>
      </c>
      <c r="M401" s="127">
        <v>0</v>
      </c>
      <c r="N401" s="129">
        <v>1034.4000000000001</v>
      </c>
      <c r="O401" s="127">
        <v>3510734.82</v>
      </c>
      <c r="P401" s="129">
        <v>0</v>
      </c>
      <c r="Q401" s="127">
        <v>0</v>
      </c>
      <c r="R401" s="129">
        <v>0</v>
      </c>
      <c r="S401" s="127">
        <v>0</v>
      </c>
      <c r="T401" s="129">
        <v>0</v>
      </c>
      <c r="U401" s="127">
        <v>0</v>
      </c>
      <c r="V401" s="129">
        <v>0</v>
      </c>
      <c r="W401" s="127">
        <v>0</v>
      </c>
      <c r="X401" s="56"/>
      <c r="Y401" s="57"/>
      <c r="Z401" s="57"/>
      <c r="AA401" s="57"/>
      <c r="AB401" s="57"/>
      <c r="AC401" s="57"/>
      <c r="AD401" s="57"/>
    </row>
    <row r="402" spans="1:30" s="55" customFormat="1" ht="24.75" hidden="1" customHeight="1" x14ac:dyDescent="0.25">
      <c r="A402" s="164">
        <v>361</v>
      </c>
      <c r="B402" s="126" t="s">
        <v>340</v>
      </c>
      <c r="C402" s="104">
        <f t="shared" si="35"/>
        <v>6572037.8099999996</v>
      </c>
      <c r="D402" s="134">
        <v>129627.26</v>
      </c>
      <c r="E402" s="127">
        <v>353971.63</v>
      </c>
      <c r="F402" s="127">
        <v>0</v>
      </c>
      <c r="G402" s="127">
        <v>0</v>
      </c>
      <c r="H402" s="127">
        <v>0</v>
      </c>
      <c r="I402" s="127">
        <v>0</v>
      </c>
      <c r="J402" s="127">
        <v>0</v>
      </c>
      <c r="K402" s="127">
        <v>0</v>
      </c>
      <c r="L402" s="128">
        <v>0</v>
      </c>
      <c r="M402" s="127">
        <v>0</v>
      </c>
      <c r="N402" s="129">
        <v>1964.8</v>
      </c>
      <c r="O402" s="127">
        <v>6088438.9199999999</v>
      </c>
      <c r="P402" s="129">
        <v>0</v>
      </c>
      <c r="Q402" s="127">
        <v>0</v>
      </c>
      <c r="R402" s="129">
        <v>0</v>
      </c>
      <c r="S402" s="127">
        <v>0</v>
      </c>
      <c r="T402" s="129">
        <v>0</v>
      </c>
      <c r="U402" s="127">
        <v>0</v>
      </c>
      <c r="V402" s="129">
        <v>0</v>
      </c>
      <c r="W402" s="127">
        <v>0</v>
      </c>
      <c r="X402" s="56"/>
      <c r="Y402" s="57"/>
      <c r="Z402" s="57"/>
      <c r="AA402" s="57"/>
      <c r="AB402" s="57"/>
      <c r="AC402" s="57"/>
      <c r="AD402" s="57"/>
    </row>
    <row r="403" spans="1:30" s="55" customFormat="1" ht="24.75" hidden="1" customHeight="1" x14ac:dyDescent="0.25">
      <c r="A403" s="164">
        <v>362</v>
      </c>
      <c r="B403" s="126" t="s">
        <v>341</v>
      </c>
      <c r="C403" s="104">
        <f t="shared" si="35"/>
        <v>20260754.609999999</v>
      </c>
      <c r="D403" s="134">
        <v>411258.35</v>
      </c>
      <c r="E403" s="127">
        <v>533178.28</v>
      </c>
      <c r="F403" s="127">
        <v>0</v>
      </c>
      <c r="G403" s="127">
        <v>0</v>
      </c>
      <c r="H403" s="127">
        <v>0</v>
      </c>
      <c r="I403" s="127">
        <v>0</v>
      </c>
      <c r="J403" s="127">
        <v>0</v>
      </c>
      <c r="K403" s="127">
        <v>0</v>
      </c>
      <c r="L403" s="128">
        <v>0</v>
      </c>
      <c r="M403" s="127">
        <v>0</v>
      </c>
      <c r="N403" s="129">
        <v>1503.9</v>
      </c>
      <c r="O403" s="127">
        <v>5331678.96</v>
      </c>
      <c r="P403" s="129">
        <v>0</v>
      </c>
      <c r="Q403" s="127">
        <v>0</v>
      </c>
      <c r="R403" s="129">
        <v>0</v>
      </c>
      <c r="S403" s="127">
        <v>0</v>
      </c>
      <c r="T403" s="129">
        <v>4634.3</v>
      </c>
      <c r="U403" s="127">
        <v>13984639.02</v>
      </c>
      <c r="V403" s="129">
        <v>0</v>
      </c>
      <c r="W403" s="127">
        <v>0</v>
      </c>
      <c r="X403" s="56"/>
      <c r="Y403" s="57"/>
      <c r="Z403" s="57"/>
      <c r="AA403" s="57"/>
      <c r="AB403" s="57"/>
      <c r="AC403" s="57"/>
      <c r="AD403" s="57"/>
    </row>
    <row r="404" spans="1:30" s="55" customFormat="1" ht="24.75" hidden="1" customHeight="1" x14ac:dyDescent="0.25">
      <c r="A404" s="164">
        <v>363</v>
      </c>
      <c r="B404" s="126" t="s">
        <v>342</v>
      </c>
      <c r="C404" s="104">
        <f t="shared" si="35"/>
        <v>9403477.2899999991</v>
      </c>
      <c r="D404" s="134">
        <v>190678.03</v>
      </c>
      <c r="E404" s="127">
        <v>256877.74</v>
      </c>
      <c r="F404" s="127">
        <v>1495070.62</v>
      </c>
      <c r="G404" s="127">
        <v>0</v>
      </c>
      <c r="H404" s="127">
        <v>3383643.71</v>
      </c>
      <c r="I404" s="127">
        <v>1691821.85</v>
      </c>
      <c r="J404" s="127">
        <v>2385385.34</v>
      </c>
      <c r="K404" s="127">
        <v>0</v>
      </c>
      <c r="L404" s="128">
        <v>0</v>
      </c>
      <c r="M404" s="127">
        <v>0</v>
      </c>
      <c r="N404" s="129">
        <v>0</v>
      </c>
      <c r="O404" s="130">
        <v>0</v>
      </c>
      <c r="P404" s="129">
        <v>0</v>
      </c>
      <c r="Q404" s="130">
        <v>0</v>
      </c>
      <c r="R404" s="129">
        <v>0</v>
      </c>
      <c r="S404" s="130">
        <v>0</v>
      </c>
      <c r="T404" s="129">
        <v>0</v>
      </c>
      <c r="U404" s="127">
        <v>0</v>
      </c>
      <c r="V404" s="129">
        <v>0</v>
      </c>
      <c r="W404" s="130">
        <v>0</v>
      </c>
      <c r="X404" s="56"/>
      <c r="Y404" s="57"/>
      <c r="Z404" s="57"/>
      <c r="AA404" s="57"/>
      <c r="AB404" s="57"/>
      <c r="AC404" s="57"/>
      <c r="AD404" s="57"/>
    </row>
    <row r="405" spans="1:30" s="55" customFormat="1" ht="24.75" hidden="1" customHeight="1" x14ac:dyDescent="0.25">
      <c r="A405" s="164">
        <v>364</v>
      </c>
      <c r="B405" s="126" t="s">
        <v>343</v>
      </c>
      <c r="C405" s="104">
        <f t="shared" si="35"/>
        <v>6505399.2599999998</v>
      </c>
      <c r="D405" s="134">
        <v>129964.28</v>
      </c>
      <c r="E405" s="127">
        <v>271166.36</v>
      </c>
      <c r="F405" s="127">
        <v>0</v>
      </c>
      <c r="G405" s="127">
        <v>2884666.94</v>
      </c>
      <c r="H405" s="127">
        <v>1193932.6499999999</v>
      </c>
      <c r="I405" s="127">
        <v>596966.32999999996</v>
      </c>
      <c r="J405" s="127">
        <v>1428702.7</v>
      </c>
      <c r="K405" s="127">
        <v>0</v>
      </c>
      <c r="L405" s="128">
        <v>0</v>
      </c>
      <c r="M405" s="127">
        <v>0</v>
      </c>
      <c r="N405" s="129">
        <v>0</v>
      </c>
      <c r="O405" s="130">
        <v>0</v>
      </c>
      <c r="P405" s="129">
        <v>0</v>
      </c>
      <c r="Q405" s="130">
        <v>0</v>
      </c>
      <c r="R405" s="129">
        <v>0</v>
      </c>
      <c r="S405" s="130">
        <v>0</v>
      </c>
      <c r="T405" s="129">
        <v>0</v>
      </c>
      <c r="U405" s="129">
        <v>0</v>
      </c>
      <c r="V405" s="129">
        <v>0</v>
      </c>
      <c r="W405" s="130">
        <v>0</v>
      </c>
      <c r="X405" s="56"/>
      <c r="Y405" s="57"/>
      <c r="Z405" s="57"/>
      <c r="AA405" s="57"/>
      <c r="AB405" s="57"/>
      <c r="AC405" s="57"/>
      <c r="AD405" s="57"/>
    </row>
    <row r="406" spans="1:30" s="55" customFormat="1" ht="24.75" hidden="1" customHeight="1" x14ac:dyDescent="0.25">
      <c r="A406" s="164">
        <v>365</v>
      </c>
      <c r="B406" s="126" t="s">
        <v>346</v>
      </c>
      <c r="C406" s="104">
        <f t="shared" si="35"/>
        <v>10475213.369999999</v>
      </c>
      <c r="D406" s="134">
        <v>211188.69</v>
      </c>
      <c r="E406" s="127">
        <v>344741.72</v>
      </c>
      <c r="F406" s="127">
        <v>0</v>
      </c>
      <c r="G406" s="127">
        <v>0</v>
      </c>
      <c r="H406" s="127">
        <v>0</v>
      </c>
      <c r="I406" s="127">
        <v>0</v>
      </c>
      <c r="J406" s="127">
        <v>0</v>
      </c>
      <c r="K406" s="127">
        <v>0</v>
      </c>
      <c r="L406" s="128">
        <v>0</v>
      </c>
      <c r="M406" s="127">
        <v>0</v>
      </c>
      <c r="N406" s="129">
        <v>855.5</v>
      </c>
      <c r="O406" s="127">
        <v>3059394.26</v>
      </c>
      <c r="P406" s="129">
        <v>0</v>
      </c>
      <c r="Q406" s="127">
        <v>0</v>
      </c>
      <c r="R406" s="129">
        <v>0</v>
      </c>
      <c r="S406" s="130">
        <v>0</v>
      </c>
      <c r="T406" s="129">
        <v>3033.3</v>
      </c>
      <c r="U406" s="127">
        <v>6859888.7000000002</v>
      </c>
      <c r="V406" s="129">
        <v>0</v>
      </c>
      <c r="W406" s="127">
        <v>0</v>
      </c>
      <c r="X406" s="56"/>
      <c r="Y406" s="57"/>
      <c r="Z406" s="57"/>
      <c r="AA406" s="57"/>
      <c r="AB406" s="57"/>
      <c r="AC406" s="57"/>
      <c r="AD406" s="57"/>
    </row>
    <row r="407" spans="1:30" s="55" customFormat="1" ht="24.75" hidden="1" customHeight="1" x14ac:dyDescent="0.25">
      <c r="A407" s="164">
        <v>366</v>
      </c>
      <c r="B407" s="126" t="s">
        <v>347</v>
      </c>
      <c r="C407" s="104">
        <f t="shared" si="35"/>
        <v>18123826</v>
      </c>
      <c r="D407" s="134">
        <v>449809.2</v>
      </c>
      <c r="E407" s="127">
        <v>566769.74</v>
      </c>
      <c r="F407" s="127">
        <v>1732363.9</v>
      </c>
      <c r="G407" s="127">
        <v>5668921.7800000003</v>
      </c>
      <c r="H407" s="127">
        <v>1526478.68</v>
      </c>
      <c r="I407" s="127">
        <v>793612.54</v>
      </c>
      <c r="J407" s="127">
        <v>1368313.84</v>
      </c>
      <c r="K407" s="127">
        <v>0</v>
      </c>
      <c r="L407" s="128">
        <v>0</v>
      </c>
      <c r="M407" s="127">
        <v>0</v>
      </c>
      <c r="N407" s="129">
        <v>1641.6</v>
      </c>
      <c r="O407" s="127">
        <v>6017556.3200000003</v>
      </c>
      <c r="P407" s="129">
        <v>0</v>
      </c>
      <c r="Q407" s="127">
        <v>0</v>
      </c>
      <c r="R407" s="129">
        <v>0</v>
      </c>
      <c r="S407" s="127">
        <v>0</v>
      </c>
      <c r="T407" s="129">
        <v>0</v>
      </c>
      <c r="U407" s="129">
        <v>0</v>
      </c>
      <c r="V407" s="129">
        <v>0</v>
      </c>
      <c r="W407" s="127">
        <v>0</v>
      </c>
      <c r="X407" s="56"/>
      <c r="Y407" s="57"/>
      <c r="Z407" s="57"/>
      <c r="AA407" s="57"/>
      <c r="AB407" s="57"/>
      <c r="AC407" s="57"/>
      <c r="AD407" s="57"/>
    </row>
    <row r="408" spans="1:30" s="55" customFormat="1" ht="24.75" hidden="1" customHeight="1" x14ac:dyDescent="0.25">
      <c r="A408" s="164">
        <v>367</v>
      </c>
      <c r="B408" s="126" t="s">
        <v>1294</v>
      </c>
      <c r="C408" s="104">
        <f t="shared" si="35"/>
        <v>3307844.97</v>
      </c>
      <c r="D408" s="134">
        <v>55279.16</v>
      </c>
      <c r="E408" s="127">
        <v>135536.29</v>
      </c>
      <c r="F408" s="127">
        <v>0</v>
      </c>
      <c r="G408" s="127">
        <v>0</v>
      </c>
      <c r="H408" s="127">
        <v>0</v>
      </c>
      <c r="I408" s="127">
        <v>0</v>
      </c>
      <c r="J408" s="127">
        <v>0</v>
      </c>
      <c r="K408" s="127">
        <v>0</v>
      </c>
      <c r="L408" s="128">
        <v>2</v>
      </c>
      <c r="M408" s="127">
        <v>3117029.52</v>
      </c>
      <c r="N408" s="129">
        <v>0</v>
      </c>
      <c r="O408" s="130">
        <v>0</v>
      </c>
      <c r="P408" s="129">
        <v>0</v>
      </c>
      <c r="Q408" s="130">
        <v>0</v>
      </c>
      <c r="R408" s="129">
        <v>0</v>
      </c>
      <c r="S408" s="130">
        <v>0</v>
      </c>
      <c r="T408" s="129">
        <v>0</v>
      </c>
      <c r="U408" s="129">
        <v>0</v>
      </c>
      <c r="V408" s="129">
        <v>0</v>
      </c>
      <c r="W408" s="130">
        <v>0</v>
      </c>
      <c r="X408" s="56"/>
      <c r="Y408" s="57"/>
      <c r="Z408" s="57"/>
      <c r="AA408" s="57"/>
      <c r="AB408" s="57"/>
      <c r="AC408" s="57"/>
      <c r="AD408" s="57"/>
    </row>
    <row r="409" spans="1:30" s="55" customFormat="1" ht="24.75" hidden="1" customHeight="1" x14ac:dyDescent="0.25">
      <c r="A409" s="164">
        <v>368</v>
      </c>
      <c r="B409" s="126" t="s">
        <v>348</v>
      </c>
      <c r="C409" s="104">
        <f t="shared" si="35"/>
        <v>3252720.02</v>
      </c>
      <c r="D409" s="134">
        <v>64415.48</v>
      </c>
      <c r="E409" s="127">
        <v>162785.72</v>
      </c>
      <c r="F409" s="127">
        <v>742647.16</v>
      </c>
      <c r="G409" s="127">
        <v>2282871.66</v>
      </c>
      <c r="H409" s="127">
        <v>0</v>
      </c>
      <c r="I409" s="127">
        <v>0</v>
      </c>
      <c r="J409" s="127">
        <v>0</v>
      </c>
      <c r="K409" s="127">
        <v>0</v>
      </c>
      <c r="L409" s="128">
        <v>0</v>
      </c>
      <c r="M409" s="127">
        <v>0</v>
      </c>
      <c r="N409" s="129">
        <v>0</v>
      </c>
      <c r="O409" s="130">
        <v>0</v>
      </c>
      <c r="P409" s="129">
        <v>0</v>
      </c>
      <c r="Q409" s="130">
        <v>0</v>
      </c>
      <c r="R409" s="129">
        <v>0</v>
      </c>
      <c r="S409" s="130">
        <v>0</v>
      </c>
      <c r="T409" s="129">
        <v>0</v>
      </c>
      <c r="U409" s="129">
        <v>0</v>
      </c>
      <c r="V409" s="129">
        <v>0</v>
      </c>
      <c r="W409" s="130">
        <v>0</v>
      </c>
      <c r="X409" s="56"/>
      <c r="Y409" s="57"/>
      <c r="Z409" s="57"/>
      <c r="AA409" s="57"/>
      <c r="AB409" s="57"/>
      <c r="AC409" s="57"/>
      <c r="AD409" s="57"/>
    </row>
    <row r="410" spans="1:30" s="55" customFormat="1" ht="24.75" hidden="1" customHeight="1" x14ac:dyDescent="0.25">
      <c r="A410" s="164">
        <v>369</v>
      </c>
      <c r="B410" s="126" t="s">
        <v>349</v>
      </c>
      <c r="C410" s="104">
        <f t="shared" si="35"/>
        <v>11037722.550000001</v>
      </c>
      <c r="D410" s="134">
        <v>219715.01</v>
      </c>
      <c r="E410" s="127">
        <v>498253.82</v>
      </c>
      <c r="F410" s="127">
        <v>773707.12</v>
      </c>
      <c r="G410" s="127">
        <v>1123334.04</v>
      </c>
      <c r="H410" s="127">
        <v>475188.36</v>
      </c>
      <c r="I410" s="127">
        <v>237594.18</v>
      </c>
      <c r="J410" s="127">
        <v>398714.92</v>
      </c>
      <c r="K410" s="127">
        <v>0</v>
      </c>
      <c r="L410" s="128">
        <v>0</v>
      </c>
      <c r="M410" s="127">
        <v>0</v>
      </c>
      <c r="N410" s="129">
        <v>0</v>
      </c>
      <c r="O410" s="130">
        <v>0</v>
      </c>
      <c r="P410" s="129">
        <v>0</v>
      </c>
      <c r="Q410" s="130">
        <v>0</v>
      </c>
      <c r="R410" s="129">
        <v>0</v>
      </c>
      <c r="S410" s="130">
        <v>0</v>
      </c>
      <c r="T410" s="129">
        <v>2037.6</v>
      </c>
      <c r="U410" s="127">
        <v>7311215.0999999996</v>
      </c>
      <c r="V410" s="129">
        <v>0</v>
      </c>
      <c r="W410" s="130">
        <v>0</v>
      </c>
      <c r="X410" s="56"/>
      <c r="Y410" s="57"/>
      <c r="Z410" s="57"/>
      <c r="AA410" s="57"/>
      <c r="AB410" s="57"/>
      <c r="AC410" s="57"/>
      <c r="AD410" s="57"/>
    </row>
    <row r="411" spans="1:30" s="55" customFormat="1" ht="24.75" hidden="1" customHeight="1" x14ac:dyDescent="0.25">
      <c r="A411" s="164">
        <v>370</v>
      </c>
      <c r="B411" s="126" t="s">
        <v>350</v>
      </c>
      <c r="C411" s="104">
        <f t="shared" si="35"/>
        <v>11055261.34</v>
      </c>
      <c r="D411" s="134">
        <v>222534.48</v>
      </c>
      <c r="E411" s="127">
        <v>475885.74</v>
      </c>
      <c r="F411" s="127">
        <v>960119.98</v>
      </c>
      <c r="G411" s="127">
        <v>1232348.3400000001</v>
      </c>
      <c r="H411" s="127">
        <v>749064</v>
      </c>
      <c r="I411" s="127">
        <v>374532</v>
      </c>
      <c r="J411" s="127">
        <v>473939.92</v>
      </c>
      <c r="K411" s="127">
        <v>0</v>
      </c>
      <c r="L411" s="128">
        <v>0</v>
      </c>
      <c r="M411" s="127">
        <v>0</v>
      </c>
      <c r="N411" s="129">
        <v>0</v>
      </c>
      <c r="O411" s="130">
        <v>0</v>
      </c>
      <c r="P411" s="129">
        <v>0</v>
      </c>
      <c r="Q411" s="130">
        <v>0</v>
      </c>
      <c r="R411" s="129">
        <v>0</v>
      </c>
      <c r="S411" s="130">
        <v>0</v>
      </c>
      <c r="T411" s="129">
        <v>2037.6</v>
      </c>
      <c r="U411" s="127">
        <v>6566836.8799999999</v>
      </c>
      <c r="V411" s="129">
        <v>0</v>
      </c>
      <c r="W411" s="130">
        <v>0</v>
      </c>
      <c r="X411" s="56"/>
      <c r="Y411" s="57"/>
      <c r="Z411" s="57"/>
      <c r="AA411" s="57"/>
      <c r="AB411" s="57"/>
      <c r="AC411" s="57"/>
      <c r="AD411" s="57"/>
    </row>
    <row r="412" spans="1:30" s="55" customFormat="1" ht="24.75" hidden="1" customHeight="1" x14ac:dyDescent="0.25">
      <c r="A412" s="164">
        <v>371</v>
      </c>
      <c r="B412" s="126" t="s">
        <v>351</v>
      </c>
      <c r="C412" s="104">
        <f t="shared" si="35"/>
        <v>10099052.220000001</v>
      </c>
      <c r="D412" s="134">
        <v>200485.34</v>
      </c>
      <c r="E412" s="127">
        <v>482007.58</v>
      </c>
      <c r="F412" s="127">
        <v>901968.4</v>
      </c>
      <c r="G412" s="127">
        <v>908035.96</v>
      </c>
      <c r="H412" s="127">
        <v>476901.72</v>
      </c>
      <c r="I412" s="127">
        <v>238450.86</v>
      </c>
      <c r="J412" s="127">
        <v>327066.5</v>
      </c>
      <c r="K412" s="127">
        <v>0</v>
      </c>
      <c r="L412" s="128">
        <v>0</v>
      </c>
      <c r="M412" s="127">
        <v>0</v>
      </c>
      <c r="N412" s="129">
        <v>0</v>
      </c>
      <c r="O412" s="130">
        <v>0</v>
      </c>
      <c r="P412" s="129">
        <v>0</v>
      </c>
      <c r="Q412" s="130">
        <v>0</v>
      </c>
      <c r="R412" s="129">
        <v>0</v>
      </c>
      <c r="S412" s="130">
        <v>0</v>
      </c>
      <c r="T412" s="129">
        <v>2037.6</v>
      </c>
      <c r="U412" s="127">
        <v>6564135.8600000003</v>
      </c>
      <c r="V412" s="129">
        <v>0</v>
      </c>
      <c r="W412" s="130">
        <v>0</v>
      </c>
      <c r="X412" s="56"/>
      <c r="Y412" s="57"/>
      <c r="Z412" s="57"/>
      <c r="AA412" s="57"/>
      <c r="AB412" s="57"/>
      <c r="AC412" s="57"/>
      <c r="AD412" s="57"/>
    </row>
    <row r="413" spans="1:30" s="55" customFormat="1" ht="24.75" hidden="1" customHeight="1" x14ac:dyDescent="0.25">
      <c r="A413" s="164">
        <v>372</v>
      </c>
      <c r="B413" s="126" t="s">
        <v>352</v>
      </c>
      <c r="C413" s="104">
        <f t="shared" si="35"/>
        <v>8343577.8499999996</v>
      </c>
      <c r="D413" s="134">
        <v>168292.41</v>
      </c>
      <c r="E413" s="127">
        <v>270789.94</v>
      </c>
      <c r="F413" s="127">
        <v>1376785.06</v>
      </c>
      <c r="G413" s="127">
        <v>3612017.76</v>
      </c>
      <c r="H413" s="127">
        <v>1162687.04</v>
      </c>
      <c r="I413" s="127">
        <v>581343.52</v>
      </c>
      <c r="J413" s="127">
        <v>1171662.1200000001</v>
      </c>
      <c r="K413" s="127">
        <v>0</v>
      </c>
      <c r="L413" s="128">
        <v>0</v>
      </c>
      <c r="M413" s="127">
        <v>0</v>
      </c>
      <c r="N413" s="129">
        <v>0</v>
      </c>
      <c r="O413" s="130">
        <v>0</v>
      </c>
      <c r="P413" s="129">
        <v>0</v>
      </c>
      <c r="Q413" s="130">
        <v>0</v>
      </c>
      <c r="R413" s="129">
        <v>0</v>
      </c>
      <c r="S413" s="130">
        <v>0</v>
      </c>
      <c r="T413" s="129">
        <v>0</v>
      </c>
      <c r="U413" s="127">
        <v>0</v>
      </c>
      <c r="V413" s="129">
        <v>0</v>
      </c>
      <c r="W413" s="130">
        <v>0</v>
      </c>
      <c r="X413" s="56"/>
      <c r="Y413" s="57"/>
      <c r="Z413" s="57"/>
      <c r="AA413" s="57"/>
      <c r="AB413" s="57"/>
      <c r="AC413" s="57"/>
      <c r="AD413" s="57"/>
    </row>
    <row r="414" spans="1:30" s="55" customFormat="1" ht="24.75" hidden="1" customHeight="1" x14ac:dyDescent="0.25">
      <c r="A414" s="164">
        <v>373</v>
      </c>
      <c r="B414" s="126" t="s">
        <v>353</v>
      </c>
      <c r="C414" s="104">
        <f t="shared" si="35"/>
        <v>12165310.02</v>
      </c>
      <c r="D414" s="134">
        <v>244784.82</v>
      </c>
      <c r="E414" s="127">
        <v>423271.9</v>
      </c>
      <c r="F414" s="127">
        <v>1549686.92</v>
      </c>
      <c r="G414" s="127">
        <v>0</v>
      </c>
      <c r="H414" s="127">
        <v>0</v>
      </c>
      <c r="I414" s="127">
        <v>0</v>
      </c>
      <c r="J414" s="127">
        <v>0</v>
      </c>
      <c r="K414" s="127">
        <v>0</v>
      </c>
      <c r="L414" s="128">
        <v>0</v>
      </c>
      <c r="M414" s="127">
        <v>0</v>
      </c>
      <c r="N414" s="129">
        <v>0</v>
      </c>
      <c r="O414" s="130">
        <v>0</v>
      </c>
      <c r="P414" s="129">
        <v>0</v>
      </c>
      <c r="Q414" s="130">
        <v>0</v>
      </c>
      <c r="R414" s="129">
        <v>0</v>
      </c>
      <c r="S414" s="130">
        <v>0</v>
      </c>
      <c r="T414" s="129">
        <v>3298.6</v>
      </c>
      <c r="U414" s="127">
        <v>9947566.3800000008</v>
      </c>
      <c r="V414" s="129">
        <v>0</v>
      </c>
      <c r="W414" s="130">
        <v>0</v>
      </c>
      <c r="X414" s="56"/>
      <c r="Y414" s="57"/>
      <c r="Z414" s="57"/>
      <c r="AA414" s="57"/>
      <c r="AB414" s="57"/>
      <c r="AC414" s="57"/>
      <c r="AD414" s="57"/>
    </row>
    <row r="415" spans="1:30" s="55" customFormat="1" ht="24.75" hidden="1" customHeight="1" x14ac:dyDescent="0.25">
      <c r="A415" s="164">
        <v>374</v>
      </c>
      <c r="B415" s="126" t="s">
        <v>354</v>
      </c>
      <c r="C415" s="104">
        <f t="shared" si="35"/>
        <v>10815007.42</v>
      </c>
      <c r="D415" s="134">
        <v>220186.26</v>
      </c>
      <c r="E415" s="127">
        <v>252933</v>
      </c>
      <c r="F415" s="127">
        <v>0</v>
      </c>
      <c r="G415" s="127">
        <v>4598979.2</v>
      </c>
      <c r="H415" s="127">
        <v>1573740.04</v>
      </c>
      <c r="I415" s="127">
        <v>786870.02</v>
      </c>
      <c r="J415" s="127">
        <v>1050365.2</v>
      </c>
      <c r="K415" s="127">
        <v>0</v>
      </c>
      <c r="L415" s="128">
        <v>0</v>
      </c>
      <c r="M415" s="127">
        <v>0</v>
      </c>
      <c r="N415" s="129">
        <v>0</v>
      </c>
      <c r="O415" s="130">
        <v>0</v>
      </c>
      <c r="P415" s="129">
        <v>861</v>
      </c>
      <c r="Q415" s="130">
        <v>2331933.7000000002</v>
      </c>
      <c r="R415" s="129">
        <v>0</v>
      </c>
      <c r="S415" s="130">
        <v>0</v>
      </c>
      <c r="T415" s="129">
        <v>0</v>
      </c>
      <c r="U415" s="127">
        <v>0</v>
      </c>
      <c r="V415" s="129">
        <v>0</v>
      </c>
      <c r="W415" s="130">
        <v>0</v>
      </c>
      <c r="X415" s="56"/>
      <c r="Y415" s="57"/>
      <c r="Z415" s="57"/>
      <c r="AA415" s="57"/>
      <c r="AB415" s="57"/>
      <c r="AC415" s="57"/>
      <c r="AD415" s="57"/>
    </row>
    <row r="416" spans="1:30" s="55" customFormat="1" ht="24.75" hidden="1" customHeight="1" x14ac:dyDescent="0.25">
      <c r="A416" s="164">
        <v>375</v>
      </c>
      <c r="B416" s="126" t="s">
        <v>355</v>
      </c>
      <c r="C416" s="104">
        <f t="shared" si="35"/>
        <v>12948249.52</v>
      </c>
      <c r="D416" s="134">
        <v>256560.1</v>
      </c>
      <c r="E416" s="127">
        <v>641365.4</v>
      </c>
      <c r="F416" s="127">
        <v>0</v>
      </c>
      <c r="G416" s="127">
        <v>0</v>
      </c>
      <c r="H416" s="127">
        <v>0</v>
      </c>
      <c r="I416" s="127">
        <v>0</v>
      </c>
      <c r="J416" s="127">
        <v>0</v>
      </c>
      <c r="K416" s="127">
        <v>0</v>
      </c>
      <c r="L416" s="128">
        <v>0</v>
      </c>
      <c r="M416" s="127">
        <v>0</v>
      </c>
      <c r="N416" s="129">
        <v>0</v>
      </c>
      <c r="O416" s="127">
        <v>0</v>
      </c>
      <c r="P416" s="129">
        <v>0</v>
      </c>
      <c r="Q416" s="127">
        <v>0</v>
      </c>
      <c r="R416" s="129">
        <v>0</v>
      </c>
      <c r="S416" s="130">
        <v>0</v>
      </c>
      <c r="T416" s="129">
        <v>5304.8</v>
      </c>
      <c r="U416" s="127">
        <v>12050324.02</v>
      </c>
      <c r="V416" s="129">
        <v>0</v>
      </c>
      <c r="W416" s="127">
        <v>0</v>
      </c>
      <c r="X416" s="56"/>
      <c r="Y416" s="57"/>
      <c r="Z416" s="57"/>
      <c r="AA416" s="57"/>
      <c r="AB416" s="57"/>
      <c r="AC416" s="57"/>
      <c r="AD416" s="57"/>
    </row>
    <row r="417" spans="1:30" s="55" customFormat="1" ht="24.75" hidden="1" customHeight="1" x14ac:dyDescent="0.25">
      <c r="A417" s="164">
        <v>376</v>
      </c>
      <c r="B417" s="126" t="s">
        <v>131</v>
      </c>
      <c r="C417" s="104">
        <f t="shared" si="35"/>
        <v>941128.46</v>
      </c>
      <c r="D417" s="134">
        <v>18046.740000000002</v>
      </c>
      <c r="E417" s="127">
        <v>75447.600000000006</v>
      </c>
      <c r="F417" s="127">
        <v>847634.12</v>
      </c>
      <c r="G417" s="127">
        <v>0</v>
      </c>
      <c r="H417" s="127">
        <v>0</v>
      </c>
      <c r="I417" s="127">
        <v>0</v>
      </c>
      <c r="J417" s="127">
        <v>0</v>
      </c>
      <c r="K417" s="127">
        <v>0</v>
      </c>
      <c r="L417" s="128">
        <v>0</v>
      </c>
      <c r="M417" s="127">
        <v>0</v>
      </c>
      <c r="N417" s="129">
        <v>0</v>
      </c>
      <c r="O417" s="130">
        <v>0</v>
      </c>
      <c r="P417" s="129">
        <v>0</v>
      </c>
      <c r="Q417" s="130">
        <v>0</v>
      </c>
      <c r="R417" s="129">
        <v>0</v>
      </c>
      <c r="S417" s="130">
        <v>0</v>
      </c>
      <c r="T417" s="129">
        <v>0</v>
      </c>
      <c r="U417" s="129">
        <v>0</v>
      </c>
      <c r="V417" s="129">
        <v>0</v>
      </c>
      <c r="W417" s="130">
        <v>0</v>
      </c>
      <c r="X417" s="56"/>
      <c r="Y417" s="57"/>
      <c r="Z417" s="57"/>
      <c r="AA417" s="57"/>
      <c r="AB417" s="57"/>
      <c r="AC417" s="57"/>
      <c r="AD417" s="57"/>
    </row>
    <row r="418" spans="1:30" s="55" customFormat="1" ht="24.75" hidden="1" customHeight="1" x14ac:dyDescent="0.25">
      <c r="A418" s="164">
        <v>377</v>
      </c>
      <c r="B418" s="126" t="s">
        <v>1283</v>
      </c>
      <c r="C418" s="104">
        <f t="shared" si="35"/>
        <v>3560664.04</v>
      </c>
      <c r="D418" s="134">
        <v>62013.67</v>
      </c>
      <c r="E418" s="127">
        <v>136655.85</v>
      </c>
      <c r="F418" s="127">
        <v>0</v>
      </c>
      <c r="G418" s="127">
        <v>0</v>
      </c>
      <c r="H418" s="127">
        <v>0</v>
      </c>
      <c r="I418" s="127">
        <v>0</v>
      </c>
      <c r="J418" s="127">
        <v>0</v>
      </c>
      <c r="K418" s="127">
        <v>0</v>
      </c>
      <c r="L418" s="128">
        <v>2</v>
      </c>
      <c r="M418" s="127">
        <v>3361994.52</v>
      </c>
      <c r="N418" s="129">
        <v>0</v>
      </c>
      <c r="O418" s="130">
        <v>0</v>
      </c>
      <c r="P418" s="129">
        <v>0</v>
      </c>
      <c r="Q418" s="130">
        <v>0</v>
      </c>
      <c r="R418" s="129">
        <v>0</v>
      </c>
      <c r="S418" s="130">
        <v>0</v>
      </c>
      <c r="T418" s="129">
        <v>0</v>
      </c>
      <c r="U418" s="129">
        <v>0</v>
      </c>
      <c r="V418" s="129">
        <v>0</v>
      </c>
      <c r="W418" s="130">
        <v>0</v>
      </c>
      <c r="X418" s="56"/>
      <c r="Y418" s="57"/>
      <c r="Z418" s="57"/>
      <c r="AA418" s="57"/>
      <c r="AB418" s="57"/>
      <c r="AC418" s="57"/>
      <c r="AD418" s="57"/>
    </row>
    <row r="419" spans="1:30" s="55" customFormat="1" ht="24.75" hidden="1" customHeight="1" x14ac:dyDescent="0.25">
      <c r="A419" s="164">
        <v>378</v>
      </c>
      <c r="B419" s="126" t="s">
        <v>416</v>
      </c>
      <c r="C419" s="104">
        <f t="shared" si="35"/>
        <v>17691585.829999998</v>
      </c>
      <c r="D419" s="134">
        <v>360615.83</v>
      </c>
      <c r="E419" s="127">
        <v>393270</v>
      </c>
      <c r="F419" s="127">
        <v>1749612</v>
      </c>
      <c r="G419" s="127">
        <v>0</v>
      </c>
      <c r="H419" s="127">
        <v>0</v>
      </c>
      <c r="I419" s="127">
        <v>0</v>
      </c>
      <c r="J419" s="127">
        <v>308085</v>
      </c>
      <c r="K419" s="127">
        <v>0</v>
      </c>
      <c r="L419" s="128">
        <v>0</v>
      </c>
      <c r="M419" s="127">
        <v>0</v>
      </c>
      <c r="N419" s="129">
        <v>0</v>
      </c>
      <c r="O419" s="130">
        <v>0</v>
      </c>
      <c r="P419" s="129">
        <v>0</v>
      </c>
      <c r="Q419" s="130">
        <v>0</v>
      </c>
      <c r="R419" s="129">
        <v>0</v>
      </c>
      <c r="S419" s="130">
        <v>0</v>
      </c>
      <c r="T419" s="129">
        <v>2877</v>
      </c>
      <c r="U419" s="129">
        <v>14880003</v>
      </c>
      <c r="V419" s="129">
        <v>0</v>
      </c>
      <c r="W419" s="130">
        <v>0</v>
      </c>
      <c r="X419" s="56"/>
      <c r="Y419" s="57"/>
      <c r="Z419" s="57"/>
      <c r="AA419" s="57"/>
      <c r="AB419" s="57"/>
      <c r="AC419" s="57"/>
      <c r="AD419" s="57"/>
    </row>
    <row r="420" spans="1:30" s="55" customFormat="1" ht="24.75" hidden="1" customHeight="1" x14ac:dyDescent="0.25">
      <c r="A420" s="164">
        <v>379</v>
      </c>
      <c r="B420" s="126" t="s">
        <v>357</v>
      </c>
      <c r="C420" s="104">
        <f t="shared" si="35"/>
        <v>14308646.470000001</v>
      </c>
      <c r="D420" s="134">
        <v>291537.46999999997</v>
      </c>
      <c r="E420" s="127">
        <v>323938</v>
      </c>
      <c r="F420" s="127">
        <v>0</v>
      </c>
      <c r="G420" s="127">
        <v>0</v>
      </c>
      <c r="H420" s="127">
        <v>0</v>
      </c>
      <c r="I420" s="127">
        <v>0</v>
      </c>
      <c r="J420" s="127">
        <v>0</v>
      </c>
      <c r="K420" s="127">
        <v>0</v>
      </c>
      <c r="L420" s="128">
        <v>0</v>
      </c>
      <c r="M420" s="127">
        <v>0</v>
      </c>
      <c r="N420" s="129">
        <v>1331.2</v>
      </c>
      <c r="O420" s="127">
        <v>5077401</v>
      </c>
      <c r="P420" s="129">
        <v>0</v>
      </c>
      <c r="Q420" s="127">
        <v>0</v>
      </c>
      <c r="R420" s="129">
        <v>0</v>
      </c>
      <c r="S420" s="130">
        <v>0</v>
      </c>
      <c r="T420" s="129">
        <v>2316.3000000000002</v>
      </c>
      <c r="U420" s="129">
        <v>8615770</v>
      </c>
      <c r="V420" s="129">
        <v>0</v>
      </c>
      <c r="W420" s="127">
        <v>0</v>
      </c>
      <c r="X420" s="56"/>
      <c r="Y420" s="57"/>
      <c r="Z420" s="57"/>
      <c r="AA420" s="57"/>
      <c r="AB420" s="57"/>
      <c r="AC420" s="57"/>
      <c r="AD420" s="57"/>
    </row>
    <row r="421" spans="1:30" s="55" customFormat="1" ht="24.75" hidden="1" customHeight="1" x14ac:dyDescent="0.25">
      <c r="A421" s="164">
        <v>380</v>
      </c>
      <c r="B421" s="126" t="s">
        <v>358</v>
      </c>
      <c r="C421" s="104">
        <f t="shared" si="35"/>
        <v>15785929.720000001</v>
      </c>
      <c r="D421" s="134">
        <v>322115.71999999997</v>
      </c>
      <c r="E421" s="127">
        <v>334420</v>
      </c>
      <c r="F421" s="127">
        <v>0</v>
      </c>
      <c r="G421" s="127">
        <v>0</v>
      </c>
      <c r="H421" s="127">
        <v>0</v>
      </c>
      <c r="I421" s="127">
        <v>0</v>
      </c>
      <c r="J421" s="127">
        <v>0</v>
      </c>
      <c r="K421" s="127">
        <v>0</v>
      </c>
      <c r="L421" s="128">
        <v>0</v>
      </c>
      <c r="M421" s="127">
        <v>0</v>
      </c>
      <c r="N421" s="129">
        <v>1370.3</v>
      </c>
      <c r="O421" s="127">
        <v>5463457</v>
      </c>
      <c r="P421" s="129">
        <v>0</v>
      </c>
      <c r="Q421" s="127">
        <v>0</v>
      </c>
      <c r="R421" s="129">
        <v>0</v>
      </c>
      <c r="S421" s="130">
        <v>0</v>
      </c>
      <c r="T421" s="129">
        <v>2877.9</v>
      </c>
      <c r="U421" s="129">
        <v>9665937</v>
      </c>
      <c r="V421" s="129">
        <v>0</v>
      </c>
      <c r="W421" s="127">
        <v>0</v>
      </c>
      <c r="X421" s="56"/>
      <c r="Y421" s="57"/>
      <c r="Z421" s="57"/>
      <c r="AA421" s="57"/>
      <c r="AB421" s="57"/>
      <c r="AC421" s="57"/>
      <c r="AD421" s="57"/>
    </row>
    <row r="422" spans="1:30" s="55" customFormat="1" ht="24.75" hidden="1" customHeight="1" x14ac:dyDescent="0.25">
      <c r="A422" s="164">
        <v>381</v>
      </c>
      <c r="B422" s="126" t="s">
        <v>1290</v>
      </c>
      <c r="C422" s="104">
        <f t="shared" si="35"/>
        <v>1534872.26</v>
      </c>
      <c r="D422" s="134">
        <v>24673.69</v>
      </c>
      <c r="E422" s="127">
        <v>110984.94</v>
      </c>
      <c r="F422" s="127">
        <v>0</v>
      </c>
      <c r="G422" s="127">
        <v>0</v>
      </c>
      <c r="H422" s="127">
        <v>0</v>
      </c>
      <c r="I422" s="127">
        <v>0</v>
      </c>
      <c r="J422" s="127">
        <v>0</v>
      </c>
      <c r="K422" s="127">
        <v>0</v>
      </c>
      <c r="L422" s="128">
        <v>1</v>
      </c>
      <c r="M422" s="127">
        <v>1399213.63</v>
      </c>
      <c r="N422" s="129">
        <v>0</v>
      </c>
      <c r="O422" s="127">
        <v>0</v>
      </c>
      <c r="P422" s="129">
        <v>0</v>
      </c>
      <c r="Q422" s="127">
        <v>0</v>
      </c>
      <c r="R422" s="129">
        <v>0</v>
      </c>
      <c r="S422" s="127">
        <v>0</v>
      </c>
      <c r="T422" s="129">
        <v>0</v>
      </c>
      <c r="U422" s="129">
        <v>0</v>
      </c>
      <c r="V422" s="129">
        <v>0</v>
      </c>
      <c r="W422" s="127">
        <v>0</v>
      </c>
      <c r="X422" s="56"/>
      <c r="Y422" s="57"/>
      <c r="Z422" s="57"/>
      <c r="AA422" s="57"/>
      <c r="AB422" s="57"/>
      <c r="AC422" s="57"/>
      <c r="AD422" s="57"/>
    </row>
    <row r="423" spans="1:30" s="55" customFormat="1" ht="24.75" hidden="1" customHeight="1" x14ac:dyDescent="0.25">
      <c r="A423" s="164">
        <v>382</v>
      </c>
      <c r="B423" s="126" t="s">
        <v>359</v>
      </c>
      <c r="C423" s="104">
        <f t="shared" si="35"/>
        <v>4861645.0599999996</v>
      </c>
      <c r="D423" s="134">
        <v>96030.98</v>
      </c>
      <c r="E423" s="127">
        <v>255152.58</v>
      </c>
      <c r="F423" s="127">
        <v>0</v>
      </c>
      <c r="G423" s="127">
        <v>0</v>
      </c>
      <c r="H423" s="127">
        <v>0</v>
      </c>
      <c r="I423" s="127">
        <v>0</v>
      </c>
      <c r="J423" s="127">
        <v>0</v>
      </c>
      <c r="K423" s="127">
        <v>0</v>
      </c>
      <c r="L423" s="128">
        <v>0</v>
      </c>
      <c r="M423" s="127">
        <v>0</v>
      </c>
      <c r="N423" s="129">
        <v>1367.6</v>
      </c>
      <c r="O423" s="127">
        <v>4510461.5</v>
      </c>
      <c r="P423" s="129">
        <v>0</v>
      </c>
      <c r="Q423" s="127">
        <v>0</v>
      </c>
      <c r="R423" s="129">
        <v>0</v>
      </c>
      <c r="S423" s="127">
        <v>0</v>
      </c>
      <c r="T423" s="129">
        <v>0</v>
      </c>
      <c r="U423" s="129">
        <v>0</v>
      </c>
      <c r="V423" s="129">
        <v>0</v>
      </c>
      <c r="W423" s="127">
        <v>0</v>
      </c>
      <c r="X423" s="56"/>
      <c r="Y423" s="57"/>
      <c r="Z423" s="57"/>
      <c r="AA423" s="57"/>
      <c r="AB423" s="57"/>
      <c r="AC423" s="57"/>
      <c r="AD423" s="57"/>
    </row>
    <row r="424" spans="1:30" s="55" customFormat="1" ht="24.75" hidden="1" customHeight="1" x14ac:dyDescent="0.25">
      <c r="A424" s="164">
        <v>383</v>
      </c>
      <c r="B424" s="126" t="s">
        <v>360</v>
      </c>
      <c r="C424" s="104">
        <f t="shared" si="35"/>
        <v>16856334.350000001</v>
      </c>
      <c r="D424" s="134">
        <v>338234.15</v>
      </c>
      <c r="E424" s="127">
        <v>631642.19999999995</v>
      </c>
      <c r="F424" s="127">
        <v>0</v>
      </c>
      <c r="G424" s="127">
        <v>0</v>
      </c>
      <c r="H424" s="127">
        <v>1730293</v>
      </c>
      <c r="I424" s="127">
        <v>854868.7</v>
      </c>
      <c r="J424" s="127">
        <v>1058791.58</v>
      </c>
      <c r="K424" s="127">
        <v>0</v>
      </c>
      <c r="L424" s="128">
        <v>0</v>
      </c>
      <c r="M424" s="127">
        <v>0</v>
      </c>
      <c r="N424" s="129">
        <v>1288.9000000000001</v>
      </c>
      <c r="O424" s="127">
        <v>4624201.7</v>
      </c>
      <c r="P424" s="129">
        <v>0</v>
      </c>
      <c r="Q424" s="127">
        <v>0</v>
      </c>
      <c r="R424" s="129">
        <v>0</v>
      </c>
      <c r="S424" s="127">
        <v>0</v>
      </c>
      <c r="T424" s="129">
        <v>3616</v>
      </c>
      <c r="U424" s="130">
        <v>7618303.0199999996</v>
      </c>
      <c r="V424" s="129">
        <v>0</v>
      </c>
      <c r="W424" s="127">
        <v>0</v>
      </c>
      <c r="X424" s="56"/>
      <c r="Y424" s="57"/>
      <c r="Z424" s="57"/>
      <c r="AA424" s="57"/>
      <c r="AB424" s="57"/>
      <c r="AC424" s="57"/>
      <c r="AD424" s="57"/>
    </row>
    <row r="425" spans="1:30" s="55" customFormat="1" ht="24.75" hidden="1" customHeight="1" x14ac:dyDescent="0.25">
      <c r="A425" s="164">
        <v>384</v>
      </c>
      <c r="B425" s="126" t="s">
        <v>361</v>
      </c>
      <c r="C425" s="104">
        <f t="shared" si="35"/>
        <v>5956717.6799999997</v>
      </c>
      <c r="D425" s="134">
        <v>119798.12</v>
      </c>
      <c r="E425" s="127">
        <v>210143.84</v>
      </c>
      <c r="F425" s="127">
        <v>0</v>
      </c>
      <c r="G425" s="127">
        <v>0</v>
      </c>
      <c r="H425" s="127">
        <v>0</v>
      </c>
      <c r="I425" s="127">
        <v>0</v>
      </c>
      <c r="J425" s="127">
        <v>0</v>
      </c>
      <c r="K425" s="127">
        <v>0</v>
      </c>
      <c r="L425" s="128">
        <v>0</v>
      </c>
      <c r="M425" s="127">
        <v>0</v>
      </c>
      <c r="N425" s="129">
        <v>857.2</v>
      </c>
      <c r="O425" s="127">
        <v>5626775.7199999997</v>
      </c>
      <c r="P425" s="129">
        <v>0</v>
      </c>
      <c r="Q425" s="127">
        <v>0</v>
      </c>
      <c r="R425" s="129">
        <v>0</v>
      </c>
      <c r="S425" s="127">
        <v>0</v>
      </c>
      <c r="T425" s="129">
        <v>0</v>
      </c>
      <c r="U425" s="130">
        <v>0</v>
      </c>
      <c r="V425" s="129">
        <v>0</v>
      </c>
      <c r="W425" s="127">
        <v>0</v>
      </c>
      <c r="X425" s="56"/>
      <c r="Y425" s="57"/>
      <c r="Z425" s="57"/>
      <c r="AA425" s="57"/>
      <c r="AB425" s="57"/>
      <c r="AC425" s="57"/>
      <c r="AD425" s="57"/>
    </row>
    <row r="426" spans="1:30" s="55" customFormat="1" ht="24.75" hidden="1" customHeight="1" x14ac:dyDescent="0.25">
      <c r="A426" s="164">
        <v>385</v>
      </c>
      <c r="B426" s="126" t="s">
        <v>362</v>
      </c>
      <c r="C426" s="104">
        <f t="shared" si="35"/>
        <v>3684610.84</v>
      </c>
      <c r="D426" s="134">
        <v>72552.960000000006</v>
      </c>
      <c r="E426" s="127">
        <v>204331.16</v>
      </c>
      <c r="F426" s="127">
        <v>0</v>
      </c>
      <c r="G426" s="127">
        <v>0</v>
      </c>
      <c r="H426" s="127">
        <v>0</v>
      </c>
      <c r="I426" s="127">
        <v>0</v>
      </c>
      <c r="J426" s="127">
        <v>0</v>
      </c>
      <c r="K426" s="127">
        <v>0</v>
      </c>
      <c r="L426" s="128">
        <v>0</v>
      </c>
      <c r="M426" s="127">
        <v>0</v>
      </c>
      <c r="N426" s="129">
        <v>779.4</v>
      </c>
      <c r="O426" s="127">
        <v>3407726.72</v>
      </c>
      <c r="P426" s="129">
        <v>0</v>
      </c>
      <c r="Q426" s="127">
        <v>0</v>
      </c>
      <c r="R426" s="129">
        <v>0</v>
      </c>
      <c r="S426" s="127">
        <v>0</v>
      </c>
      <c r="T426" s="129">
        <v>0</v>
      </c>
      <c r="U426" s="130">
        <v>0</v>
      </c>
      <c r="V426" s="129">
        <v>0</v>
      </c>
      <c r="W426" s="127">
        <v>0</v>
      </c>
      <c r="X426" s="56"/>
      <c r="Y426" s="57"/>
      <c r="Z426" s="57"/>
      <c r="AA426" s="57"/>
      <c r="AB426" s="57"/>
      <c r="AC426" s="57"/>
      <c r="AD426" s="57"/>
    </row>
    <row r="427" spans="1:30" s="55" customFormat="1" ht="24.75" hidden="1" customHeight="1" x14ac:dyDescent="0.25">
      <c r="A427" s="164">
        <v>386</v>
      </c>
      <c r="B427" s="126" t="s">
        <v>1282</v>
      </c>
      <c r="C427" s="104">
        <f t="shared" si="35"/>
        <v>6646158.0700000003</v>
      </c>
      <c r="D427" s="134">
        <v>113089.83</v>
      </c>
      <c r="E427" s="127">
        <v>163774.65</v>
      </c>
      <c r="F427" s="127">
        <v>0</v>
      </c>
      <c r="G427" s="127">
        <v>0</v>
      </c>
      <c r="H427" s="127">
        <v>0</v>
      </c>
      <c r="I427" s="127">
        <v>0</v>
      </c>
      <c r="J427" s="127">
        <v>0</v>
      </c>
      <c r="K427" s="127">
        <v>0</v>
      </c>
      <c r="L427" s="128">
        <v>4</v>
      </c>
      <c r="M427" s="127">
        <v>6369293.5899999999</v>
      </c>
      <c r="N427" s="129">
        <v>0</v>
      </c>
      <c r="O427" s="130">
        <v>0</v>
      </c>
      <c r="P427" s="129">
        <v>0</v>
      </c>
      <c r="Q427" s="130">
        <v>0</v>
      </c>
      <c r="R427" s="129">
        <v>0</v>
      </c>
      <c r="S427" s="127">
        <v>0</v>
      </c>
      <c r="T427" s="129">
        <v>0</v>
      </c>
      <c r="U427" s="130">
        <v>0</v>
      </c>
      <c r="V427" s="129">
        <v>0</v>
      </c>
      <c r="W427" s="127">
        <v>0</v>
      </c>
      <c r="X427" s="56"/>
      <c r="Y427" s="57"/>
      <c r="Z427" s="57"/>
      <c r="AA427" s="57"/>
      <c r="AB427" s="57"/>
      <c r="AC427" s="57"/>
      <c r="AD427" s="57"/>
    </row>
    <row r="428" spans="1:30" s="55" customFormat="1" ht="24.75" hidden="1" customHeight="1" x14ac:dyDescent="0.25">
      <c r="A428" s="164">
        <v>387</v>
      </c>
      <c r="B428" s="126" t="s">
        <v>363</v>
      </c>
      <c r="C428" s="104">
        <f t="shared" si="35"/>
        <v>12096201.77</v>
      </c>
      <c r="D428" s="134">
        <v>247778.43</v>
      </c>
      <c r="E428" s="127">
        <v>210563.6</v>
      </c>
      <c r="F428" s="127">
        <v>0</v>
      </c>
      <c r="G428" s="127">
        <v>0</v>
      </c>
      <c r="H428" s="127">
        <v>0</v>
      </c>
      <c r="I428" s="127">
        <v>0</v>
      </c>
      <c r="J428" s="127">
        <v>0</v>
      </c>
      <c r="K428" s="127">
        <v>0</v>
      </c>
      <c r="L428" s="128">
        <v>0</v>
      </c>
      <c r="M428" s="127">
        <v>0</v>
      </c>
      <c r="N428" s="129">
        <v>0</v>
      </c>
      <c r="O428" s="130">
        <v>0</v>
      </c>
      <c r="P428" s="129">
        <v>0</v>
      </c>
      <c r="Q428" s="130">
        <v>0</v>
      </c>
      <c r="R428" s="129">
        <v>0</v>
      </c>
      <c r="S428" s="127">
        <v>0</v>
      </c>
      <c r="T428" s="129">
        <v>4237.3</v>
      </c>
      <c r="U428" s="130">
        <v>11637859.74</v>
      </c>
      <c r="V428" s="129">
        <v>0</v>
      </c>
      <c r="W428" s="130">
        <v>0</v>
      </c>
      <c r="X428" s="56"/>
      <c r="Y428" s="57"/>
      <c r="Z428" s="57"/>
      <c r="AA428" s="57"/>
      <c r="AB428" s="57"/>
      <c r="AC428" s="57"/>
      <c r="AD428" s="57"/>
    </row>
    <row r="429" spans="1:30" s="55" customFormat="1" ht="24.75" hidden="1" customHeight="1" x14ac:dyDescent="0.25">
      <c r="A429" s="164">
        <v>388</v>
      </c>
      <c r="B429" s="126" t="s">
        <v>286</v>
      </c>
      <c r="C429" s="104">
        <f t="shared" si="35"/>
        <v>12220865.619999999</v>
      </c>
      <c r="D429" s="134">
        <v>250815.69</v>
      </c>
      <c r="E429" s="127">
        <v>189534.09</v>
      </c>
      <c r="F429" s="127">
        <v>0</v>
      </c>
      <c r="G429" s="127">
        <v>0</v>
      </c>
      <c r="H429" s="127">
        <v>0</v>
      </c>
      <c r="I429" s="127">
        <v>0</v>
      </c>
      <c r="J429" s="127">
        <v>0</v>
      </c>
      <c r="K429" s="127">
        <v>0</v>
      </c>
      <c r="L429" s="128">
        <v>0</v>
      </c>
      <c r="M429" s="127">
        <v>0</v>
      </c>
      <c r="N429" s="129">
        <v>0</v>
      </c>
      <c r="O429" s="130">
        <v>0</v>
      </c>
      <c r="P429" s="129">
        <v>0</v>
      </c>
      <c r="Q429" s="130">
        <v>0</v>
      </c>
      <c r="R429" s="129">
        <v>0</v>
      </c>
      <c r="S429" s="127">
        <v>0</v>
      </c>
      <c r="T429" s="129">
        <v>3209.2</v>
      </c>
      <c r="U429" s="130">
        <v>11780515.84</v>
      </c>
      <c r="V429" s="129">
        <v>0</v>
      </c>
      <c r="W429" s="130">
        <v>0</v>
      </c>
      <c r="X429" s="56"/>
      <c r="Y429" s="57"/>
      <c r="Z429" s="57"/>
      <c r="AA429" s="57"/>
      <c r="AB429" s="57"/>
      <c r="AC429" s="57"/>
      <c r="AD429" s="57"/>
    </row>
    <row r="430" spans="1:30" s="55" customFormat="1" ht="24.75" hidden="1" customHeight="1" x14ac:dyDescent="0.25">
      <c r="A430" s="164">
        <v>389</v>
      </c>
      <c r="B430" s="126" t="s">
        <v>364</v>
      </c>
      <c r="C430" s="104">
        <f t="shared" si="35"/>
        <v>11780511.689999999</v>
      </c>
      <c r="D430" s="134">
        <v>240953.03</v>
      </c>
      <c r="E430" s="127">
        <v>222280.14</v>
      </c>
      <c r="F430" s="127">
        <v>0</v>
      </c>
      <c r="G430" s="127">
        <v>0</v>
      </c>
      <c r="H430" s="127">
        <v>0</v>
      </c>
      <c r="I430" s="127">
        <v>0</v>
      </c>
      <c r="J430" s="127">
        <v>0</v>
      </c>
      <c r="K430" s="127">
        <v>0</v>
      </c>
      <c r="L430" s="128">
        <v>0</v>
      </c>
      <c r="M430" s="127">
        <v>0</v>
      </c>
      <c r="N430" s="129">
        <v>0</v>
      </c>
      <c r="O430" s="130">
        <v>0</v>
      </c>
      <c r="P430" s="129">
        <v>0</v>
      </c>
      <c r="Q430" s="130">
        <v>0</v>
      </c>
      <c r="R430" s="129">
        <v>0</v>
      </c>
      <c r="S430" s="127">
        <v>0</v>
      </c>
      <c r="T430" s="129">
        <v>3937.9</v>
      </c>
      <c r="U430" s="130">
        <v>11317278.52</v>
      </c>
      <c r="V430" s="129">
        <v>0</v>
      </c>
      <c r="W430" s="130">
        <v>0</v>
      </c>
      <c r="X430" s="56"/>
      <c r="Y430" s="57"/>
      <c r="Z430" s="57"/>
      <c r="AA430" s="57"/>
      <c r="AB430" s="57"/>
      <c r="AC430" s="57"/>
      <c r="AD430" s="57"/>
    </row>
    <row r="431" spans="1:30" s="55" customFormat="1" ht="24.75" hidden="1" customHeight="1" x14ac:dyDescent="0.25">
      <c r="A431" s="164">
        <v>390</v>
      </c>
      <c r="B431" s="126" t="s">
        <v>365</v>
      </c>
      <c r="C431" s="104">
        <f t="shared" si="35"/>
        <v>5177829.1100000003</v>
      </c>
      <c r="D431" s="134">
        <v>105778.32</v>
      </c>
      <c r="E431" s="127">
        <v>103768.17</v>
      </c>
      <c r="F431" s="127">
        <v>0</v>
      </c>
      <c r="G431" s="127">
        <v>4968282.62</v>
      </c>
      <c r="H431" s="127">
        <v>0</v>
      </c>
      <c r="I431" s="127">
        <v>0</v>
      </c>
      <c r="J431" s="127">
        <v>0</v>
      </c>
      <c r="K431" s="127">
        <v>0</v>
      </c>
      <c r="L431" s="128">
        <v>0</v>
      </c>
      <c r="M431" s="127">
        <v>0</v>
      </c>
      <c r="N431" s="129">
        <v>0</v>
      </c>
      <c r="O431" s="130">
        <v>0</v>
      </c>
      <c r="P431" s="129">
        <v>0</v>
      </c>
      <c r="Q431" s="130">
        <v>0</v>
      </c>
      <c r="R431" s="129">
        <v>0</v>
      </c>
      <c r="S431" s="130">
        <v>0</v>
      </c>
      <c r="T431" s="129">
        <v>0</v>
      </c>
      <c r="U431" s="130">
        <v>0</v>
      </c>
      <c r="V431" s="129">
        <v>0</v>
      </c>
      <c r="W431" s="130">
        <v>0</v>
      </c>
      <c r="X431" s="56"/>
      <c r="Y431" s="57"/>
      <c r="Z431" s="57"/>
      <c r="AA431" s="57"/>
      <c r="AB431" s="57"/>
      <c r="AC431" s="57"/>
      <c r="AD431" s="57"/>
    </row>
    <row r="432" spans="1:30" s="55" customFormat="1" ht="24.75" hidden="1" customHeight="1" x14ac:dyDescent="0.25">
      <c r="A432" s="164">
        <v>391</v>
      </c>
      <c r="B432" s="126" t="s">
        <v>366</v>
      </c>
      <c r="C432" s="104">
        <f t="shared" si="35"/>
        <v>5329837.47</v>
      </c>
      <c r="D432" s="134">
        <v>106687.88</v>
      </c>
      <c r="E432" s="127">
        <v>212146.25</v>
      </c>
      <c r="F432" s="127">
        <v>0</v>
      </c>
      <c r="G432" s="127">
        <v>0</v>
      </c>
      <c r="H432" s="127">
        <v>0</v>
      </c>
      <c r="I432" s="127">
        <v>0</v>
      </c>
      <c r="J432" s="127">
        <v>0</v>
      </c>
      <c r="K432" s="127">
        <v>0</v>
      </c>
      <c r="L432" s="128">
        <v>0</v>
      </c>
      <c r="M432" s="127">
        <v>0</v>
      </c>
      <c r="N432" s="129">
        <v>0</v>
      </c>
      <c r="O432" s="130">
        <v>0</v>
      </c>
      <c r="P432" s="129">
        <v>0</v>
      </c>
      <c r="Q432" s="130">
        <v>0</v>
      </c>
      <c r="R432" s="129">
        <v>0</v>
      </c>
      <c r="S432" s="130">
        <v>0</v>
      </c>
      <c r="T432" s="129">
        <v>2302.6</v>
      </c>
      <c r="U432" s="130">
        <v>5011003.34</v>
      </c>
      <c r="V432" s="129">
        <v>0</v>
      </c>
      <c r="W432" s="130">
        <v>0</v>
      </c>
      <c r="X432" s="56"/>
      <c r="Y432" s="57"/>
      <c r="Z432" s="57"/>
      <c r="AA432" s="57"/>
      <c r="AB432" s="57"/>
      <c r="AC432" s="57"/>
      <c r="AD432" s="57"/>
    </row>
    <row r="433" spans="1:30" s="55" customFormat="1" ht="24.75" hidden="1" customHeight="1" x14ac:dyDescent="0.25">
      <c r="A433" s="164">
        <v>392</v>
      </c>
      <c r="B433" s="126" t="s">
        <v>367</v>
      </c>
      <c r="C433" s="104">
        <f t="shared" si="35"/>
        <v>23506751.190000001</v>
      </c>
      <c r="D433" s="134">
        <v>472906.43</v>
      </c>
      <c r="E433" s="127">
        <v>821989.68</v>
      </c>
      <c r="F433" s="127">
        <v>0</v>
      </c>
      <c r="G433" s="127">
        <v>0</v>
      </c>
      <c r="H433" s="127">
        <v>0</v>
      </c>
      <c r="I433" s="127">
        <v>0</v>
      </c>
      <c r="J433" s="127">
        <v>0</v>
      </c>
      <c r="K433" s="127">
        <v>0</v>
      </c>
      <c r="L433" s="128">
        <v>0</v>
      </c>
      <c r="M433" s="127">
        <v>0</v>
      </c>
      <c r="N433" s="129">
        <v>2284</v>
      </c>
      <c r="O433" s="127">
        <v>6878162.1799999997</v>
      </c>
      <c r="P433" s="129">
        <v>0</v>
      </c>
      <c r="Q433" s="127">
        <v>0</v>
      </c>
      <c r="R433" s="129">
        <v>0</v>
      </c>
      <c r="S433" s="130">
        <v>0</v>
      </c>
      <c r="T433" s="129">
        <v>5240</v>
      </c>
      <c r="U433" s="130">
        <v>15333692.9</v>
      </c>
      <c r="V433" s="129">
        <v>0</v>
      </c>
      <c r="W433" s="127">
        <v>0</v>
      </c>
      <c r="X433" s="56"/>
      <c r="Y433" s="57"/>
      <c r="Z433" s="57"/>
      <c r="AA433" s="57"/>
      <c r="AB433" s="57"/>
      <c r="AC433" s="57"/>
      <c r="AD433" s="57"/>
    </row>
    <row r="434" spans="1:30" s="55" customFormat="1" ht="24.75" hidden="1" customHeight="1" x14ac:dyDescent="0.25">
      <c r="A434" s="164">
        <v>393</v>
      </c>
      <c r="B434" s="126" t="s">
        <v>368</v>
      </c>
      <c r="C434" s="104">
        <f t="shared" si="35"/>
        <v>4583820.72</v>
      </c>
      <c r="D434" s="134">
        <v>85497.39</v>
      </c>
      <c r="E434" s="127">
        <v>482612.23</v>
      </c>
      <c r="F434" s="127">
        <v>0</v>
      </c>
      <c r="G434" s="127">
        <v>1738817.32</v>
      </c>
      <c r="H434" s="127">
        <v>499319.36</v>
      </c>
      <c r="I434" s="127">
        <v>184477.66</v>
      </c>
      <c r="J434" s="127">
        <v>445478.32</v>
      </c>
      <c r="K434" s="127">
        <v>0</v>
      </c>
      <c r="L434" s="128">
        <v>0</v>
      </c>
      <c r="M434" s="127">
        <v>0</v>
      </c>
      <c r="N434" s="129">
        <v>381.2</v>
      </c>
      <c r="O434" s="127">
        <v>1147618.44</v>
      </c>
      <c r="P434" s="129">
        <v>0</v>
      </c>
      <c r="Q434" s="127">
        <v>0</v>
      </c>
      <c r="R434" s="129">
        <v>0</v>
      </c>
      <c r="S434" s="127">
        <v>0</v>
      </c>
      <c r="T434" s="129">
        <v>0</v>
      </c>
      <c r="U434" s="129">
        <v>0</v>
      </c>
      <c r="V434" s="129">
        <v>0</v>
      </c>
      <c r="W434" s="127">
        <v>0</v>
      </c>
      <c r="X434" s="56"/>
      <c r="Y434" s="57"/>
      <c r="Z434" s="57"/>
      <c r="AA434" s="57"/>
      <c r="AB434" s="57"/>
      <c r="AC434" s="57"/>
      <c r="AD434" s="57"/>
    </row>
    <row r="435" spans="1:30" s="55" customFormat="1" ht="24.75" hidden="1" customHeight="1" x14ac:dyDescent="0.25">
      <c r="A435" s="164">
        <v>394</v>
      </c>
      <c r="B435" s="126" t="s">
        <v>79</v>
      </c>
      <c r="C435" s="104">
        <f t="shared" si="35"/>
        <v>156228.75</v>
      </c>
      <c r="D435" s="134">
        <v>2534.71</v>
      </c>
      <c r="E435" s="127">
        <v>34641.480000000003</v>
      </c>
      <c r="F435" s="127">
        <v>119052.56</v>
      </c>
      <c r="G435" s="127">
        <v>0</v>
      </c>
      <c r="H435" s="127">
        <v>0</v>
      </c>
      <c r="I435" s="127">
        <v>0</v>
      </c>
      <c r="J435" s="127">
        <v>0</v>
      </c>
      <c r="K435" s="127">
        <v>0</v>
      </c>
      <c r="L435" s="128">
        <v>0</v>
      </c>
      <c r="M435" s="127">
        <v>0</v>
      </c>
      <c r="N435" s="129">
        <v>0</v>
      </c>
      <c r="O435" s="130">
        <v>0</v>
      </c>
      <c r="P435" s="129">
        <v>0</v>
      </c>
      <c r="Q435" s="130">
        <v>0</v>
      </c>
      <c r="R435" s="129">
        <v>0</v>
      </c>
      <c r="S435" s="130">
        <v>0</v>
      </c>
      <c r="T435" s="129">
        <v>0</v>
      </c>
      <c r="U435" s="129">
        <v>0</v>
      </c>
      <c r="V435" s="129">
        <v>0</v>
      </c>
      <c r="W435" s="130">
        <v>0</v>
      </c>
      <c r="X435" s="56"/>
      <c r="Y435" s="57"/>
      <c r="Z435" s="57"/>
      <c r="AA435" s="57"/>
      <c r="AB435" s="57"/>
      <c r="AC435" s="57"/>
      <c r="AD435" s="57"/>
    </row>
    <row r="436" spans="1:30" s="55" customFormat="1" ht="24.75" hidden="1" customHeight="1" x14ac:dyDescent="0.25">
      <c r="A436" s="164">
        <v>395</v>
      </c>
      <c r="B436" s="126" t="s">
        <v>132</v>
      </c>
      <c r="C436" s="104">
        <f t="shared" si="35"/>
        <v>1530955.76</v>
      </c>
      <c r="D436" s="134">
        <v>30400.5</v>
      </c>
      <c r="E436" s="127">
        <v>72679.740000000005</v>
      </c>
      <c r="F436" s="127">
        <v>400713.84</v>
      </c>
      <c r="G436" s="127">
        <v>0</v>
      </c>
      <c r="H436" s="127">
        <v>487682.2</v>
      </c>
      <c r="I436" s="127">
        <v>253825.08</v>
      </c>
      <c r="J436" s="127">
        <v>285654.40000000002</v>
      </c>
      <c r="K436" s="127">
        <v>0</v>
      </c>
      <c r="L436" s="128">
        <v>0</v>
      </c>
      <c r="M436" s="127">
        <v>0</v>
      </c>
      <c r="N436" s="129">
        <v>0</v>
      </c>
      <c r="O436" s="130">
        <v>0</v>
      </c>
      <c r="P436" s="129">
        <v>0</v>
      </c>
      <c r="Q436" s="130">
        <v>0</v>
      </c>
      <c r="R436" s="129">
        <v>0</v>
      </c>
      <c r="S436" s="130">
        <v>0</v>
      </c>
      <c r="T436" s="129">
        <v>0</v>
      </c>
      <c r="U436" s="129">
        <v>0</v>
      </c>
      <c r="V436" s="129">
        <v>0</v>
      </c>
      <c r="W436" s="130">
        <v>0</v>
      </c>
      <c r="X436" s="56"/>
      <c r="Y436" s="57"/>
      <c r="Z436" s="57"/>
      <c r="AA436" s="57"/>
      <c r="AB436" s="57"/>
      <c r="AC436" s="57"/>
      <c r="AD436" s="57"/>
    </row>
    <row r="437" spans="1:30" s="55" customFormat="1" ht="24.75" hidden="1" customHeight="1" x14ac:dyDescent="0.25">
      <c r="A437" s="164">
        <v>396</v>
      </c>
      <c r="B437" s="126" t="s">
        <v>369</v>
      </c>
      <c r="C437" s="104">
        <f t="shared" si="35"/>
        <v>13255684.01</v>
      </c>
      <c r="D437" s="134">
        <v>263984.31</v>
      </c>
      <c r="E437" s="127">
        <v>592669.16</v>
      </c>
      <c r="F437" s="127">
        <v>1211990.98</v>
      </c>
      <c r="G437" s="127">
        <v>3168648.1</v>
      </c>
      <c r="H437" s="127">
        <v>1385618.15</v>
      </c>
      <c r="I437" s="127">
        <v>692809.07</v>
      </c>
      <c r="J437" s="127">
        <v>813123.84</v>
      </c>
      <c r="K437" s="127">
        <v>0</v>
      </c>
      <c r="L437" s="128">
        <v>0</v>
      </c>
      <c r="M437" s="127">
        <v>0</v>
      </c>
      <c r="N437" s="129">
        <v>1351.2</v>
      </c>
      <c r="O437" s="127">
        <v>5126840.4000000004</v>
      </c>
      <c r="P437" s="129">
        <v>0</v>
      </c>
      <c r="Q437" s="127">
        <v>0</v>
      </c>
      <c r="R437" s="129">
        <v>0</v>
      </c>
      <c r="S437" s="127">
        <v>0</v>
      </c>
      <c r="T437" s="129">
        <v>0</v>
      </c>
      <c r="U437" s="129">
        <v>0</v>
      </c>
      <c r="V437" s="129">
        <v>0</v>
      </c>
      <c r="W437" s="127">
        <v>0</v>
      </c>
      <c r="X437" s="56"/>
      <c r="Y437" s="57"/>
      <c r="Z437" s="57"/>
      <c r="AA437" s="57"/>
      <c r="AB437" s="57"/>
      <c r="AC437" s="57"/>
      <c r="AD437" s="57"/>
    </row>
    <row r="438" spans="1:30" s="55" customFormat="1" ht="24.75" hidden="1" customHeight="1" x14ac:dyDescent="0.25">
      <c r="A438" s="164">
        <v>397</v>
      </c>
      <c r="B438" s="126" t="s">
        <v>484</v>
      </c>
      <c r="C438" s="104">
        <f t="shared" si="35"/>
        <v>8473517.9900000002</v>
      </c>
      <c r="D438" s="134">
        <v>164405.01999999999</v>
      </c>
      <c r="E438" s="127">
        <v>587203.59</v>
      </c>
      <c r="F438" s="127">
        <v>0</v>
      </c>
      <c r="G438" s="127">
        <v>0</v>
      </c>
      <c r="H438" s="127">
        <v>0</v>
      </c>
      <c r="I438" s="127">
        <v>0</v>
      </c>
      <c r="J438" s="127">
        <v>0</v>
      </c>
      <c r="K438" s="127">
        <v>0</v>
      </c>
      <c r="L438" s="128">
        <v>0</v>
      </c>
      <c r="M438" s="127">
        <v>0</v>
      </c>
      <c r="N438" s="129">
        <v>1799.1</v>
      </c>
      <c r="O438" s="127">
        <v>4900433.8</v>
      </c>
      <c r="P438" s="129">
        <v>0</v>
      </c>
      <c r="Q438" s="127">
        <v>0</v>
      </c>
      <c r="R438" s="129">
        <v>0</v>
      </c>
      <c r="S438" s="127">
        <v>0</v>
      </c>
      <c r="T438" s="129">
        <v>2968</v>
      </c>
      <c r="U438" s="127">
        <v>2821475.58</v>
      </c>
      <c r="V438" s="129">
        <v>0</v>
      </c>
      <c r="W438" s="127">
        <v>0</v>
      </c>
      <c r="X438" s="56"/>
      <c r="Y438" s="57"/>
      <c r="Z438" s="57"/>
      <c r="AA438" s="57"/>
      <c r="AB438" s="57"/>
      <c r="AC438" s="57"/>
      <c r="AD438" s="57"/>
    </row>
    <row r="439" spans="1:30" s="55" customFormat="1" ht="24.75" hidden="1" customHeight="1" x14ac:dyDescent="0.25">
      <c r="A439" s="164">
        <v>398</v>
      </c>
      <c r="B439" s="126" t="s">
        <v>370</v>
      </c>
      <c r="C439" s="104">
        <f t="shared" si="35"/>
        <v>28343522.5</v>
      </c>
      <c r="D439" s="134">
        <v>574452.69999999995</v>
      </c>
      <c r="E439" s="127">
        <v>787706.64</v>
      </c>
      <c r="F439" s="127">
        <v>1915804.34</v>
      </c>
      <c r="G439" s="127">
        <v>0</v>
      </c>
      <c r="H439" s="127">
        <v>0</v>
      </c>
      <c r="I439" s="127">
        <v>0</v>
      </c>
      <c r="J439" s="127">
        <v>0</v>
      </c>
      <c r="K439" s="127">
        <v>0</v>
      </c>
      <c r="L439" s="128">
        <v>0</v>
      </c>
      <c r="M439" s="127">
        <v>0</v>
      </c>
      <c r="N439" s="129">
        <v>2351.5</v>
      </c>
      <c r="O439" s="127">
        <v>8426595.9399999995</v>
      </c>
      <c r="P439" s="129">
        <v>0</v>
      </c>
      <c r="Q439" s="127">
        <v>0</v>
      </c>
      <c r="R439" s="129">
        <v>0</v>
      </c>
      <c r="S439" s="127">
        <v>0</v>
      </c>
      <c r="T439" s="129">
        <v>5537.1</v>
      </c>
      <c r="U439" s="127">
        <v>16638962.880000001</v>
      </c>
      <c r="V439" s="129">
        <v>0</v>
      </c>
      <c r="W439" s="127">
        <v>0</v>
      </c>
      <c r="X439" s="56"/>
      <c r="Y439" s="57"/>
      <c r="Z439" s="57"/>
      <c r="AA439" s="57"/>
      <c r="AB439" s="57"/>
      <c r="AC439" s="57"/>
      <c r="AD439" s="57"/>
    </row>
    <row r="440" spans="1:30" s="55" customFormat="1" ht="24.75" hidden="1" customHeight="1" x14ac:dyDescent="0.25">
      <c r="A440" s="164">
        <v>399</v>
      </c>
      <c r="B440" s="126" t="s">
        <v>371</v>
      </c>
      <c r="C440" s="104">
        <f t="shared" si="35"/>
        <v>25647699.52</v>
      </c>
      <c r="D440" s="134">
        <v>509488.61</v>
      </c>
      <c r="E440" s="127">
        <v>1208134.23</v>
      </c>
      <c r="F440" s="127">
        <v>1273221.18</v>
      </c>
      <c r="G440" s="127">
        <v>5741387.9400000004</v>
      </c>
      <c r="H440" s="127">
        <v>2722164.42</v>
      </c>
      <c r="I440" s="127">
        <v>1219401.3799999999</v>
      </c>
      <c r="J440" s="127">
        <v>1596471.56</v>
      </c>
      <c r="K440" s="127">
        <v>0</v>
      </c>
      <c r="L440" s="128">
        <v>0</v>
      </c>
      <c r="M440" s="127">
        <v>0</v>
      </c>
      <c r="N440" s="129">
        <v>1977</v>
      </c>
      <c r="O440" s="127">
        <v>2332957.94</v>
      </c>
      <c r="P440" s="129">
        <v>1479.7</v>
      </c>
      <c r="Q440" s="127">
        <v>553284.30000000005</v>
      </c>
      <c r="R440" s="129">
        <v>0</v>
      </c>
      <c r="S440" s="127">
        <v>0</v>
      </c>
      <c r="T440" s="130">
        <v>6910.7</v>
      </c>
      <c r="U440" s="127">
        <v>8491187.9600000009</v>
      </c>
      <c r="V440" s="129">
        <v>0</v>
      </c>
      <c r="W440" s="123">
        <v>0</v>
      </c>
      <c r="X440" s="56"/>
      <c r="Y440" s="57"/>
      <c r="Z440" s="57"/>
      <c r="AA440" s="57"/>
      <c r="AB440" s="57"/>
      <c r="AC440" s="57"/>
      <c r="AD440" s="57"/>
    </row>
    <row r="441" spans="1:30" s="55" customFormat="1" ht="24.75" hidden="1" customHeight="1" x14ac:dyDescent="0.25">
      <c r="A441" s="164">
        <v>400</v>
      </c>
      <c r="B441" s="126" t="s">
        <v>372</v>
      </c>
      <c r="C441" s="104">
        <f t="shared" si="35"/>
        <v>11063668.5</v>
      </c>
      <c r="D441" s="134">
        <v>218650.32</v>
      </c>
      <c r="E441" s="127">
        <v>275629.56</v>
      </c>
      <c r="F441" s="127">
        <v>0</v>
      </c>
      <c r="G441" s="127">
        <v>5525219.0199999996</v>
      </c>
      <c r="H441" s="127">
        <v>2697030.42</v>
      </c>
      <c r="I441" s="127">
        <v>678673.46</v>
      </c>
      <c r="J441" s="127">
        <v>1668465.72</v>
      </c>
      <c r="K441" s="127">
        <v>0</v>
      </c>
      <c r="L441" s="128">
        <v>0</v>
      </c>
      <c r="M441" s="127">
        <v>0</v>
      </c>
      <c r="N441" s="129">
        <v>0</v>
      </c>
      <c r="O441" s="130">
        <v>0</v>
      </c>
      <c r="P441" s="129">
        <v>0</v>
      </c>
      <c r="Q441" s="130">
        <v>0</v>
      </c>
      <c r="R441" s="129">
        <v>0</v>
      </c>
      <c r="S441" s="130">
        <v>0</v>
      </c>
      <c r="T441" s="130">
        <v>0</v>
      </c>
      <c r="U441" s="129">
        <v>0</v>
      </c>
      <c r="V441" s="129">
        <v>0</v>
      </c>
      <c r="W441" s="135">
        <v>0</v>
      </c>
      <c r="X441" s="56"/>
      <c r="Y441" s="57"/>
      <c r="Z441" s="57"/>
      <c r="AA441" s="57"/>
      <c r="AB441" s="57"/>
      <c r="AC441" s="57"/>
      <c r="AD441" s="57"/>
    </row>
    <row r="442" spans="1:30" s="55" customFormat="1" ht="24.75" hidden="1" customHeight="1" x14ac:dyDescent="0.25">
      <c r="A442" s="164">
        <v>401</v>
      </c>
      <c r="B442" s="126" t="s">
        <v>373</v>
      </c>
      <c r="C442" s="104">
        <f t="shared" si="35"/>
        <v>7523885.1399999997</v>
      </c>
      <c r="D442" s="134">
        <v>147236.79</v>
      </c>
      <c r="E442" s="127">
        <v>235959.77</v>
      </c>
      <c r="F442" s="127">
        <v>0</v>
      </c>
      <c r="G442" s="127">
        <v>3597477.8</v>
      </c>
      <c r="H442" s="127">
        <v>1799530.68</v>
      </c>
      <c r="I442" s="127">
        <v>650633.12</v>
      </c>
      <c r="J442" s="127">
        <v>1093046.98</v>
      </c>
      <c r="K442" s="127">
        <v>0</v>
      </c>
      <c r="L442" s="128">
        <v>0</v>
      </c>
      <c r="M442" s="127">
        <v>0</v>
      </c>
      <c r="N442" s="129">
        <v>0</v>
      </c>
      <c r="O442" s="130">
        <v>0</v>
      </c>
      <c r="P442" s="129">
        <v>0</v>
      </c>
      <c r="Q442" s="130">
        <v>0</v>
      </c>
      <c r="R442" s="129">
        <v>0</v>
      </c>
      <c r="S442" s="130">
        <v>0</v>
      </c>
      <c r="T442" s="130">
        <v>0</v>
      </c>
      <c r="U442" s="129">
        <v>0</v>
      </c>
      <c r="V442" s="129">
        <v>0</v>
      </c>
      <c r="W442" s="135">
        <v>0</v>
      </c>
      <c r="X442" s="56"/>
      <c r="Y442" s="57"/>
      <c r="Z442" s="57"/>
      <c r="AA442" s="57"/>
      <c r="AB442" s="57"/>
      <c r="AC442" s="57"/>
      <c r="AD442" s="57"/>
    </row>
    <row r="443" spans="1:30" s="55" customFormat="1" ht="24.75" hidden="1" customHeight="1" x14ac:dyDescent="0.25">
      <c r="A443" s="164">
        <v>402</v>
      </c>
      <c r="B443" s="126" t="s">
        <v>80</v>
      </c>
      <c r="C443" s="104">
        <f t="shared" si="35"/>
        <v>4544055.75</v>
      </c>
      <c r="D443" s="134">
        <v>88683.03</v>
      </c>
      <c r="E443" s="127">
        <v>267461.38</v>
      </c>
      <c r="F443" s="127">
        <v>918158</v>
      </c>
      <c r="G443" s="127">
        <v>0</v>
      </c>
      <c r="H443" s="127">
        <v>1612951.86</v>
      </c>
      <c r="I443" s="127">
        <v>657630.52</v>
      </c>
      <c r="J443" s="127">
        <v>999170.96000000008</v>
      </c>
      <c r="K443" s="127">
        <v>0</v>
      </c>
      <c r="L443" s="128">
        <v>0</v>
      </c>
      <c r="M443" s="127">
        <v>0</v>
      </c>
      <c r="N443" s="129">
        <v>0</v>
      </c>
      <c r="O443" s="130">
        <v>0</v>
      </c>
      <c r="P443" s="129">
        <v>0</v>
      </c>
      <c r="Q443" s="130">
        <v>0</v>
      </c>
      <c r="R443" s="129">
        <v>0</v>
      </c>
      <c r="S443" s="130">
        <v>0</v>
      </c>
      <c r="T443" s="130">
        <v>0</v>
      </c>
      <c r="U443" s="129">
        <v>0</v>
      </c>
      <c r="V443" s="129">
        <v>0</v>
      </c>
      <c r="W443" s="135">
        <v>0</v>
      </c>
      <c r="X443" s="56"/>
      <c r="Y443" s="57"/>
      <c r="Z443" s="57"/>
      <c r="AA443" s="57"/>
      <c r="AB443" s="57"/>
      <c r="AC443" s="57"/>
      <c r="AD443" s="57"/>
    </row>
    <row r="444" spans="1:30" s="55" customFormat="1" ht="24.75" hidden="1" customHeight="1" x14ac:dyDescent="0.25">
      <c r="A444" s="164">
        <v>403</v>
      </c>
      <c r="B444" s="126" t="s">
        <v>1287</v>
      </c>
      <c r="C444" s="104">
        <f t="shared" si="35"/>
        <v>3524879.88</v>
      </c>
      <c r="D444" s="134">
        <v>61194.75</v>
      </c>
      <c r="E444" s="127">
        <v>131762.74</v>
      </c>
      <c r="F444" s="127">
        <v>0</v>
      </c>
      <c r="G444" s="127">
        <v>0</v>
      </c>
      <c r="H444" s="127">
        <v>0</v>
      </c>
      <c r="I444" s="127">
        <v>0</v>
      </c>
      <c r="J444" s="127">
        <v>0</v>
      </c>
      <c r="K444" s="127">
        <v>0</v>
      </c>
      <c r="L444" s="128">
        <v>2</v>
      </c>
      <c r="M444" s="127">
        <v>3331922.39</v>
      </c>
      <c r="N444" s="129">
        <v>0</v>
      </c>
      <c r="O444" s="130">
        <v>0</v>
      </c>
      <c r="P444" s="129">
        <v>0</v>
      </c>
      <c r="Q444" s="130">
        <v>0</v>
      </c>
      <c r="R444" s="129">
        <v>0</v>
      </c>
      <c r="S444" s="130">
        <v>0</v>
      </c>
      <c r="T444" s="130">
        <v>0</v>
      </c>
      <c r="U444" s="129">
        <v>0</v>
      </c>
      <c r="V444" s="129">
        <v>0</v>
      </c>
      <c r="W444" s="135">
        <v>0</v>
      </c>
      <c r="X444" s="56"/>
      <c r="Y444" s="57"/>
      <c r="Z444" s="57"/>
      <c r="AA444" s="57"/>
      <c r="AB444" s="57"/>
      <c r="AC444" s="57"/>
      <c r="AD444" s="57"/>
    </row>
    <row r="445" spans="1:30" s="55" customFormat="1" ht="24.75" hidden="1" customHeight="1" x14ac:dyDescent="0.25">
      <c r="A445" s="164">
        <v>404</v>
      </c>
      <c r="B445" s="126" t="s">
        <v>81</v>
      </c>
      <c r="C445" s="104">
        <f>ROUND(SUM(D445+E445+F445+G445+H445+I445+J445+K445+M445+O445+Q445+S445+U445+W445),2)</f>
        <v>11445114.189999999</v>
      </c>
      <c r="D445" s="134">
        <v>234193.67</v>
      </c>
      <c r="E445" s="127">
        <v>211121</v>
      </c>
      <c r="F445" s="127">
        <v>0</v>
      </c>
      <c r="G445" s="127">
        <v>0</v>
      </c>
      <c r="H445" s="127">
        <v>0</v>
      </c>
      <c r="I445" s="127">
        <v>0</v>
      </c>
      <c r="J445" s="127">
        <v>0</v>
      </c>
      <c r="K445" s="127">
        <v>0</v>
      </c>
      <c r="L445" s="128">
        <v>0</v>
      </c>
      <c r="M445" s="127">
        <v>0</v>
      </c>
      <c r="N445" s="129">
        <v>0</v>
      </c>
      <c r="O445" s="130">
        <v>0</v>
      </c>
      <c r="P445" s="129">
        <v>0</v>
      </c>
      <c r="Q445" s="130">
        <v>0</v>
      </c>
      <c r="R445" s="129">
        <v>0</v>
      </c>
      <c r="S445" s="130">
        <v>0</v>
      </c>
      <c r="T445" s="130">
        <v>3102.3</v>
      </c>
      <c r="U445" s="129">
        <v>10999799.52</v>
      </c>
      <c r="V445" s="129">
        <v>0</v>
      </c>
      <c r="W445" s="135">
        <v>0</v>
      </c>
      <c r="X445" s="56"/>
      <c r="Y445" s="57"/>
      <c r="Z445" s="57"/>
      <c r="AA445" s="57"/>
      <c r="AB445" s="57"/>
      <c r="AC445" s="57"/>
      <c r="AD445" s="57"/>
    </row>
    <row r="446" spans="1:30" s="53" customFormat="1" ht="24.75" hidden="1" customHeight="1" x14ac:dyDescent="0.25">
      <c r="A446" s="141" t="s">
        <v>134</v>
      </c>
      <c r="B446" s="142"/>
      <c r="C446" s="110">
        <f>ROUND(SUM(D446+E446+F446+G446+H446+I446+J446+K446+M446+O446+Q446+S446+U446+W446),2)</f>
        <v>740541681.55999994</v>
      </c>
      <c r="D446" s="113">
        <f>ROUND(SUM(D364:D445),2)</f>
        <v>15106002.27</v>
      </c>
      <c r="E446" s="113">
        <f t="shared" ref="E446:W446" si="36">ROUND(SUM(E364:E445),2)</f>
        <v>26610063.440000001</v>
      </c>
      <c r="F446" s="113">
        <f t="shared" si="36"/>
        <v>43077213.539999999</v>
      </c>
      <c r="G446" s="113">
        <f t="shared" si="36"/>
        <v>92679557.079999998</v>
      </c>
      <c r="H446" s="113">
        <f t="shared" si="36"/>
        <v>38456459.630000003</v>
      </c>
      <c r="I446" s="113">
        <f t="shared" si="36"/>
        <v>18680664.170000002</v>
      </c>
      <c r="J446" s="113">
        <f t="shared" si="36"/>
        <v>27920170.02</v>
      </c>
      <c r="K446" s="113">
        <f t="shared" si="36"/>
        <v>0</v>
      </c>
      <c r="L446" s="112">
        <f t="shared" si="36"/>
        <v>33</v>
      </c>
      <c r="M446" s="113">
        <f t="shared" si="36"/>
        <v>54522616.109999999</v>
      </c>
      <c r="N446" s="113">
        <f t="shared" si="36"/>
        <v>37075.599999999999</v>
      </c>
      <c r="O446" s="113">
        <f t="shared" si="36"/>
        <v>139011429.90000001</v>
      </c>
      <c r="P446" s="113">
        <f t="shared" si="36"/>
        <v>4832.3</v>
      </c>
      <c r="Q446" s="113">
        <f t="shared" si="36"/>
        <v>7669764</v>
      </c>
      <c r="R446" s="113">
        <f t="shared" si="36"/>
        <v>0</v>
      </c>
      <c r="S446" s="113">
        <f t="shared" si="36"/>
        <v>0</v>
      </c>
      <c r="T446" s="113">
        <f t="shared" si="36"/>
        <v>102222.15</v>
      </c>
      <c r="U446" s="113">
        <f>ROUND(SUM(U364:U445),2)</f>
        <v>276807741.39999998</v>
      </c>
      <c r="V446" s="113">
        <f t="shared" si="36"/>
        <v>0</v>
      </c>
      <c r="W446" s="113">
        <f t="shared" si="36"/>
        <v>0</v>
      </c>
      <c r="X446" s="51"/>
      <c r="Y446" s="52"/>
      <c r="Z446" s="52"/>
      <c r="AA446" s="52"/>
      <c r="AB446" s="52"/>
      <c r="AC446" s="52"/>
    </row>
    <row r="447" spans="1:30" s="50" customFormat="1" ht="24.75" hidden="1" customHeight="1" x14ac:dyDescent="0.25">
      <c r="A447" s="117" t="s">
        <v>62</v>
      </c>
      <c r="B447" s="118"/>
      <c r="C447" s="119"/>
      <c r="D447" s="121"/>
      <c r="E447" s="127"/>
      <c r="F447" s="127"/>
      <c r="G447" s="127"/>
      <c r="H447" s="127"/>
      <c r="I447" s="127"/>
      <c r="J447" s="127"/>
      <c r="K447" s="127"/>
      <c r="L447" s="108"/>
      <c r="M447" s="127"/>
      <c r="N447" s="124"/>
      <c r="O447" s="127"/>
      <c r="P447" s="124"/>
      <c r="Q447" s="127"/>
      <c r="R447" s="124"/>
      <c r="S447" s="127"/>
      <c r="T447" s="127"/>
      <c r="U447" s="127"/>
      <c r="V447" s="124"/>
      <c r="W447" s="123"/>
      <c r="X447" s="15"/>
      <c r="Y447" s="49"/>
      <c r="Z447" s="49"/>
      <c r="AA447" s="49"/>
      <c r="AB447" s="49"/>
      <c r="AC447" s="49"/>
    </row>
    <row r="448" spans="1:30" s="55" customFormat="1" ht="24.75" hidden="1" customHeight="1" x14ac:dyDescent="0.25">
      <c r="A448" s="125">
        <v>405</v>
      </c>
      <c r="B448" s="126" t="s">
        <v>1243</v>
      </c>
      <c r="C448" s="104">
        <f>ROUND(SUM(E448+F448+G448+H448+I448+J448+K448+M448+O448+Q448+S448+W448+D448+U448),2)</f>
        <v>152301.42000000001</v>
      </c>
      <c r="D448" s="134">
        <v>0</v>
      </c>
      <c r="E448" s="127">
        <v>0</v>
      </c>
      <c r="F448" s="127">
        <v>0</v>
      </c>
      <c r="G448" s="127">
        <v>0</v>
      </c>
      <c r="H448" s="127">
        <v>0</v>
      </c>
      <c r="I448" s="127">
        <v>0</v>
      </c>
      <c r="J448" s="127">
        <v>0</v>
      </c>
      <c r="K448" s="127">
        <v>0</v>
      </c>
      <c r="L448" s="128">
        <v>0</v>
      </c>
      <c r="M448" s="127">
        <v>0</v>
      </c>
      <c r="N448" s="129">
        <v>0</v>
      </c>
      <c r="O448" s="130">
        <v>0</v>
      </c>
      <c r="P448" s="129">
        <v>0</v>
      </c>
      <c r="Q448" s="130">
        <v>0</v>
      </c>
      <c r="R448" s="129">
        <v>0</v>
      </c>
      <c r="S448" s="130">
        <v>0</v>
      </c>
      <c r="T448" s="129">
        <v>0</v>
      </c>
      <c r="U448" s="129">
        <v>0</v>
      </c>
      <c r="V448" s="129">
        <v>98</v>
      </c>
      <c r="W448" s="135">
        <v>152301.42000000001</v>
      </c>
      <c r="X448" s="56"/>
      <c r="Y448" s="57"/>
      <c r="Z448" s="57"/>
      <c r="AA448" s="57"/>
      <c r="AB448" s="57"/>
      <c r="AC448" s="57"/>
      <c r="AD448" s="57"/>
    </row>
    <row r="449" spans="1:30" s="55" customFormat="1" ht="24.75" hidden="1" customHeight="1" x14ac:dyDescent="0.25">
      <c r="A449" s="125">
        <v>406</v>
      </c>
      <c r="B449" s="126" t="s">
        <v>1028</v>
      </c>
      <c r="C449" s="104">
        <f t="shared" ref="C449:C468" si="37">ROUND(SUM(E449+F449+G449+H449+I449+J449+K449+M449+O449+Q449+S449+W449+D449+U449),2)</f>
        <v>258598.71</v>
      </c>
      <c r="D449" s="134">
        <v>0</v>
      </c>
      <c r="E449" s="127">
        <v>258598.71</v>
      </c>
      <c r="F449" s="127">
        <v>0</v>
      </c>
      <c r="G449" s="127">
        <v>0</v>
      </c>
      <c r="H449" s="127">
        <v>0</v>
      </c>
      <c r="I449" s="127">
        <v>0</v>
      </c>
      <c r="J449" s="127">
        <v>0</v>
      </c>
      <c r="K449" s="127">
        <v>0</v>
      </c>
      <c r="L449" s="128">
        <v>0</v>
      </c>
      <c r="M449" s="127">
        <v>0</v>
      </c>
      <c r="N449" s="129">
        <v>0</v>
      </c>
      <c r="O449" s="127">
        <v>0</v>
      </c>
      <c r="P449" s="129">
        <v>0</v>
      </c>
      <c r="Q449" s="127">
        <v>0</v>
      </c>
      <c r="R449" s="129">
        <v>0</v>
      </c>
      <c r="S449" s="127">
        <v>0</v>
      </c>
      <c r="T449" s="129">
        <v>0</v>
      </c>
      <c r="U449" s="129">
        <v>0</v>
      </c>
      <c r="V449" s="129">
        <v>0</v>
      </c>
      <c r="W449" s="123">
        <v>0</v>
      </c>
      <c r="X449" s="56"/>
      <c r="Y449" s="57"/>
      <c r="Z449" s="57"/>
      <c r="AA449" s="57"/>
      <c r="AB449" s="57"/>
      <c r="AC449" s="57"/>
      <c r="AD449" s="57"/>
    </row>
    <row r="450" spans="1:30" s="55" customFormat="1" ht="24.75" hidden="1" customHeight="1" x14ac:dyDescent="0.25">
      <c r="A450" s="125">
        <v>407</v>
      </c>
      <c r="B450" s="126" t="s">
        <v>1029</v>
      </c>
      <c r="C450" s="104">
        <f t="shared" si="37"/>
        <v>91493.49</v>
      </c>
      <c r="D450" s="134">
        <v>0</v>
      </c>
      <c r="E450" s="127">
        <v>91493.49</v>
      </c>
      <c r="F450" s="127">
        <v>0</v>
      </c>
      <c r="G450" s="127">
        <v>0</v>
      </c>
      <c r="H450" s="127">
        <v>0</v>
      </c>
      <c r="I450" s="127">
        <v>0</v>
      </c>
      <c r="J450" s="127">
        <v>0</v>
      </c>
      <c r="K450" s="127">
        <v>0</v>
      </c>
      <c r="L450" s="128">
        <v>0</v>
      </c>
      <c r="M450" s="127">
        <v>0</v>
      </c>
      <c r="N450" s="129">
        <v>0</v>
      </c>
      <c r="O450" s="130">
        <v>0</v>
      </c>
      <c r="P450" s="129">
        <v>0</v>
      </c>
      <c r="Q450" s="130">
        <v>0</v>
      </c>
      <c r="R450" s="129">
        <v>0</v>
      </c>
      <c r="S450" s="127">
        <v>0</v>
      </c>
      <c r="T450" s="129">
        <v>0</v>
      </c>
      <c r="U450" s="129">
        <v>0</v>
      </c>
      <c r="V450" s="129">
        <v>0</v>
      </c>
      <c r="W450" s="135">
        <v>0</v>
      </c>
      <c r="X450" s="56"/>
      <c r="Y450" s="57"/>
      <c r="Z450" s="57"/>
      <c r="AA450" s="57"/>
      <c r="AB450" s="57"/>
      <c r="AC450" s="57"/>
      <c r="AD450" s="57"/>
    </row>
    <row r="451" spans="1:30" s="55" customFormat="1" ht="24.75" hidden="1" customHeight="1" x14ac:dyDescent="0.25">
      <c r="A451" s="125">
        <v>408</v>
      </c>
      <c r="B451" s="126" t="s">
        <v>1030</v>
      </c>
      <c r="C451" s="104">
        <f t="shared" si="37"/>
        <v>89222.73</v>
      </c>
      <c r="D451" s="134">
        <v>0</v>
      </c>
      <c r="E451" s="127">
        <v>89222.73</v>
      </c>
      <c r="F451" s="127">
        <v>0</v>
      </c>
      <c r="G451" s="127">
        <v>0</v>
      </c>
      <c r="H451" s="127">
        <v>0</v>
      </c>
      <c r="I451" s="127">
        <v>0</v>
      </c>
      <c r="J451" s="127">
        <v>0</v>
      </c>
      <c r="K451" s="127">
        <v>0</v>
      </c>
      <c r="L451" s="128">
        <v>0</v>
      </c>
      <c r="M451" s="127">
        <v>0</v>
      </c>
      <c r="N451" s="129">
        <v>0</v>
      </c>
      <c r="O451" s="130">
        <v>0</v>
      </c>
      <c r="P451" s="129">
        <v>0</v>
      </c>
      <c r="Q451" s="130">
        <v>0</v>
      </c>
      <c r="R451" s="129">
        <v>0</v>
      </c>
      <c r="S451" s="127">
        <v>0</v>
      </c>
      <c r="T451" s="129">
        <v>0</v>
      </c>
      <c r="U451" s="129">
        <v>0</v>
      </c>
      <c r="V451" s="129">
        <v>0</v>
      </c>
      <c r="W451" s="135">
        <v>0</v>
      </c>
      <c r="X451" s="56"/>
      <c r="Y451" s="57"/>
      <c r="Z451" s="57"/>
      <c r="AA451" s="57"/>
      <c r="AB451" s="57"/>
      <c r="AC451" s="57"/>
      <c r="AD451" s="57"/>
    </row>
    <row r="452" spans="1:30" s="55" customFormat="1" ht="24.75" hidden="1" customHeight="1" x14ac:dyDescent="0.25">
      <c r="A452" s="125">
        <v>409</v>
      </c>
      <c r="B452" s="126" t="s">
        <v>1031</v>
      </c>
      <c r="C452" s="104">
        <f t="shared" si="37"/>
        <v>103126.82</v>
      </c>
      <c r="D452" s="134">
        <v>0</v>
      </c>
      <c r="E452" s="127">
        <v>103126.82</v>
      </c>
      <c r="F452" s="127">
        <v>0</v>
      </c>
      <c r="G452" s="127">
        <v>0</v>
      </c>
      <c r="H452" s="127">
        <v>0</v>
      </c>
      <c r="I452" s="127">
        <v>0</v>
      </c>
      <c r="J452" s="127">
        <v>0</v>
      </c>
      <c r="K452" s="127">
        <v>0</v>
      </c>
      <c r="L452" s="128">
        <v>0</v>
      </c>
      <c r="M452" s="127">
        <v>0</v>
      </c>
      <c r="N452" s="129">
        <v>0</v>
      </c>
      <c r="O452" s="127">
        <v>0</v>
      </c>
      <c r="P452" s="129">
        <v>0</v>
      </c>
      <c r="Q452" s="127">
        <v>0</v>
      </c>
      <c r="R452" s="129">
        <v>0</v>
      </c>
      <c r="S452" s="127">
        <v>0</v>
      </c>
      <c r="T452" s="129">
        <v>0</v>
      </c>
      <c r="U452" s="129">
        <v>0</v>
      </c>
      <c r="V452" s="129">
        <v>0</v>
      </c>
      <c r="W452" s="123">
        <v>0</v>
      </c>
      <c r="X452" s="56"/>
      <c r="Y452" s="57"/>
      <c r="Z452" s="57"/>
      <c r="AA452" s="57"/>
      <c r="AB452" s="57"/>
      <c r="AC452" s="57"/>
      <c r="AD452" s="57"/>
    </row>
    <row r="453" spans="1:30" s="55" customFormat="1" ht="24.75" hidden="1" customHeight="1" x14ac:dyDescent="0.25">
      <c r="A453" s="125">
        <v>410</v>
      </c>
      <c r="B453" s="126" t="s">
        <v>1327</v>
      </c>
      <c r="C453" s="104">
        <f t="shared" si="37"/>
        <v>226387.72</v>
      </c>
      <c r="D453" s="134">
        <v>0</v>
      </c>
      <c r="E453" s="127">
        <v>0</v>
      </c>
      <c r="F453" s="127">
        <v>0</v>
      </c>
      <c r="G453" s="127">
        <v>0</v>
      </c>
      <c r="H453" s="127">
        <v>226387.72</v>
      </c>
      <c r="I453" s="127">
        <v>0</v>
      </c>
      <c r="J453" s="127">
        <v>0</v>
      </c>
      <c r="K453" s="127">
        <v>0</v>
      </c>
      <c r="L453" s="128">
        <v>0</v>
      </c>
      <c r="M453" s="127">
        <v>0</v>
      </c>
      <c r="N453" s="129">
        <v>0</v>
      </c>
      <c r="O453" s="127">
        <v>0</v>
      </c>
      <c r="P453" s="129">
        <v>0</v>
      </c>
      <c r="Q453" s="127">
        <v>0</v>
      </c>
      <c r="R453" s="129">
        <v>0</v>
      </c>
      <c r="S453" s="127">
        <v>0</v>
      </c>
      <c r="T453" s="129">
        <v>0</v>
      </c>
      <c r="U453" s="129">
        <v>0</v>
      </c>
      <c r="V453" s="129">
        <v>0</v>
      </c>
      <c r="W453" s="123">
        <v>0</v>
      </c>
      <c r="X453" s="56"/>
      <c r="Y453" s="57"/>
      <c r="Z453" s="57"/>
      <c r="AA453" s="57"/>
      <c r="AB453" s="57"/>
      <c r="AC453" s="57"/>
      <c r="AD453" s="57"/>
    </row>
    <row r="454" spans="1:30" s="55" customFormat="1" ht="24.75" hidden="1" customHeight="1" x14ac:dyDescent="0.25">
      <c r="A454" s="125">
        <v>411</v>
      </c>
      <c r="B454" s="126" t="s">
        <v>1032</v>
      </c>
      <c r="C454" s="104">
        <f t="shared" si="37"/>
        <v>39455.82</v>
      </c>
      <c r="D454" s="134">
        <v>0</v>
      </c>
      <c r="E454" s="127">
        <v>39455.82</v>
      </c>
      <c r="F454" s="127">
        <v>0</v>
      </c>
      <c r="G454" s="127">
        <v>0</v>
      </c>
      <c r="H454" s="127">
        <v>0</v>
      </c>
      <c r="I454" s="127">
        <v>0</v>
      </c>
      <c r="J454" s="127">
        <v>0</v>
      </c>
      <c r="K454" s="127">
        <v>0</v>
      </c>
      <c r="L454" s="128">
        <v>0</v>
      </c>
      <c r="M454" s="127">
        <v>0</v>
      </c>
      <c r="N454" s="129">
        <v>0</v>
      </c>
      <c r="O454" s="130">
        <v>0</v>
      </c>
      <c r="P454" s="129">
        <v>0</v>
      </c>
      <c r="Q454" s="130">
        <v>0</v>
      </c>
      <c r="R454" s="129">
        <v>0</v>
      </c>
      <c r="S454" s="130">
        <v>0</v>
      </c>
      <c r="T454" s="129">
        <v>0</v>
      </c>
      <c r="U454" s="129">
        <v>0</v>
      </c>
      <c r="V454" s="129">
        <v>0</v>
      </c>
      <c r="W454" s="135">
        <v>0</v>
      </c>
      <c r="X454" s="56"/>
      <c r="Y454" s="57"/>
      <c r="Z454" s="57"/>
      <c r="AA454" s="57"/>
      <c r="AB454" s="57"/>
      <c r="AC454" s="57"/>
      <c r="AD454" s="57"/>
    </row>
    <row r="455" spans="1:30" s="55" customFormat="1" ht="24.75" hidden="1" customHeight="1" x14ac:dyDescent="0.25">
      <c r="A455" s="125">
        <v>412</v>
      </c>
      <c r="B455" s="126" t="s">
        <v>1033</v>
      </c>
      <c r="C455" s="104">
        <f t="shared" si="37"/>
        <v>56773.58</v>
      </c>
      <c r="D455" s="134">
        <v>0</v>
      </c>
      <c r="E455" s="127">
        <v>56773.58</v>
      </c>
      <c r="F455" s="127">
        <v>0</v>
      </c>
      <c r="G455" s="127">
        <v>0</v>
      </c>
      <c r="H455" s="127">
        <v>0</v>
      </c>
      <c r="I455" s="127">
        <v>0</v>
      </c>
      <c r="J455" s="127">
        <v>0</v>
      </c>
      <c r="K455" s="127">
        <v>0</v>
      </c>
      <c r="L455" s="128">
        <v>0</v>
      </c>
      <c r="M455" s="127">
        <v>0</v>
      </c>
      <c r="N455" s="129">
        <v>0</v>
      </c>
      <c r="O455" s="130">
        <v>0</v>
      </c>
      <c r="P455" s="129">
        <v>0</v>
      </c>
      <c r="Q455" s="130">
        <v>0</v>
      </c>
      <c r="R455" s="129">
        <v>0</v>
      </c>
      <c r="S455" s="130">
        <v>0</v>
      </c>
      <c r="T455" s="129">
        <v>0</v>
      </c>
      <c r="U455" s="129">
        <v>0</v>
      </c>
      <c r="V455" s="129">
        <v>0</v>
      </c>
      <c r="W455" s="135">
        <v>0</v>
      </c>
      <c r="X455" s="56"/>
      <c r="Y455" s="57"/>
      <c r="Z455" s="57"/>
      <c r="AA455" s="57"/>
      <c r="AB455" s="57"/>
      <c r="AC455" s="57"/>
      <c r="AD455" s="57"/>
    </row>
    <row r="456" spans="1:30" s="55" customFormat="1" ht="24.75" hidden="1" customHeight="1" x14ac:dyDescent="0.25">
      <c r="A456" s="125">
        <v>413</v>
      </c>
      <c r="B456" s="126" t="s">
        <v>1034</v>
      </c>
      <c r="C456" s="104">
        <f t="shared" si="37"/>
        <v>190947.55</v>
      </c>
      <c r="D456" s="134">
        <v>0</v>
      </c>
      <c r="E456" s="127">
        <v>190947.55</v>
      </c>
      <c r="F456" s="127">
        <v>0</v>
      </c>
      <c r="G456" s="127">
        <v>0</v>
      </c>
      <c r="H456" s="127">
        <v>0</v>
      </c>
      <c r="I456" s="127">
        <v>0</v>
      </c>
      <c r="J456" s="127">
        <v>0</v>
      </c>
      <c r="K456" s="127">
        <v>0</v>
      </c>
      <c r="L456" s="128">
        <v>0</v>
      </c>
      <c r="M456" s="127">
        <v>0</v>
      </c>
      <c r="N456" s="129">
        <v>0</v>
      </c>
      <c r="O456" s="127">
        <v>0</v>
      </c>
      <c r="P456" s="129">
        <v>0</v>
      </c>
      <c r="Q456" s="127">
        <v>0</v>
      </c>
      <c r="R456" s="129">
        <v>0</v>
      </c>
      <c r="S456" s="127">
        <v>0</v>
      </c>
      <c r="T456" s="129">
        <v>0</v>
      </c>
      <c r="U456" s="129">
        <v>0</v>
      </c>
      <c r="V456" s="129">
        <v>0</v>
      </c>
      <c r="W456" s="123">
        <v>0</v>
      </c>
      <c r="X456" s="56"/>
      <c r="Y456" s="57"/>
      <c r="Z456" s="57"/>
      <c r="AA456" s="57"/>
      <c r="AB456" s="57"/>
      <c r="AC456" s="57"/>
      <c r="AD456" s="57"/>
    </row>
    <row r="457" spans="1:30" s="55" customFormat="1" ht="24.75" hidden="1" customHeight="1" x14ac:dyDescent="0.25">
      <c r="A457" s="125">
        <v>414</v>
      </c>
      <c r="B457" s="126" t="s">
        <v>1035</v>
      </c>
      <c r="C457" s="104">
        <f t="shared" si="37"/>
        <v>61630.03</v>
      </c>
      <c r="D457" s="134">
        <v>0</v>
      </c>
      <c r="E457" s="127">
        <v>61630.03</v>
      </c>
      <c r="F457" s="127">
        <v>0</v>
      </c>
      <c r="G457" s="127">
        <v>0</v>
      </c>
      <c r="H457" s="127">
        <v>0</v>
      </c>
      <c r="I457" s="127">
        <v>0</v>
      </c>
      <c r="J457" s="127">
        <v>0</v>
      </c>
      <c r="K457" s="127">
        <v>0</v>
      </c>
      <c r="L457" s="128">
        <v>0</v>
      </c>
      <c r="M457" s="127">
        <v>0</v>
      </c>
      <c r="N457" s="129">
        <v>0</v>
      </c>
      <c r="O457" s="127">
        <v>0</v>
      </c>
      <c r="P457" s="129">
        <v>0</v>
      </c>
      <c r="Q457" s="127">
        <v>0</v>
      </c>
      <c r="R457" s="129">
        <v>0</v>
      </c>
      <c r="S457" s="127">
        <v>0</v>
      </c>
      <c r="T457" s="129">
        <v>0</v>
      </c>
      <c r="U457" s="129">
        <v>0</v>
      </c>
      <c r="V457" s="129">
        <v>0</v>
      </c>
      <c r="W457" s="123">
        <v>0</v>
      </c>
      <c r="X457" s="56"/>
      <c r="Y457" s="57"/>
      <c r="Z457" s="57"/>
      <c r="AA457" s="57"/>
      <c r="AB457" s="57"/>
      <c r="AC457" s="57"/>
      <c r="AD457" s="57"/>
    </row>
    <row r="458" spans="1:30" s="55" customFormat="1" ht="24.75" hidden="1" customHeight="1" x14ac:dyDescent="0.25">
      <c r="A458" s="125">
        <v>415</v>
      </c>
      <c r="B458" s="126" t="s">
        <v>1036</v>
      </c>
      <c r="C458" s="104">
        <f t="shared" si="37"/>
        <v>153001.47</v>
      </c>
      <c r="D458" s="134">
        <v>0</v>
      </c>
      <c r="E458" s="127">
        <v>153001.47</v>
      </c>
      <c r="F458" s="127">
        <v>0</v>
      </c>
      <c r="G458" s="127">
        <v>0</v>
      </c>
      <c r="H458" s="127">
        <v>0</v>
      </c>
      <c r="I458" s="127">
        <v>0</v>
      </c>
      <c r="J458" s="127">
        <v>0</v>
      </c>
      <c r="K458" s="127">
        <v>0</v>
      </c>
      <c r="L458" s="128">
        <v>0</v>
      </c>
      <c r="M458" s="127">
        <v>0</v>
      </c>
      <c r="N458" s="129">
        <v>0</v>
      </c>
      <c r="O458" s="130">
        <v>0</v>
      </c>
      <c r="P458" s="129">
        <v>0</v>
      </c>
      <c r="Q458" s="130">
        <v>0</v>
      </c>
      <c r="R458" s="129">
        <v>0</v>
      </c>
      <c r="S458" s="130">
        <v>0</v>
      </c>
      <c r="T458" s="129">
        <v>0</v>
      </c>
      <c r="U458" s="129">
        <v>0</v>
      </c>
      <c r="V458" s="129">
        <v>0</v>
      </c>
      <c r="W458" s="135">
        <v>0</v>
      </c>
      <c r="X458" s="56"/>
      <c r="Y458" s="57"/>
      <c r="Z458" s="57"/>
      <c r="AA458" s="57"/>
      <c r="AB458" s="57"/>
      <c r="AC458" s="57"/>
      <c r="AD458" s="57"/>
    </row>
    <row r="459" spans="1:30" s="55" customFormat="1" ht="24.75" hidden="1" customHeight="1" x14ac:dyDescent="0.25">
      <c r="A459" s="125">
        <v>416</v>
      </c>
      <c r="B459" s="126" t="s">
        <v>1037</v>
      </c>
      <c r="C459" s="104">
        <f t="shared" si="37"/>
        <v>1780333.68</v>
      </c>
      <c r="D459" s="134">
        <v>0</v>
      </c>
      <c r="E459" s="127">
        <v>52370</v>
      </c>
      <c r="F459" s="127">
        <v>0</v>
      </c>
      <c r="G459" s="127">
        <v>1260236.46</v>
      </c>
      <c r="H459" s="127">
        <v>222568.06</v>
      </c>
      <c r="I459" s="127">
        <v>109345.88</v>
      </c>
      <c r="J459" s="127">
        <v>135813.28</v>
      </c>
      <c r="K459" s="127">
        <v>0</v>
      </c>
      <c r="L459" s="128">
        <v>0</v>
      </c>
      <c r="M459" s="127">
        <v>0</v>
      </c>
      <c r="N459" s="129">
        <v>0</v>
      </c>
      <c r="O459" s="130">
        <v>0</v>
      </c>
      <c r="P459" s="129">
        <v>0</v>
      </c>
      <c r="Q459" s="130">
        <v>0</v>
      </c>
      <c r="R459" s="129">
        <v>0</v>
      </c>
      <c r="S459" s="130">
        <v>0</v>
      </c>
      <c r="T459" s="129">
        <v>0</v>
      </c>
      <c r="U459" s="129">
        <v>0</v>
      </c>
      <c r="V459" s="129">
        <v>0</v>
      </c>
      <c r="W459" s="135">
        <v>0</v>
      </c>
      <c r="X459" s="56"/>
      <c r="Y459" s="57"/>
      <c r="Z459" s="57"/>
      <c r="AA459" s="57"/>
      <c r="AB459" s="57"/>
      <c r="AC459" s="57"/>
      <c r="AD459" s="57"/>
    </row>
    <row r="460" spans="1:30" s="55" customFormat="1" ht="24.75" hidden="1" customHeight="1" x14ac:dyDescent="0.25">
      <c r="A460" s="125">
        <v>417</v>
      </c>
      <c r="B460" s="126" t="s">
        <v>1038</v>
      </c>
      <c r="C460" s="104">
        <f t="shared" si="37"/>
        <v>41435.760000000002</v>
      </c>
      <c r="D460" s="134">
        <v>0</v>
      </c>
      <c r="E460" s="127">
        <v>41435.760000000002</v>
      </c>
      <c r="F460" s="127">
        <v>0</v>
      </c>
      <c r="G460" s="127">
        <v>0</v>
      </c>
      <c r="H460" s="127">
        <v>0</v>
      </c>
      <c r="I460" s="127">
        <v>0</v>
      </c>
      <c r="J460" s="127">
        <v>0</v>
      </c>
      <c r="K460" s="127">
        <v>0</v>
      </c>
      <c r="L460" s="128">
        <v>0</v>
      </c>
      <c r="M460" s="127">
        <v>0</v>
      </c>
      <c r="N460" s="129">
        <v>0</v>
      </c>
      <c r="O460" s="130">
        <v>0</v>
      </c>
      <c r="P460" s="129">
        <v>0</v>
      </c>
      <c r="Q460" s="130">
        <v>0</v>
      </c>
      <c r="R460" s="129">
        <v>0</v>
      </c>
      <c r="S460" s="130">
        <v>0</v>
      </c>
      <c r="T460" s="129">
        <v>0</v>
      </c>
      <c r="U460" s="129">
        <v>0</v>
      </c>
      <c r="V460" s="129">
        <v>0</v>
      </c>
      <c r="W460" s="135">
        <v>0</v>
      </c>
      <c r="X460" s="56"/>
      <c r="Y460" s="57"/>
      <c r="Z460" s="57"/>
      <c r="AA460" s="57"/>
      <c r="AB460" s="57"/>
      <c r="AC460" s="57"/>
      <c r="AD460" s="57"/>
    </row>
    <row r="461" spans="1:30" s="55" customFormat="1" ht="24.75" hidden="1" customHeight="1" x14ac:dyDescent="0.25">
      <c r="A461" s="125">
        <v>418</v>
      </c>
      <c r="B461" s="126" t="s">
        <v>1207</v>
      </c>
      <c r="C461" s="104">
        <f t="shared" si="37"/>
        <v>1893251.76</v>
      </c>
      <c r="D461" s="134">
        <v>0</v>
      </c>
      <c r="E461" s="127">
        <v>64867</v>
      </c>
      <c r="F461" s="127">
        <v>126650.12</v>
      </c>
      <c r="G461" s="127">
        <v>1309888.5</v>
      </c>
      <c r="H461" s="127">
        <v>0</v>
      </c>
      <c r="I461" s="127">
        <v>186914.36</v>
      </c>
      <c r="J461" s="127">
        <v>204931.78</v>
      </c>
      <c r="K461" s="127">
        <v>0</v>
      </c>
      <c r="L461" s="128">
        <v>0</v>
      </c>
      <c r="M461" s="127">
        <v>0</v>
      </c>
      <c r="N461" s="129">
        <v>0</v>
      </c>
      <c r="O461" s="130">
        <v>0</v>
      </c>
      <c r="P461" s="129">
        <v>0</v>
      </c>
      <c r="Q461" s="130">
        <v>0</v>
      </c>
      <c r="R461" s="129">
        <v>0</v>
      </c>
      <c r="S461" s="130">
        <v>0</v>
      </c>
      <c r="T461" s="129">
        <v>0</v>
      </c>
      <c r="U461" s="129">
        <v>0</v>
      </c>
      <c r="V461" s="129">
        <v>0</v>
      </c>
      <c r="W461" s="135">
        <v>0</v>
      </c>
      <c r="X461" s="56"/>
      <c r="Y461" s="57"/>
      <c r="Z461" s="57"/>
      <c r="AA461" s="57"/>
      <c r="AB461" s="57"/>
      <c r="AC461" s="57"/>
      <c r="AD461" s="57"/>
    </row>
    <row r="462" spans="1:30" s="55" customFormat="1" ht="24.75" hidden="1" customHeight="1" x14ac:dyDescent="0.25">
      <c r="A462" s="125">
        <v>419</v>
      </c>
      <c r="B462" s="126" t="s">
        <v>1039</v>
      </c>
      <c r="C462" s="104">
        <v>75155.91</v>
      </c>
      <c r="D462" s="134">
        <v>0</v>
      </c>
      <c r="E462" s="127">
        <v>75155.91</v>
      </c>
      <c r="F462" s="127">
        <v>0</v>
      </c>
      <c r="G462" s="127">
        <v>0</v>
      </c>
      <c r="H462" s="127">
        <v>0</v>
      </c>
      <c r="I462" s="127">
        <v>0</v>
      </c>
      <c r="J462" s="127">
        <v>0</v>
      </c>
      <c r="K462" s="127">
        <v>0</v>
      </c>
      <c r="L462" s="128">
        <v>0</v>
      </c>
      <c r="M462" s="127">
        <v>0</v>
      </c>
      <c r="N462" s="129">
        <v>0</v>
      </c>
      <c r="O462" s="127">
        <v>0</v>
      </c>
      <c r="P462" s="129">
        <v>0</v>
      </c>
      <c r="Q462" s="127">
        <v>0</v>
      </c>
      <c r="R462" s="129">
        <v>0</v>
      </c>
      <c r="S462" s="127">
        <v>0</v>
      </c>
      <c r="T462" s="129">
        <v>0</v>
      </c>
      <c r="U462" s="129">
        <v>0</v>
      </c>
      <c r="V462" s="129">
        <v>0</v>
      </c>
      <c r="W462" s="123">
        <v>0</v>
      </c>
      <c r="X462" s="56"/>
      <c r="Y462" s="57"/>
      <c r="Z462" s="57"/>
      <c r="AA462" s="57"/>
      <c r="AB462" s="57"/>
      <c r="AC462" s="57"/>
      <c r="AD462" s="57"/>
    </row>
    <row r="463" spans="1:30" s="55" customFormat="1" ht="24.75" hidden="1" customHeight="1" x14ac:dyDescent="0.25">
      <c r="A463" s="125">
        <v>420</v>
      </c>
      <c r="B463" s="126" t="s">
        <v>1322</v>
      </c>
      <c r="C463" s="104">
        <f t="shared" si="37"/>
        <v>261224.79</v>
      </c>
      <c r="D463" s="134">
        <v>0</v>
      </c>
      <c r="E463" s="127">
        <v>0</v>
      </c>
      <c r="F463" s="127">
        <v>0</v>
      </c>
      <c r="G463" s="127">
        <v>0</v>
      </c>
      <c r="H463" s="127">
        <v>0</v>
      </c>
      <c r="I463" s="127">
        <v>0</v>
      </c>
      <c r="J463" s="127">
        <v>0</v>
      </c>
      <c r="K463" s="127">
        <v>0</v>
      </c>
      <c r="L463" s="128">
        <v>0</v>
      </c>
      <c r="M463" s="127">
        <v>0</v>
      </c>
      <c r="N463" s="129">
        <v>0</v>
      </c>
      <c r="O463" s="127">
        <v>0</v>
      </c>
      <c r="P463" s="129">
        <v>0</v>
      </c>
      <c r="Q463" s="127">
        <v>0</v>
      </c>
      <c r="R463" s="129">
        <v>0</v>
      </c>
      <c r="S463" s="127">
        <v>0</v>
      </c>
      <c r="T463" s="129">
        <v>0</v>
      </c>
      <c r="U463" s="129">
        <v>0</v>
      </c>
      <c r="V463" s="129">
        <v>634.4</v>
      </c>
      <c r="W463" s="123">
        <v>261224.79</v>
      </c>
      <c r="X463" s="56"/>
      <c r="Y463" s="57"/>
      <c r="Z463" s="57"/>
      <c r="AA463" s="57"/>
      <c r="AB463" s="57"/>
      <c r="AC463" s="57"/>
      <c r="AD463" s="57"/>
    </row>
    <row r="464" spans="1:30" s="55" customFormat="1" ht="24.75" hidden="1" customHeight="1" x14ac:dyDescent="0.25">
      <c r="A464" s="125">
        <v>421</v>
      </c>
      <c r="B464" s="126" t="s">
        <v>1040</v>
      </c>
      <c r="C464" s="104">
        <f t="shared" si="37"/>
        <v>70058.37</v>
      </c>
      <c r="D464" s="134">
        <v>0</v>
      </c>
      <c r="E464" s="127">
        <v>70058.37</v>
      </c>
      <c r="F464" s="127">
        <v>0</v>
      </c>
      <c r="G464" s="127">
        <v>0</v>
      </c>
      <c r="H464" s="127">
        <v>0</v>
      </c>
      <c r="I464" s="127">
        <v>0</v>
      </c>
      <c r="J464" s="127">
        <v>0</v>
      </c>
      <c r="K464" s="127">
        <v>0</v>
      </c>
      <c r="L464" s="128">
        <v>0</v>
      </c>
      <c r="M464" s="127">
        <v>0</v>
      </c>
      <c r="N464" s="129">
        <v>0</v>
      </c>
      <c r="O464" s="127">
        <v>0</v>
      </c>
      <c r="P464" s="129">
        <v>0</v>
      </c>
      <c r="Q464" s="127">
        <v>0</v>
      </c>
      <c r="R464" s="129">
        <v>0</v>
      </c>
      <c r="S464" s="127">
        <v>0</v>
      </c>
      <c r="T464" s="129">
        <v>0</v>
      </c>
      <c r="U464" s="129">
        <v>0</v>
      </c>
      <c r="V464" s="129">
        <v>0</v>
      </c>
      <c r="W464" s="123">
        <v>0</v>
      </c>
      <c r="X464" s="56"/>
      <c r="Y464" s="57"/>
      <c r="Z464" s="57"/>
      <c r="AA464" s="57"/>
      <c r="AB464" s="57"/>
      <c r="AC464" s="57"/>
      <c r="AD464" s="57"/>
    </row>
    <row r="465" spans="1:30" s="55" customFormat="1" ht="24.75" hidden="1" customHeight="1" x14ac:dyDescent="0.25">
      <c r="A465" s="125">
        <v>422</v>
      </c>
      <c r="B465" s="126" t="s">
        <v>1041</v>
      </c>
      <c r="C465" s="104">
        <f t="shared" si="37"/>
        <v>67459.12</v>
      </c>
      <c r="D465" s="134">
        <v>0</v>
      </c>
      <c r="E465" s="127">
        <v>67459.12</v>
      </c>
      <c r="F465" s="127">
        <v>0</v>
      </c>
      <c r="G465" s="127">
        <v>0</v>
      </c>
      <c r="H465" s="127">
        <v>0</v>
      </c>
      <c r="I465" s="127">
        <v>0</v>
      </c>
      <c r="J465" s="127">
        <v>0</v>
      </c>
      <c r="K465" s="127">
        <v>0</v>
      </c>
      <c r="L465" s="128">
        <v>0</v>
      </c>
      <c r="M465" s="127">
        <v>0</v>
      </c>
      <c r="N465" s="129">
        <v>0</v>
      </c>
      <c r="O465" s="127">
        <v>0</v>
      </c>
      <c r="P465" s="129">
        <v>0</v>
      </c>
      <c r="Q465" s="127">
        <v>0</v>
      </c>
      <c r="R465" s="129">
        <v>0</v>
      </c>
      <c r="S465" s="127">
        <v>0</v>
      </c>
      <c r="T465" s="129">
        <v>0</v>
      </c>
      <c r="U465" s="129">
        <v>0</v>
      </c>
      <c r="V465" s="129">
        <v>0</v>
      </c>
      <c r="W465" s="123">
        <v>0</v>
      </c>
      <c r="X465" s="56"/>
      <c r="Y465" s="57"/>
      <c r="Z465" s="57"/>
      <c r="AA465" s="57"/>
      <c r="AB465" s="57"/>
      <c r="AC465" s="57"/>
      <c r="AD465" s="57"/>
    </row>
    <row r="466" spans="1:30" s="55" customFormat="1" ht="24.75" hidden="1" customHeight="1" x14ac:dyDescent="0.25">
      <c r="A466" s="125">
        <v>423</v>
      </c>
      <c r="B466" s="126" t="s">
        <v>1249</v>
      </c>
      <c r="C466" s="104">
        <f t="shared" si="37"/>
        <v>3621.62</v>
      </c>
      <c r="D466" s="134">
        <v>0</v>
      </c>
      <c r="E466" s="127">
        <v>3621.62</v>
      </c>
      <c r="F466" s="127">
        <v>0</v>
      </c>
      <c r="G466" s="127">
        <v>0</v>
      </c>
      <c r="H466" s="127">
        <v>0</v>
      </c>
      <c r="I466" s="127">
        <v>0</v>
      </c>
      <c r="J466" s="127">
        <v>0</v>
      </c>
      <c r="K466" s="127">
        <v>0</v>
      </c>
      <c r="L466" s="128">
        <v>0</v>
      </c>
      <c r="M466" s="127">
        <v>0</v>
      </c>
      <c r="N466" s="129">
        <v>0</v>
      </c>
      <c r="O466" s="130">
        <v>0</v>
      </c>
      <c r="P466" s="129">
        <v>0</v>
      </c>
      <c r="Q466" s="130">
        <v>0</v>
      </c>
      <c r="R466" s="129">
        <v>0</v>
      </c>
      <c r="S466" s="130">
        <v>0</v>
      </c>
      <c r="T466" s="129">
        <v>0</v>
      </c>
      <c r="U466" s="129">
        <v>0</v>
      </c>
      <c r="V466" s="129">
        <v>0</v>
      </c>
      <c r="W466" s="135">
        <v>0</v>
      </c>
      <c r="X466" s="56"/>
      <c r="Y466" s="57"/>
      <c r="Z466" s="57"/>
      <c r="AA466" s="57"/>
      <c r="AB466" s="57"/>
      <c r="AC466" s="57"/>
      <c r="AD466" s="57"/>
    </row>
    <row r="467" spans="1:30" s="55" customFormat="1" ht="24.75" hidden="1" customHeight="1" x14ac:dyDescent="0.25">
      <c r="A467" s="125">
        <v>424</v>
      </c>
      <c r="B467" s="126" t="s">
        <v>1250</v>
      </c>
      <c r="C467" s="104">
        <f t="shared" si="37"/>
        <v>3617.85</v>
      </c>
      <c r="D467" s="134">
        <v>0</v>
      </c>
      <c r="E467" s="127">
        <v>3617.85</v>
      </c>
      <c r="F467" s="127">
        <v>0</v>
      </c>
      <c r="G467" s="127">
        <v>0</v>
      </c>
      <c r="H467" s="127">
        <v>0</v>
      </c>
      <c r="I467" s="127">
        <v>0</v>
      </c>
      <c r="J467" s="127">
        <v>0</v>
      </c>
      <c r="K467" s="127">
        <v>0</v>
      </c>
      <c r="L467" s="128">
        <v>0</v>
      </c>
      <c r="M467" s="127">
        <v>0</v>
      </c>
      <c r="N467" s="129">
        <v>0</v>
      </c>
      <c r="O467" s="130">
        <v>0</v>
      </c>
      <c r="P467" s="129">
        <v>0</v>
      </c>
      <c r="Q467" s="130">
        <v>0</v>
      </c>
      <c r="R467" s="129">
        <v>0</v>
      </c>
      <c r="S467" s="130">
        <v>0</v>
      </c>
      <c r="T467" s="129">
        <v>0</v>
      </c>
      <c r="U467" s="129">
        <v>0</v>
      </c>
      <c r="V467" s="129">
        <v>0</v>
      </c>
      <c r="W467" s="135">
        <v>0</v>
      </c>
      <c r="X467" s="56"/>
      <c r="Y467" s="57"/>
      <c r="Z467" s="57"/>
      <c r="AA467" s="57"/>
      <c r="AB467" s="57"/>
      <c r="AC467" s="57"/>
      <c r="AD467" s="57"/>
    </row>
    <row r="468" spans="1:30" s="55" customFormat="1" ht="24.75" hidden="1" customHeight="1" x14ac:dyDescent="0.25">
      <c r="A468" s="125">
        <v>425</v>
      </c>
      <c r="B468" s="126" t="s">
        <v>1156</v>
      </c>
      <c r="C468" s="104">
        <f t="shared" si="37"/>
        <v>44401.17</v>
      </c>
      <c r="D468" s="134">
        <v>0</v>
      </c>
      <c r="E468" s="127">
        <v>44401.17</v>
      </c>
      <c r="F468" s="127">
        <v>0</v>
      </c>
      <c r="G468" s="127">
        <v>0</v>
      </c>
      <c r="H468" s="127">
        <v>0</v>
      </c>
      <c r="I468" s="127">
        <v>0</v>
      </c>
      <c r="J468" s="127">
        <v>0</v>
      </c>
      <c r="K468" s="127">
        <v>0</v>
      </c>
      <c r="L468" s="128">
        <v>0</v>
      </c>
      <c r="M468" s="127">
        <v>0</v>
      </c>
      <c r="N468" s="129">
        <v>0</v>
      </c>
      <c r="O468" s="130">
        <v>0</v>
      </c>
      <c r="P468" s="129">
        <v>0</v>
      </c>
      <c r="Q468" s="130">
        <v>0</v>
      </c>
      <c r="R468" s="129">
        <v>0</v>
      </c>
      <c r="S468" s="130">
        <v>0</v>
      </c>
      <c r="T468" s="129">
        <v>0</v>
      </c>
      <c r="U468" s="129">
        <v>0</v>
      </c>
      <c r="V468" s="129">
        <v>0</v>
      </c>
      <c r="W468" s="135">
        <v>0</v>
      </c>
      <c r="X468" s="56"/>
      <c r="Y468" s="57"/>
      <c r="Z468" s="57"/>
      <c r="AA468" s="57"/>
      <c r="AB468" s="57"/>
      <c r="AC468" s="57"/>
      <c r="AD468" s="57"/>
    </row>
    <row r="469" spans="1:30" s="53" customFormat="1" ht="24.75" hidden="1" customHeight="1" x14ac:dyDescent="0.25">
      <c r="A469" s="141" t="s">
        <v>63</v>
      </c>
      <c r="B469" s="142"/>
      <c r="C469" s="110">
        <f>ROUND(SUM(E469+F469+G469+H469+I469+J469+K469+M469+O469+Q469+S469+W469+D469+U469),2)</f>
        <v>5663499.3700000001</v>
      </c>
      <c r="D469" s="113">
        <f>ROUND(SUM(D448:D468),2)</f>
        <v>0</v>
      </c>
      <c r="E469" s="113">
        <f t="shared" ref="E469:W469" si="38">ROUND(SUM(E448:E468),2)</f>
        <v>1467237</v>
      </c>
      <c r="F469" s="113">
        <f t="shared" si="38"/>
        <v>126650.12</v>
      </c>
      <c r="G469" s="113">
        <f t="shared" si="38"/>
        <v>2570124.96</v>
      </c>
      <c r="H469" s="113">
        <f t="shared" si="38"/>
        <v>448955.78</v>
      </c>
      <c r="I469" s="113">
        <f t="shared" si="38"/>
        <v>296260.24</v>
      </c>
      <c r="J469" s="113">
        <f t="shared" si="38"/>
        <v>340745.06</v>
      </c>
      <c r="K469" s="113">
        <f t="shared" si="38"/>
        <v>0</v>
      </c>
      <c r="L469" s="112">
        <f t="shared" si="38"/>
        <v>0</v>
      </c>
      <c r="M469" s="113">
        <f t="shared" si="38"/>
        <v>0</v>
      </c>
      <c r="N469" s="113">
        <f t="shared" si="38"/>
        <v>0</v>
      </c>
      <c r="O469" s="113">
        <f t="shared" si="38"/>
        <v>0</v>
      </c>
      <c r="P469" s="113">
        <f t="shared" si="38"/>
        <v>0</v>
      </c>
      <c r="Q469" s="113">
        <f t="shared" si="38"/>
        <v>0</v>
      </c>
      <c r="R469" s="113">
        <f t="shared" si="38"/>
        <v>0</v>
      </c>
      <c r="S469" s="113">
        <f t="shared" si="38"/>
        <v>0</v>
      </c>
      <c r="T469" s="113">
        <f t="shared" si="38"/>
        <v>0</v>
      </c>
      <c r="U469" s="113">
        <f t="shared" si="38"/>
        <v>0</v>
      </c>
      <c r="V469" s="113">
        <f t="shared" si="38"/>
        <v>732.4</v>
      </c>
      <c r="W469" s="113">
        <f t="shared" si="38"/>
        <v>413526.21</v>
      </c>
      <c r="X469" s="51"/>
      <c r="Y469" s="52"/>
      <c r="Z469" s="52"/>
      <c r="AA469" s="52"/>
      <c r="AB469" s="52"/>
      <c r="AC469" s="52"/>
    </row>
    <row r="470" spans="1:30" s="50" customFormat="1" ht="24.75" hidden="1" customHeight="1" x14ac:dyDescent="0.25">
      <c r="A470" s="117" t="s">
        <v>64</v>
      </c>
      <c r="B470" s="118"/>
      <c r="C470" s="119"/>
      <c r="D470" s="121"/>
      <c r="E470" s="127"/>
      <c r="F470" s="127"/>
      <c r="G470" s="127"/>
      <c r="H470" s="127"/>
      <c r="I470" s="127"/>
      <c r="J470" s="127"/>
      <c r="K470" s="127"/>
      <c r="L470" s="108"/>
      <c r="M470" s="127"/>
      <c r="N470" s="124"/>
      <c r="O470" s="127"/>
      <c r="P470" s="124"/>
      <c r="Q470" s="127"/>
      <c r="R470" s="124"/>
      <c r="S470" s="127"/>
      <c r="T470" s="127"/>
      <c r="U470" s="127"/>
      <c r="V470" s="124"/>
      <c r="W470" s="123"/>
      <c r="X470" s="15"/>
      <c r="Y470" s="49"/>
      <c r="Z470" s="49"/>
      <c r="AA470" s="49"/>
      <c r="AB470" s="49"/>
      <c r="AC470" s="49"/>
    </row>
    <row r="471" spans="1:30" s="50" customFormat="1" ht="24.75" hidden="1" customHeight="1" x14ac:dyDescent="0.25">
      <c r="A471" s="108">
        <v>426</v>
      </c>
      <c r="B471" s="126" t="s">
        <v>1196</v>
      </c>
      <c r="C471" s="104">
        <f>ROUND(SUM(E471+F471+G471+H471+I471+J471+K471+M471+O471+Q471+S471+W471+D471+U471),2)</f>
        <v>758648.28</v>
      </c>
      <c r="D471" s="104">
        <v>15894.92</v>
      </c>
      <c r="E471" s="123">
        <v>0</v>
      </c>
      <c r="F471" s="127">
        <v>0</v>
      </c>
      <c r="G471" s="127">
        <v>0</v>
      </c>
      <c r="H471" s="127">
        <v>0</v>
      </c>
      <c r="I471" s="127">
        <v>0</v>
      </c>
      <c r="J471" s="127">
        <v>0</v>
      </c>
      <c r="K471" s="127">
        <v>0</v>
      </c>
      <c r="L471" s="128">
        <v>0</v>
      </c>
      <c r="M471" s="127">
        <v>0</v>
      </c>
      <c r="N471" s="129">
        <v>0</v>
      </c>
      <c r="O471" s="130">
        <v>0</v>
      </c>
      <c r="P471" s="124">
        <v>736</v>
      </c>
      <c r="Q471" s="135">
        <v>742753.36</v>
      </c>
      <c r="R471" s="129">
        <v>0</v>
      </c>
      <c r="S471" s="130">
        <v>0</v>
      </c>
      <c r="T471" s="129">
        <v>0</v>
      </c>
      <c r="U471" s="129">
        <v>0</v>
      </c>
      <c r="V471" s="129">
        <v>0</v>
      </c>
      <c r="W471" s="135">
        <v>0</v>
      </c>
      <c r="X471" s="15"/>
      <c r="Y471" s="49"/>
      <c r="Z471" s="49"/>
      <c r="AA471" s="49"/>
      <c r="AB471" s="49"/>
      <c r="AC471" s="49"/>
    </row>
    <row r="472" spans="1:30" s="50" customFormat="1" ht="24.75" hidden="1" customHeight="1" x14ac:dyDescent="0.25">
      <c r="A472" s="108">
        <v>427</v>
      </c>
      <c r="B472" s="126" t="s">
        <v>503</v>
      </c>
      <c r="C472" s="104">
        <f t="shared" ref="C472:C506" si="39">ROUND(SUM(E472+F472+G472+H472+I472+J472+K472+M472+O472+Q472+S472+W472+D472+U472),2)</f>
        <v>2747161.54</v>
      </c>
      <c r="D472" s="166">
        <v>0</v>
      </c>
      <c r="E472" s="127">
        <v>124422.74</v>
      </c>
      <c r="F472" s="127">
        <v>0</v>
      </c>
      <c r="G472" s="127">
        <v>0</v>
      </c>
      <c r="H472" s="127">
        <v>1257680.58</v>
      </c>
      <c r="I472" s="127">
        <v>667554.31999999995</v>
      </c>
      <c r="J472" s="127">
        <v>697503.9</v>
      </c>
      <c r="K472" s="127">
        <v>0</v>
      </c>
      <c r="L472" s="128">
        <v>0</v>
      </c>
      <c r="M472" s="127">
        <v>0</v>
      </c>
      <c r="N472" s="129">
        <v>0</v>
      </c>
      <c r="O472" s="130">
        <v>0</v>
      </c>
      <c r="P472" s="129">
        <v>0</v>
      </c>
      <c r="Q472" s="130">
        <v>0</v>
      </c>
      <c r="R472" s="124">
        <v>0</v>
      </c>
      <c r="S472" s="130">
        <v>0</v>
      </c>
      <c r="T472" s="129">
        <v>0</v>
      </c>
      <c r="U472" s="129">
        <v>0</v>
      </c>
      <c r="V472" s="129">
        <v>0</v>
      </c>
      <c r="W472" s="135">
        <v>0</v>
      </c>
      <c r="X472" s="15"/>
      <c r="Y472" s="49"/>
      <c r="Z472" s="49"/>
      <c r="AA472" s="49"/>
      <c r="AB472" s="49"/>
      <c r="AC472" s="49"/>
    </row>
    <row r="473" spans="1:30" s="50" customFormat="1" ht="24" hidden="1" customHeight="1" x14ac:dyDescent="0.25">
      <c r="A473" s="108">
        <v>428</v>
      </c>
      <c r="B473" s="126" t="s">
        <v>1260</v>
      </c>
      <c r="C473" s="104">
        <f t="shared" si="39"/>
        <v>285981.26</v>
      </c>
      <c r="D473" s="134">
        <v>0</v>
      </c>
      <c r="E473" s="127">
        <v>285981.26</v>
      </c>
      <c r="F473" s="127">
        <v>0</v>
      </c>
      <c r="G473" s="127">
        <v>0</v>
      </c>
      <c r="H473" s="127">
        <v>0</v>
      </c>
      <c r="I473" s="127">
        <v>0</v>
      </c>
      <c r="J473" s="127">
        <v>0</v>
      </c>
      <c r="K473" s="127">
        <v>0</v>
      </c>
      <c r="L473" s="128">
        <v>0</v>
      </c>
      <c r="M473" s="127">
        <v>0</v>
      </c>
      <c r="N473" s="129">
        <v>0</v>
      </c>
      <c r="O473" s="127">
        <v>0</v>
      </c>
      <c r="P473" s="129">
        <v>0</v>
      </c>
      <c r="Q473" s="127">
        <v>0</v>
      </c>
      <c r="R473" s="129">
        <v>0</v>
      </c>
      <c r="S473" s="127">
        <v>0</v>
      </c>
      <c r="T473" s="129">
        <v>0</v>
      </c>
      <c r="U473" s="129">
        <v>0</v>
      </c>
      <c r="V473" s="129">
        <v>0</v>
      </c>
      <c r="W473" s="123">
        <v>0</v>
      </c>
      <c r="X473" s="15"/>
      <c r="Y473" s="49"/>
      <c r="Z473" s="49"/>
      <c r="AA473" s="49"/>
      <c r="AB473" s="49"/>
      <c r="AC473" s="49"/>
    </row>
    <row r="474" spans="1:30" s="50" customFormat="1" ht="24.75" hidden="1" customHeight="1" x14ac:dyDescent="0.25">
      <c r="A474" s="108">
        <v>429</v>
      </c>
      <c r="B474" s="126" t="s">
        <v>544</v>
      </c>
      <c r="C474" s="104">
        <f t="shared" si="39"/>
        <v>308842.23999999999</v>
      </c>
      <c r="D474" s="134">
        <v>0</v>
      </c>
      <c r="E474" s="127">
        <v>308842.23999999999</v>
      </c>
      <c r="F474" s="127">
        <v>0</v>
      </c>
      <c r="G474" s="127">
        <v>0</v>
      </c>
      <c r="H474" s="127">
        <v>0</v>
      </c>
      <c r="I474" s="127">
        <v>0</v>
      </c>
      <c r="J474" s="127">
        <v>0</v>
      </c>
      <c r="K474" s="127">
        <v>0</v>
      </c>
      <c r="L474" s="128">
        <v>0</v>
      </c>
      <c r="M474" s="127">
        <v>0</v>
      </c>
      <c r="N474" s="124">
        <v>0</v>
      </c>
      <c r="O474" s="127">
        <v>0</v>
      </c>
      <c r="P474" s="129">
        <v>0</v>
      </c>
      <c r="Q474" s="127">
        <v>0</v>
      </c>
      <c r="R474" s="129">
        <v>0</v>
      </c>
      <c r="S474" s="127">
        <v>0</v>
      </c>
      <c r="T474" s="129">
        <v>0</v>
      </c>
      <c r="U474" s="129">
        <v>0</v>
      </c>
      <c r="V474" s="129">
        <v>0</v>
      </c>
      <c r="W474" s="123">
        <v>0</v>
      </c>
      <c r="X474" s="15"/>
      <c r="Y474" s="49"/>
      <c r="Z474" s="49"/>
      <c r="AA474" s="49"/>
      <c r="AB474" s="49"/>
      <c r="AC474" s="49"/>
    </row>
    <row r="475" spans="1:30" s="55" customFormat="1" ht="24.75" hidden="1" customHeight="1" x14ac:dyDescent="0.25">
      <c r="A475" s="108">
        <v>430</v>
      </c>
      <c r="B475" s="126" t="s">
        <v>504</v>
      </c>
      <c r="C475" s="104">
        <f t="shared" si="39"/>
        <v>16980658.109999999</v>
      </c>
      <c r="D475" s="134">
        <v>338853.79</v>
      </c>
      <c r="E475" s="127">
        <v>650591.81999999995</v>
      </c>
      <c r="F475" s="127">
        <v>1495455.3</v>
      </c>
      <c r="G475" s="127">
        <v>4534368.3</v>
      </c>
      <c r="H475" s="127">
        <v>1832659.18</v>
      </c>
      <c r="I475" s="127">
        <v>893848.82</v>
      </c>
      <c r="J475" s="127">
        <v>1095061.24</v>
      </c>
      <c r="K475" s="127">
        <v>0</v>
      </c>
      <c r="L475" s="128">
        <v>0</v>
      </c>
      <c r="M475" s="127">
        <v>0</v>
      </c>
      <c r="N475" s="129">
        <v>1503</v>
      </c>
      <c r="O475" s="127">
        <v>6139819.6600000001</v>
      </c>
      <c r="P475" s="129">
        <v>0</v>
      </c>
      <c r="Q475" s="127">
        <v>0</v>
      </c>
      <c r="R475" s="129">
        <v>0</v>
      </c>
      <c r="S475" s="127">
        <v>0</v>
      </c>
      <c r="T475" s="129">
        <v>0</v>
      </c>
      <c r="U475" s="129">
        <v>0</v>
      </c>
      <c r="V475" s="129">
        <v>0</v>
      </c>
      <c r="W475" s="123">
        <v>0</v>
      </c>
      <c r="X475" s="56"/>
      <c r="Y475" s="57"/>
      <c r="Z475" s="57"/>
      <c r="AA475" s="57"/>
      <c r="AB475" s="57"/>
      <c r="AC475" s="57"/>
      <c r="AD475" s="57"/>
    </row>
    <row r="476" spans="1:30" s="55" customFormat="1" ht="24.75" hidden="1" customHeight="1" x14ac:dyDescent="0.25">
      <c r="A476" s="108">
        <v>431</v>
      </c>
      <c r="B476" s="126" t="s">
        <v>505</v>
      </c>
      <c r="C476" s="104">
        <f t="shared" si="39"/>
        <v>1834320.15</v>
      </c>
      <c r="D476" s="134">
        <v>36391.910000000003</v>
      </c>
      <c r="E476" s="127">
        <v>80518.48</v>
      </c>
      <c r="F476" s="127">
        <v>0</v>
      </c>
      <c r="G476" s="127">
        <v>827393.58</v>
      </c>
      <c r="H476" s="127">
        <v>211991.72</v>
      </c>
      <c r="I476" s="127">
        <v>221368</v>
      </c>
      <c r="J476" s="127">
        <v>456656.46</v>
      </c>
      <c r="K476" s="127">
        <v>0</v>
      </c>
      <c r="L476" s="128">
        <v>0</v>
      </c>
      <c r="M476" s="127">
        <v>0</v>
      </c>
      <c r="N476" s="129">
        <v>0</v>
      </c>
      <c r="O476" s="130">
        <v>0</v>
      </c>
      <c r="P476" s="129">
        <v>0</v>
      </c>
      <c r="Q476" s="130">
        <v>0</v>
      </c>
      <c r="R476" s="129">
        <v>0</v>
      </c>
      <c r="S476" s="130">
        <v>0</v>
      </c>
      <c r="T476" s="129">
        <v>0</v>
      </c>
      <c r="U476" s="129">
        <v>0</v>
      </c>
      <c r="V476" s="129">
        <v>0</v>
      </c>
      <c r="W476" s="135">
        <v>0</v>
      </c>
      <c r="X476" s="56"/>
      <c r="Y476" s="57"/>
      <c r="Z476" s="57"/>
      <c r="AA476" s="57"/>
      <c r="AB476" s="57"/>
      <c r="AC476" s="57"/>
      <c r="AD476" s="57"/>
    </row>
    <row r="477" spans="1:30" s="55" customFormat="1" ht="24.75" hidden="1" customHeight="1" x14ac:dyDescent="0.25">
      <c r="A477" s="108">
        <v>432</v>
      </c>
      <c r="B477" s="126" t="s">
        <v>506</v>
      </c>
      <c r="C477" s="104">
        <f t="shared" si="39"/>
        <v>1873678</v>
      </c>
      <c r="D477" s="134">
        <v>37208.6</v>
      </c>
      <c r="E477" s="127">
        <v>80518.48</v>
      </c>
      <c r="F477" s="127">
        <v>0</v>
      </c>
      <c r="G477" s="127">
        <v>827393.58</v>
      </c>
      <c r="H477" s="127">
        <v>212221.82</v>
      </c>
      <c r="I477" s="127">
        <v>221574.5</v>
      </c>
      <c r="J477" s="127">
        <v>494761.02</v>
      </c>
      <c r="K477" s="127">
        <v>0</v>
      </c>
      <c r="L477" s="128">
        <v>0</v>
      </c>
      <c r="M477" s="127">
        <v>0</v>
      </c>
      <c r="N477" s="129">
        <v>0</v>
      </c>
      <c r="O477" s="130">
        <v>0</v>
      </c>
      <c r="P477" s="129">
        <v>0</v>
      </c>
      <c r="Q477" s="130">
        <v>0</v>
      </c>
      <c r="R477" s="129">
        <v>0</v>
      </c>
      <c r="S477" s="130">
        <v>0</v>
      </c>
      <c r="T477" s="129">
        <v>0</v>
      </c>
      <c r="U477" s="129">
        <v>0</v>
      </c>
      <c r="V477" s="129">
        <v>0</v>
      </c>
      <c r="W477" s="135">
        <v>0</v>
      </c>
      <c r="X477" s="56"/>
      <c r="Y477" s="57"/>
      <c r="Z477" s="57"/>
      <c r="AA477" s="57"/>
      <c r="AB477" s="57"/>
      <c r="AC477" s="57"/>
      <c r="AD477" s="57"/>
    </row>
    <row r="478" spans="1:30" s="55" customFormat="1" ht="24.75" hidden="1" customHeight="1" x14ac:dyDescent="0.25">
      <c r="A478" s="108">
        <v>433</v>
      </c>
      <c r="B478" s="126" t="s">
        <v>507</v>
      </c>
      <c r="C478" s="104">
        <f t="shared" si="39"/>
        <v>1795103.29</v>
      </c>
      <c r="D478" s="134">
        <v>35578.149999999994</v>
      </c>
      <c r="E478" s="127">
        <v>80518.48</v>
      </c>
      <c r="F478" s="127">
        <v>0</v>
      </c>
      <c r="G478" s="127">
        <v>789853.06</v>
      </c>
      <c r="H478" s="127">
        <v>184413.94</v>
      </c>
      <c r="I478" s="127">
        <v>192847.4</v>
      </c>
      <c r="J478" s="127">
        <v>511892.26</v>
      </c>
      <c r="K478" s="127">
        <v>0</v>
      </c>
      <c r="L478" s="128">
        <v>0</v>
      </c>
      <c r="M478" s="127">
        <v>0</v>
      </c>
      <c r="N478" s="129">
        <v>0</v>
      </c>
      <c r="O478" s="130">
        <v>0</v>
      </c>
      <c r="P478" s="129">
        <v>0</v>
      </c>
      <c r="Q478" s="130">
        <v>0</v>
      </c>
      <c r="R478" s="129">
        <v>0</v>
      </c>
      <c r="S478" s="130">
        <v>0</v>
      </c>
      <c r="T478" s="129">
        <v>0</v>
      </c>
      <c r="U478" s="129">
        <v>0</v>
      </c>
      <c r="V478" s="129">
        <v>0</v>
      </c>
      <c r="W478" s="135">
        <v>0</v>
      </c>
      <c r="X478" s="56"/>
      <c r="Y478" s="57"/>
      <c r="Z478" s="57"/>
      <c r="AA478" s="57"/>
      <c r="AB478" s="57"/>
      <c r="AC478" s="57"/>
      <c r="AD478" s="57"/>
    </row>
    <row r="479" spans="1:30" s="55" customFormat="1" ht="24.75" hidden="1" customHeight="1" x14ac:dyDescent="0.25">
      <c r="A479" s="108">
        <v>434</v>
      </c>
      <c r="B479" s="126" t="s">
        <v>508</v>
      </c>
      <c r="C479" s="104">
        <f t="shared" si="39"/>
        <v>1892629.1</v>
      </c>
      <c r="D479" s="134">
        <v>37601.839999999997</v>
      </c>
      <c r="E479" s="127">
        <v>80518.48</v>
      </c>
      <c r="F479" s="127">
        <v>0</v>
      </c>
      <c r="G479" s="127">
        <v>827371.16</v>
      </c>
      <c r="H479" s="127">
        <v>234621.76</v>
      </c>
      <c r="I479" s="127">
        <v>249048.44</v>
      </c>
      <c r="J479" s="127">
        <v>463467.42</v>
      </c>
      <c r="K479" s="127">
        <v>0</v>
      </c>
      <c r="L479" s="128">
        <v>0</v>
      </c>
      <c r="M479" s="127">
        <v>0</v>
      </c>
      <c r="N479" s="129">
        <v>0</v>
      </c>
      <c r="O479" s="130">
        <v>0</v>
      </c>
      <c r="P479" s="129">
        <v>0</v>
      </c>
      <c r="Q479" s="130">
        <v>0</v>
      </c>
      <c r="R479" s="129">
        <v>0</v>
      </c>
      <c r="S479" s="130">
        <v>0</v>
      </c>
      <c r="T479" s="129">
        <v>0</v>
      </c>
      <c r="U479" s="129">
        <v>0</v>
      </c>
      <c r="V479" s="129">
        <v>0</v>
      </c>
      <c r="W479" s="135">
        <v>0</v>
      </c>
      <c r="X479" s="56"/>
      <c r="Y479" s="57"/>
      <c r="Z479" s="57"/>
      <c r="AA479" s="57"/>
      <c r="AB479" s="57"/>
      <c r="AC479" s="57"/>
      <c r="AD479" s="57"/>
    </row>
    <row r="480" spans="1:30" s="55" customFormat="1" ht="24.75" hidden="1" customHeight="1" x14ac:dyDescent="0.25">
      <c r="A480" s="108">
        <v>435</v>
      </c>
      <c r="B480" s="126" t="s">
        <v>509</v>
      </c>
      <c r="C480" s="104">
        <f t="shared" si="39"/>
        <v>1561760.25</v>
      </c>
      <c r="D480" s="134">
        <v>30736.21</v>
      </c>
      <c r="E480" s="127">
        <v>80518.48</v>
      </c>
      <c r="F480" s="127">
        <v>0</v>
      </c>
      <c r="G480" s="127">
        <v>708535.72</v>
      </c>
      <c r="H480" s="127">
        <v>146976.07999999999</v>
      </c>
      <c r="I480" s="127">
        <v>149220.44</v>
      </c>
      <c r="J480" s="127">
        <v>445773.32</v>
      </c>
      <c r="K480" s="127">
        <v>0</v>
      </c>
      <c r="L480" s="128">
        <v>0</v>
      </c>
      <c r="M480" s="127">
        <v>0</v>
      </c>
      <c r="N480" s="129">
        <v>0</v>
      </c>
      <c r="O480" s="130">
        <v>0</v>
      </c>
      <c r="P480" s="129">
        <v>0</v>
      </c>
      <c r="Q480" s="130">
        <v>0</v>
      </c>
      <c r="R480" s="129">
        <v>0</v>
      </c>
      <c r="S480" s="130">
        <v>0</v>
      </c>
      <c r="T480" s="129">
        <v>0</v>
      </c>
      <c r="U480" s="129">
        <v>0</v>
      </c>
      <c r="V480" s="129">
        <v>0</v>
      </c>
      <c r="W480" s="135">
        <v>0</v>
      </c>
      <c r="X480" s="56"/>
      <c r="Y480" s="57"/>
      <c r="Z480" s="57"/>
      <c r="AA480" s="57"/>
      <c r="AB480" s="57"/>
      <c r="AC480" s="57"/>
      <c r="AD480" s="57"/>
    </row>
    <row r="481" spans="1:30" s="55" customFormat="1" ht="24.75" hidden="1" customHeight="1" x14ac:dyDescent="0.25">
      <c r="A481" s="108">
        <v>436</v>
      </c>
      <c r="B481" s="126" t="s">
        <v>510</v>
      </c>
      <c r="C481" s="104">
        <f t="shared" si="39"/>
        <v>1815908.89</v>
      </c>
      <c r="D481" s="134">
        <v>36009.870000000003</v>
      </c>
      <c r="E481" s="127">
        <v>80518.48</v>
      </c>
      <c r="F481" s="127">
        <v>0</v>
      </c>
      <c r="G481" s="127">
        <v>793845</v>
      </c>
      <c r="H481" s="127">
        <v>200589.38</v>
      </c>
      <c r="I481" s="127">
        <v>207354.32</v>
      </c>
      <c r="J481" s="127">
        <v>497591.84</v>
      </c>
      <c r="K481" s="127">
        <v>0</v>
      </c>
      <c r="L481" s="128">
        <v>0</v>
      </c>
      <c r="M481" s="127">
        <v>0</v>
      </c>
      <c r="N481" s="129">
        <v>0</v>
      </c>
      <c r="O481" s="130">
        <v>0</v>
      </c>
      <c r="P481" s="129">
        <v>0</v>
      </c>
      <c r="Q481" s="130">
        <v>0</v>
      </c>
      <c r="R481" s="129">
        <v>0</v>
      </c>
      <c r="S481" s="130">
        <v>0</v>
      </c>
      <c r="T481" s="129">
        <v>0</v>
      </c>
      <c r="U481" s="129">
        <v>0</v>
      </c>
      <c r="V481" s="129">
        <v>0</v>
      </c>
      <c r="W481" s="135">
        <v>0</v>
      </c>
      <c r="X481" s="56"/>
      <c r="Y481" s="57"/>
      <c r="Z481" s="57"/>
      <c r="AA481" s="57"/>
      <c r="AB481" s="57"/>
      <c r="AC481" s="57"/>
      <c r="AD481" s="57"/>
    </row>
    <row r="482" spans="1:30" s="55" customFormat="1" ht="24.75" hidden="1" customHeight="1" x14ac:dyDescent="0.25">
      <c r="A482" s="108">
        <v>437</v>
      </c>
      <c r="B482" s="126" t="s">
        <v>511</v>
      </c>
      <c r="C482" s="104">
        <f t="shared" si="39"/>
        <v>1762417.55</v>
      </c>
      <c r="D482" s="134">
        <v>34899.910000000003</v>
      </c>
      <c r="E482" s="127">
        <v>80518.48</v>
      </c>
      <c r="F482" s="127">
        <v>0</v>
      </c>
      <c r="G482" s="127">
        <v>772031.52</v>
      </c>
      <c r="H482" s="127">
        <v>194504.12</v>
      </c>
      <c r="I482" s="127">
        <v>185346.14</v>
      </c>
      <c r="J482" s="127">
        <v>495117.38</v>
      </c>
      <c r="K482" s="127">
        <v>0</v>
      </c>
      <c r="L482" s="128">
        <v>0</v>
      </c>
      <c r="M482" s="127">
        <v>0</v>
      </c>
      <c r="N482" s="129">
        <v>0</v>
      </c>
      <c r="O482" s="130">
        <v>0</v>
      </c>
      <c r="P482" s="129">
        <v>0</v>
      </c>
      <c r="Q482" s="130">
        <v>0</v>
      </c>
      <c r="R482" s="129">
        <v>0</v>
      </c>
      <c r="S482" s="130">
        <v>0</v>
      </c>
      <c r="T482" s="129">
        <v>0</v>
      </c>
      <c r="U482" s="129">
        <v>0</v>
      </c>
      <c r="V482" s="129">
        <v>0</v>
      </c>
      <c r="W482" s="135">
        <v>0</v>
      </c>
      <c r="X482" s="56"/>
      <c r="Y482" s="57"/>
      <c r="Z482" s="57"/>
      <c r="AA482" s="57"/>
      <c r="AB482" s="57"/>
      <c r="AC482" s="57"/>
      <c r="AD482" s="57"/>
    </row>
    <row r="483" spans="1:30" s="55" customFormat="1" ht="24.75" hidden="1" customHeight="1" x14ac:dyDescent="0.25">
      <c r="A483" s="108">
        <v>438</v>
      </c>
      <c r="B483" s="126" t="s">
        <v>1160</v>
      </c>
      <c r="C483" s="104">
        <f t="shared" si="39"/>
        <v>2074295.71</v>
      </c>
      <c r="D483" s="134">
        <v>40136.19</v>
      </c>
      <c r="E483" s="127">
        <v>140049.48000000001</v>
      </c>
      <c r="F483" s="127">
        <v>0</v>
      </c>
      <c r="G483" s="127">
        <v>0</v>
      </c>
      <c r="H483" s="127">
        <v>0</v>
      </c>
      <c r="I483" s="127">
        <v>0</v>
      </c>
      <c r="J483" s="127">
        <v>0</v>
      </c>
      <c r="K483" s="127">
        <v>0</v>
      </c>
      <c r="L483" s="128">
        <v>0</v>
      </c>
      <c r="M483" s="127">
        <v>0</v>
      </c>
      <c r="N483" s="137">
        <v>796</v>
      </c>
      <c r="O483" s="127">
        <v>1894110.04</v>
      </c>
      <c r="P483" s="129">
        <v>0</v>
      </c>
      <c r="Q483" s="127">
        <v>0</v>
      </c>
      <c r="R483" s="129">
        <v>0</v>
      </c>
      <c r="S483" s="127">
        <v>0</v>
      </c>
      <c r="T483" s="129">
        <v>0</v>
      </c>
      <c r="U483" s="129">
        <v>0</v>
      </c>
      <c r="V483" s="129">
        <v>0</v>
      </c>
      <c r="W483" s="123">
        <v>0</v>
      </c>
      <c r="X483" s="56"/>
      <c r="Y483" s="57"/>
      <c r="Z483" s="57"/>
      <c r="AA483" s="57"/>
      <c r="AB483" s="57"/>
      <c r="AC483" s="57"/>
      <c r="AD483" s="57"/>
    </row>
    <row r="484" spans="1:30" s="55" customFormat="1" ht="24.75" hidden="1" customHeight="1" x14ac:dyDescent="0.25">
      <c r="A484" s="108">
        <v>439</v>
      </c>
      <c r="B484" s="126" t="s">
        <v>1118</v>
      </c>
      <c r="C484" s="104">
        <f t="shared" si="39"/>
        <v>1438501.1</v>
      </c>
      <c r="D484" s="134">
        <v>29352.18</v>
      </c>
      <c r="E484" s="127">
        <v>23958.720000000001</v>
      </c>
      <c r="F484" s="127">
        <v>0</v>
      </c>
      <c r="G484" s="127">
        <v>1385190.2</v>
      </c>
      <c r="H484" s="127">
        <v>0</v>
      </c>
      <c r="I484" s="127">
        <v>0</v>
      </c>
      <c r="J484" s="127">
        <v>0</v>
      </c>
      <c r="K484" s="127">
        <v>0</v>
      </c>
      <c r="L484" s="128">
        <v>0</v>
      </c>
      <c r="M484" s="127">
        <v>0</v>
      </c>
      <c r="N484" s="129">
        <v>0</v>
      </c>
      <c r="O484" s="130">
        <v>0</v>
      </c>
      <c r="P484" s="129">
        <v>0</v>
      </c>
      <c r="Q484" s="130">
        <v>0</v>
      </c>
      <c r="R484" s="129">
        <v>0</v>
      </c>
      <c r="S484" s="130">
        <v>0</v>
      </c>
      <c r="T484" s="129">
        <v>0</v>
      </c>
      <c r="U484" s="129">
        <v>0</v>
      </c>
      <c r="V484" s="129">
        <v>0</v>
      </c>
      <c r="W484" s="135">
        <v>0</v>
      </c>
      <c r="X484" s="56"/>
      <c r="Y484" s="57"/>
      <c r="Z484" s="57"/>
      <c r="AA484" s="57"/>
      <c r="AB484" s="57"/>
      <c r="AC484" s="57"/>
      <c r="AD484" s="57"/>
    </row>
    <row r="485" spans="1:30" s="55" customFormat="1" ht="24.75" hidden="1" customHeight="1" x14ac:dyDescent="0.25">
      <c r="A485" s="108">
        <v>440</v>
      </c>
      <c r="B485" s="126" t="s">
        <v>1119</v>
      </c>
      <c r="C485" s="104">
        <f t="shared" si="39"/>
        <v>2562399.73</v>
      </c>
      <c r="D485" s="134">
        <v>51825.829999999994</v>
      </c>
      <c r="E485" s="127">
        <v>64805.599999999999</v>
      </c>
      <c r="F485" s="127">
        <v>0</v>
      </c>
      <c r="G485" s="127">
        <v>1343853.62</v>
      </c>
      <c r="H485" s="127">
        <v>394403.2</v>
      </c>
      <c r="I485" s="127">
        <v>194008.52</v>
      </c>
      <c r="J485" s="127">
        <v>513502.96</v>
      </c>
      <c r="K485" s="127">
        <v>0</v>
      </c>
      <c r="L485" s="128">
        <v>0</v>
      </c>
      <c r="M485" s="127">
        <v>0</v>
      </c>
      <c r="N485" s="129">
        <v>0</v>
      </c>
      <c r="O485" s="130">
        <v>0</v>
      </c>
      <c r="P485" s="129">
        <v>0</v>
      </c>
      <c r="Q485" s="130">
        <v>0</v>
      </c>
      <c r="R485" s="129">
        <v>0</v>
      </c>
      <c r="S485" s="130">
        <v>0</v>
      </c>
      <c r="T485" s="129">
        <v>0</v>
      </c>
      <c r="U485" s="129">
        <v>0</v>
      </c>
      <c r="V485" s="129">
        <v>0</v>
      </c>
      <c r="W485" s="130">
        <v>0</v>
      </c>
      <c r="X485" s="56"/>
      <c r="Y485" s="57"/>
      <c r="Z485" s="57"/>
      <c r="AA485" s="57"/>
      <c r="AB485" s="57"/>
      <c r="AC485" s="57"/>
      <c r="AD485" s="57"/>
    </row>
    <row r="486" spans="1:30" s="55" customFormat="1" ht="24.75" hidden="1" customHeight="1" x14ac:dyDescent="0.25">
      <c r="A486" s="108">
        <v>441</v>
      </c>
      <c r="B486" s="126" t="s">
        <v>1158</v>
      </c>
      <c r="C486" s="104">
        <f t="shared" si="39"/>
        <v>1550081.63</v>
      </c>
      <c r="D486" s="134">
        <v>31242.27</v>
      </c>
      <c r="E486" s="127">
        <v>44451.78</v>
      </c>
      <c r="F486" s="127">
        <v>0</v>
      </c>
      <c r="G486" s="127">
        <v>0</v>
      </c>
      <c r="H486" s="127">
        <v>0</v>
      </c>
      <c r="I486" s="127">
        <v>0</v>
      </c>
      <c r="J486" s="127">
        <v>0</v>
      </c>
      <c r="K486" s="127">
        <v>0</v>
      </c>
      <c r="L486" s="128">
        <v>0</v>
      </c>
      <c r="M486" s="127">
        <v>0</v>
      </c>
      <c r="N486" s="129">
        <v>0</v>
      </c>
      <c r="O486" s="130">
        <v>0</v>
      </c>
      <c r="P486" s="129">
        <v>0</v>
      </c>
      <c r="Q486" s="130">
        <v>0</v>
      </c>
      <c r="R486" s="137">
        <v>0</v>
      </c>
      <c r="S486" s="127">
        <v>0</v>
      </c>
      <c r="T486" s="137">
        <v>479.5</v>
      </c>
      <c r="U486" s="130">
        <v>1474387.58</v>
      </c>
      <c r="V486" s="129">
        <v>0</v>
      </c>
      <c r="W486" s="135">
        <v>0</v>
      </c>
      <c r="X486" s="56"/>
      <c r="Y486" s="57"/>
      <c r="Z486" s="57"/>
      <c r="AA486" s="57"/>
      <c r="AB486" s="57"/>
      <c r="AC486" s="57"/>
      <c r="AD486" s="57"/>
    </row>
    <row r="487" spans="1:30" s="55" customFormat="1" ht="24.75" hidden="1" customHeight="1" x14ac:dyDescent="0.25">
      <c r="A487" s="108">
        <v>442</v>
      </c>
      <c r="B487" s="126" t="s">
        <v>1159</v>
      </c>
      <c r="C487" s="104">
        <f t="shared" si="39"/>
        <v>1502270.11</v>
      </c>
      <c r="D487" s="134">
        <v>30236.63</v>
      </c>
      <c r="E487" s="127">
        <v>45104.32</v>
      </c>
      <c r="F487" s="127">
        <v>0</v>
      </c>
      <c r="G487" s="127">
        <v>0</v>
      </c>
      <c r="H487" s="127">
        <v>0</v>
      </c>
      <c r="I487" s="127">
        <v>0</v>
      </c>
      <c r="J487" s="127">
        <v>0</v>
      </c>
      <c r="K487" s="127">
        <v>0</v>
      </c>
      <c r="L487" s="128">
        <v>0</v>
      </c>
      <c r="M487" s="127">
        <v>0</v>
      </c>
      <c r="N487" s="129">
        <v>0</v>
      </c>
      <c r="O487" s="130">
        <v>0</v>
      </c>
      <c r="P487" s="129">
        <v>0</v>
      </c>
      <c r="Q487" s="130">
        <v>0</v>
      </c>
      <c r="R487" s="129">
        <v>0</v>
      </c>
      <c r="S487" s="127">
        <v>0</v>
      </c>
      <c r="T487" s="129">
        <v>500</v>
      </c>
      <c r="U487" s="130">
        <v>1426929.16</v>
      </c>
      <c r="V487" s="129">
        <v>0</v>
      </c>
      <c r="W487" s="135">
        <v>0</v>
      </c>
      <c r="X487" s="56"/>
      <c r="Y487" s="57"/>
      <c r="Z487" s="57"/>
      <c r="AA487" s="57"/>
      <c r="AB487" s="57"/>
      <c r="AC487" s="57"/>
      <c r="AD487" s="57"/>
    </row>
    <row r="488" spans="1:30" s="55" customFormat="1" ht="24.75" hidden="1" customHeight="1" x14ac:dyDescent="0.25">
      <c r="A488" s="108">
        <v>443</v>
      </c>
      <c r="B488" s="126" t="s">
        <v>496</v>
      </c>
      <c r="C488" s="104">
        <f>ROUND(SUM(E488+F488+G488+H488+I488+J488+K488+M488+O488+Q488+S488+W488+D488+U488),2)</f>
        <v>205180.6</v>
      </c>
      <c r="D488" s="134">
        <v>3742.8</v>
      </c>
      <c r="E488" s="127">
        <v>24807.14</v>
      </c>
      <c r="F488" s="127">
        <v>0</v>
      </c>
      <c r="G488" s="127">
        <v>0</v>
      </c>
      <c r="H488" s="127">
        <v>0</v>
      </c>
      <c r="I488" s="127">
        <v>0</v>
      </c>
      <c r="J488" s="127">
        <v>176630.66</v>
      </c>
      <c r="K488" s="127">
        <v>0</v>
      </c>
      <c r="L488" s="128">
        <v>0</v>
      </c>
      <c r="M488" s="127">
        <v>0</v>
      </c>
      <c r="N488" s="129">
        <v>0</v>
      </c>
      <c r="O488" s="130">
        <v>0</v>
      </c>
      <c r="P488" s="129">
        <v>0</v>
      </c>
      <c r="Q488" s="130">
        <v>0</v>
      </c>
      <c r="R488" s="129">
        <v>0</v>
      </c>
      <c r="S488" s="127">
        <v>0</v>
      </c>
      <c r="T488" s="129">
        <v>0</v>
      </c>
      <c r="U488" s="130">
        <v>0</v>
      </c>
      <c r="V488" s="129">
        <v>0</v>
      </c>
      <c r="W488" s="135">
        <v>0</v>
      </c>
      <c r="X488" s="56"/>
      <c r="Y488" s="57"/>
      <c r="Z488" s="57"/>
      <c r="AA488" s="57"/>
      <c r="AB488" s="57"/>
      <c r="AC488" s="57"/>
      <c r="AD488" s="57"/>
    </row>
    <row r="489" spans="1:30" s="55" customFormat="1" ht="24.75" hidden="1" customHeight="1" x14ac:dyDescent="0.25">
      <c r="A489" s="108">
        <v>444</v>
      </c>
      <c r="B489" s="126" t="s">
        <v>1201</v>
      </c>
      <c r="C489" s="104">
        <f t="shared" si="39"/>
        <v>64416.2</v>
      </c>
      <c r="D489" s="134">
        <v>0</v>
      </c>
      <c r="E489" s="127">
        <v>64416.2</v>
      </c>
      <c r="F489" s="127">
        <v>0</v>
      </c>
      <c r="G489" s="127">
        <v>0</v>
      </c>
      <c r="H489" s="127">
        <v>0</v>
      </c>
      <c r="I489" s="127">
        <v>0</v>
      </c>
      <c r="J489" s="127">
        <v>0</v>
      </c>
      <c r="K489" s="127">
        <v>0</v>
      </c>
      <c r="L489" s="128">
        <v>0</v>
      </c>
      <c r="M489" s="127">
        <v>0</v>
      </c>
      <c r="N489" s="129">
        <v>0</v>
      </c>
      <c r="O489" s="130">
        <v>0</v>
      </c>
      <c r="P489" s="129">
        <v>0</v>
      </c>
      <c r="Q489" s="130">
        <v>0</v>
      </c>
      <c r="R489" s="129">
        <v>0</v>
      </c>
      <c r="S489" s="127">
        <v>0</v>
      </c>
      <c r="T489" s="129">
        <v>0</v>
      </c>
      <c r="U489" s="130">
        <v>0</v>
      </c>
      <c r="V489" s="129">
        <v>0</v>
      </c>
      <c r="W489" s="135">
        <v>0</v>
      </c>
      <c r="X489" s="56"/>
      <c r="Y489" s="57"/>
      <c r="Z489" s="57"/>
      <c r="AA489" s="57"/>
      <c r="AB489" s="57"/>
      <c r="AC489" s="57"/>
      <c r="AD489" s="57"/>
    </row>
    <row r="490" spans="1:30" s="55" customFormat="1" ht="24.75" hidden="1" customHeight="1" x14ac:dyDescent="0.25">
      <c r="A490" s="108">
        <v>445</v>
      </c>
      <c r="B490" s="126" t="s">
        <v>1197</v>
      </c>
      <c r="C490" s="104">
        <f t="shared" si="39"/>
        <v>1848075.19</v>
      </c>
      <c r="D490" s="134">
        <v>35525.64</v>
      </c>
      <c r="E490" s="127">
        <v>13483.86</v>
      </c>
      <c r="F490" s="127">
        <v>249004.78</v>
      </c>
      <c r="G490" s="127">
        <v>0</v>
      </c>
      <c r="H490" s="127">
        <v>0</v>
      </c>
      <c r="I490" s="127">
        <v>0</v>
      </c>
      <c r="J490" s="127">
        <v>0</v>
      </c>
      <c r="K490" s="127">
        <v>0</v>
      </c>
      <c r="L490" s="128">
        <v>0</v>
      </c>
      <c r="M490" s="127">
        <v>0</v>
      </c>
      <c r="N490" s="129">
        <v>628.70000000000005</v>
      </c>
      <c r="O490" s="127">
        <v>1550060.91</v>
      </c>
      <c r="P490" s="129">
        <v>0</v>
      </c>
      <c r="Q490" s="127">
        <v>0</v>
      </c>
      <c r="R490" s="129">
        <v>0</v>
      </c>
      <c r="S490" s="127">
        <v>0</v>
      </c>
      <c r="T490" s="129">
        <v>0</v>
      </c>
      <c r="U490" s="129">
        <v>0</v>
      </c>
      <c r="V490" s="129">
        <v>0</v>
      </c>
      <c r="W490" s="123">
        <v>0</v>
      </c>
      <c r="X490" s="56"/>
      <c r="Y490" s="57"/>
      <c r="Z490" s="57"/>
      <c r="AA490" s="57"/>
      <c r="AB490" s="57"/>
      <c r="AC490" s="57"/>
      <c r="AD490" s="57"/>
    </row>
    <row r="491" spans="1:30" s="55" customFormat="1" ht="24.75" hidden="1" customHeight="1" x14ac:dyDescent="0.25">
      <c r="A491" s="108">
        <v>446</v>
      </c>
      <c r="B491" s="126" t="s">
        <v>1323</v>
      </c>
      <c r="C491" s="104">
        <f t="shared" si="39"/>
        <v>2270997.9500000002</v>
      </c>
      <c r="D491" s="134">
        <v>49662.98</v>
      </c>
      <c r="E491" s="127">
        <v>0</v>
      </c>
      <c r="F491" s="127">
        <v>0</v>
      </c>
      <c r="G491" s="127">
        <v>0</v>
      </c>
      <c r="H491" s="127">
        <v>0</v>
      </c>
      <c r="I491" s="127">
        <v>0</v>
      </c>
      <c r="J491" s="127">
        <v>0</v>
      </c>
      <c r="K491" s="127">
        <v>0</v>
      </c>
      <c r="L491" s="128">
        <v>0</v>
      </c>
      <c r="M491" s="127">
        <v>0</v>
      </c>
      <c r="N491" s="129">
        <v>819.9</v>
      </c>
      <c r="O491" s="130">
        <v>2221334.9700000002</v>
      </c>
      <c r="P491" s="129">
        <v>0</v>
      </c>
      <c r="Q491" s="130">
        <v>0</v>
      </c>
      <c r="R491" s="129">
        <v>0</v>
      </c>
      <c r="S491" s="130">
        <v>0</v>
      </c>
      <c r="T491" s="129">
        <v>0</v>
      </c>
      <c r="U491" s="129">
        <v>0</v>
      </c>
      <c r="V491" s="129">
        <v>0</v>
      </c>
      <c r="W491" s="135">
        <v>0</v>
      </c>
      <c r="X491" s="56"/>
      <c r="Y491" s="57"/>
      <c r="Z491" s="57"/>
      <c r="AA491" s="57"/>
      <c r="AB491" s="57"/>
      <c r="AC491" s="57"/>
      <c r="AD491" s="57"/>
    </row>
    <row r="492" spans="1:30" s="55" customFormat="1" ht="24.75" hidden="1" customHeight="1" x14ac:dyDescent="0.25">
      <c r="A492" s="108">
        <v>447</v>
      </c>
      <c r="B492" s="126" t="s">
        <v>1194</v>
      </c>
      <c r="C492" s="104">
        <f t="shared" si="39"/>
        <v>634404.97</v>
      </c>
      <c r="D492" s="134">
        <v>10096.15</v>
      </c>
      <c r="E492" s="127">
        <v>13411.88</v>
      </c>
      <c r="F492" s="127">
        <v>270939.8</v>
      </c>
      <c r="G492" s="127">
        <v>204747.78</v>
      </c>
      <c r="H492" s="127">
        <v>0</v>
      </c>
      <c r="I492" s="127">
        <v>0</v>
      </c>
      <c r="J492" s="127">
        <v>135209.35999999999</v>
      </c>
      <c r="K492" s="127">
        <v>0</v>
      </c>
      <c r="L492" s="128">
        <v>0</v>
      </c>
      <c r="M492" s="127">
        <v>0</v>
      </c>
      <c r="N492" s="129">
        <v>0</v>
      </c>
      <c r="O492" s="130">
        <v>0</v>
      </c>
      <c r="P492" s="129">
        <v>0</v>
      </c>
      <c r="Q492" s="130">
        <v>0</v>
      </c>
      <c r="R492" s="129">
        <v>0</v>
      </c>
      <c r="S492" s="130">
        <v>0</v>
      </c>
      <c r="T492" s="129">
        <v>0</v>
      </c>
      <c r="U492" s="129">
        <v>0</v>
      </c>
      <c r="V492" s="129">
        <v>0</v>
      </c>
      <c r="W492" s="135">
        <v>0</v>
      </c>
      <c r="X492" s="56"/>
      <c r="Y492" s="57"/>
      <c r="Z492" s="57"/>
      <c r="AA492" s="57"/>
      <c r="AB492" s="57"/>
      <c r="AC492" s="57"/>
      <c r="AD492" s="57"/>
    </row>
    <row r="493" spans="1:30" s="55" customFormat="1" ht="24.75" hidden="1" customHeight="1" x14ac:dyDescent="0.25">
      <c r="A493" s="108">
        <v>448</v>
      </c>
      <c r="B493" s="126" t="s">
        <v>1200</v>
      </c>
      <c r="C493" s="104">
        <f t="shared" si="39"/>
        <v>526260.47999999998</v>
      </c>
      <c r="D493" s="134">
        <v>8318.33</v>
      </c>
      <c r="E493" s="127">
        <v>13811.9</v>
      </c>
      <c r="F493" s="127">
        <v>225640.78</v>
      </c>
      <c r="G493" s="127">
        <v>198432.29</v>
      </c>
      <c r="H493" s="127">
        <v>26685.73</v>
      </c>
      <c r="I493" s="127">
        <v>53371.45</v>
      </c>
      <c r="J493" s="127">
        <v>0</v>
      </c>
      <c r="K493" s="127">
        <v>0</v>
      </c>
      <c r="L493" s="128">
        <v>0</v>
      </c>
      <c r="M493" s="127">
        <v>0</v>
      </c>
      <c r="N493" s="129">
        <v>0</v>
      </c>
      <c r="O493" s="130">
        <v>0</v>
      </c>
      <c r="P493" s="129">
        <v>0</v>
      </c>
      <c r="Q493" s="130">
        <v>0</v>
      </c>
      <c r="R493" s="129">
        <v>0</v>
      </c>
      <c r="S493" s="130">
        <v>0</v>
      </c>
      <c r="T493" s="129">
        <v>0</v>
      </c>
      <c r="U493" s="129">
        <v>0</v>
      </c>
      <c r="V493" s="129">
        <v>0</v>
      </c>
      <c r="W493" s="135">
        <v>0</v>
      </c>
      <c r="X493" s="56"/>
      <c r="Y493" s="57"/>
      <c r="Z493" s="57"/>
      <c r="AA493" s="57"/>
      <c r="AB493" s="57"/>
      <c r="AC493" s="57"/>
      <c r="AD493" s="57"/>
    </row>
    <row r="494" spans="1:30" s="55" customFormat="1" ht="24.75" hidden="1" customHeight="1" x14ac:dyDescent="0.25">
      <c r="A494" s="108">
        <v>449</v>
      </c>
      <c r="B494" s="126" t="s">
        <v>1193</v>
      </c>
      <c r="C494" s="104">
        <f t="shared" si="39"/>
        <v>1638069.79</v>
      </c>
      <c r="D494" s="134">
        <v>34006.15</v>
      </c>
      <c r="E494" s="127">
        <v>0</v>
      </c>
      <c r="F494" s="127">
        <v>0</v>
      </c>
      <c r="G494" s="127">
        <v>0</v>
      </c>
      <c r="H494" s="127">
        <v>0</v>
      </c>
      <c r="I494" s="127">
        <v>0</v>
      </c>
      <c r="J494" s="127">
        <v>0</v>
      </c>
      <c r="K494" s="127">
        <v>0</v>
      </c>
      <c r="L494" s="128">
        <v>0</v>
      </c>
      <c r="M494" s="127">
        <v>0</v>
      </c>
      <c r="N494" s="129">
        <v>638.6</v>
      </c>
      <c r="O494" s="127">
        <v>1604063.64</v>
      </c>
      <c r="P494" s="129">
        <v>0</v>
      </c>
      <c r="Q494" s="127">
        <v>0</v>
      </c>
      <c r="R494" s="129">
        <v>0</v>
      </c>
      <c r="S494" s="127">
        <v>0</v>
      </c>
      <c r="T494" s="129">
        <v>0</v>
      </c>
      <c r="U494" s="129">
        <v>0</v>
      </c>
      <c r="V494" s="129">
        <v>0</v>
      </c>
      <c r="W494" s="123">
        <v>0</v>
      </c>
      <c r="X494" s="56"/>
      <c r="Y494" s="57"/>
      <c r="Z494" s="57"/>
      <c r="AA494" s="57"/>
      <c r="AB494" s="57"/>
      <c r="AC494" s="57"/>
      <c r="AD494" s="57"/>
    </row>
    <row r="495" spans="1:30" s="55" customFormat="1" ht="24.75" hidden="1" customHeight="1" x14ac:dyDescent="0.25">
      <c r="A495" s="108">
        <v>450</v>
      </c>
      <c r="B495" s="126" t="s">
        <v>1195</v>
      </c>
      <c r="C495" s="104">
        <f t="shared" si="39"/>
        <v>1643124.73</v>
      </c>
      <c r="D495" s="134">
        <v>34111.089999999997</v>
      </c>
      <c r="E495" s="127">
        <v>0</v>
      </c>
      <c r="F495" s="127">
        <v>0</v>
      </c>
      <c r="G495" s="127">
        <v>0</v>
      </c>
      <c r="H495" s="127">
        <v>0</v>
      </c>
      <c r="I495" s="127">
        <v>0</v>
      </c>
      <c r="J495" s="127">
        <v>0</v>
      </c>
      <c r="K495" s="127">
        <v>0</v>
      </c>
      <c r="L495" s="128">
        <v>0</v>
      </c>
      <c r="M495" s="127">
        <v>0</v>
      </c>
      <c r="N495" s="129">
        <v>638.20000000000005</v>
      </c>
      <c r="O495" s="127">
        <v>1609013.64</v>
      </c>
      <c r="P495" s="129">
        <v>0</v>
      </c>
      <c r="Q495" s="127">
        <v>0</v>
      </c>
      <c r="R495" s="129">
        <v>0</v>
      </c>
      <c r="S495" s="127">
        <v>0</v>
      </c>
      <c r="T495" s="129">
        <v>0</v>
      </c>
      <c r="U495" s="129">
        <v>0</v>
      </c>
      <c r="V495" s="129">
        <v>0</v>
      </c>
      <c r="W495" s="123">
        <v>0</v>
      </c>
      <c r="X495" s="56"/>
      <c r="Y495" s="57"/>
      <c r="Z495" s="57"/>
      <c r="AA495" s="57"/>
      <c r="AB495" s="57"/>
      <c r="AC495" s="57"/>
      <c r="AD495" s="57"/>
    </row>
    <row r="496" spans="1:30" s="55" customFormat="1" ht="24.75" hidden="1" customHeight="1" x14ac:dyDescent="0.25">
      <c r="A496" s="108">
        <v>451</v>
      </c>
      <c r="B496" s="126" t="s">
        <v>1202</v>
      </c>
      <c r="C496" s="104">
        <f t="shared" si="39"/>
        <v>243085.78</v>
      </c>
      <c r="D496" s="134">
        <v>2423.6</v>
      </c>
      <c r="E496" s="127">
        <v>14157.64</v>
      </c>
      <c r="F496" s="127">
        <v>226504.54</v>
      </c>
      <c r="G496" s="127">
        <v>0</v>
      </c>
      <c r="H496" s="127">
        <v>0</v>
      </c>
      <c r="I496" s="127">
        <v>0</v>
      </c>
      <c r="J496" s="127">
        <v>0</v>
      </c>
      <c r="K496" s="127">
        <v>0</v>
      </c>
      <c r="L496" s="128">
        <v>0</v>
      </c>
      <c r="M496" s="127">
        <v>0</v>
      </c>
      <c r="N496" s="129">
        <v>0</v>
      </c>
      <c r="O496" s="130">
        <v>0</v>
      </c>
      <c r="P496" s="129">
        <v>0</v>
      </c>
      <c r="Q496" s="130">
        <v>0</v>
      </c>
      <c r="R496" s="129">
        <v>0</v>
      </c>
      <c r="S496" s="130">
        <v>0</v>
      </c>
      <c r="T496" s="129">
        <v>0</v>
      </c>
      <c r="U496" s="129">
        <v>0</v>
      </c>
      <c r="V496" s="129">
        <v>0</v>
      </c>
      <c r="W496" s="135">
        <v>0</v>
      </c>
      <c r="X496" s="56"/>
      <c r="Y496" s="57"/>
      <c r="Z496" s="57"/>
      <c r="AA496" s="57"/>
      <c r="AB496" s="57"/>
      <c r="AC496" s="57"/>
      <c r="AD496" s="57"/>
    </row>
    <row r="497" spans="1:30" s="55" customFormat="1" ht="24.75" hidden="1" customHeight="1" x14ac:dyDescent="0.25">
      <c r="A497" s="108">
        <v>452</v>
      </c>
      <c r="B497" s="126" t="s">
        <v>1203</v>
      </c>
      <c r="C497" s="104">
        <f t="shared" si="39"/>
        <v>286381.06</v>
      </c>
      <c r="D497" s="134">
        <v>2878.98</v>
      </c>
      <c r="E497" s="127">
        <v>14438.48</v>
      </c>
      <c r="F497" s="127">
        <v>269063.59999999998</v>
      </c>
      <c r="G497" s="127">
        <v>0</v>
      </c>
      <c r="H497" s="127">
        <v>0</v>
      </c>
      <c r="I497" s="127">
        <v>0</v>
      </c>
      <c r="J497" s="127">
        <v>0</v>
      </c>
      <c r="K497" s="127">
        <v>0</v>
      </c>
      <c r="L497" s="128">
        <v>0</v>
      </c>
      <c r="M497" s="127">
        <v>0</v>
      </c>
      <c r="N497" s="129">
        <v>0</v>
      </c>
      <c r="O497" s="130">
        <v>0</v>
      </c>
      <c r="P497" s="129">
        <v>0</v>
      </c>
      <c r="Q497" s="130">
        <v>0</v>
      </c>
      <c r="R497" s="129">
        <v>0</v>
      </c>
      <c r="S497" s="130">
        <v>0</v>
      </c>
      <c r="T497" s="129">
        <v>0</v>
      </c>
      <c r="U497" s="129">
        <v>0</v>
      </c>
      <c r="V497" s="129">
        <v>0</v>
      </c>
      <c r="W497" s="135">
        <v>0</v>
      </c>
      <c r="X497" s="56"/>
      <c r="Y497" s="57"/>
      <c r="Z497" s="57"/>
      <c r="AA497" s="57"/>
      <c r="AB497" s="57"/>
      <c r="AC497" s="57"/>
      <c r="AD497" s="57"/>
    </row>
    <row r="498" spans="1:30" s="55" customFormat="1" ht="24.75" hidden="1" customHeight="1" x14ac:dyDescent="0.25">
      <c r="A498" s="108">
        <v>453</v>
      </c>
      <c r="B498" s="126" t="s">
        <v>497</v>
      </c>
      <c r="C498" s="104">
        <f t="shared" si="39"/>
        <v>2397521.5</v>
      </c>
      <c r="D498" s="134">
        <v>44422.14</v>
      </c>
      <c r="E498" s="127">
        <v>213657.88</v>
      </c>
      <c r="F498" s="127">
        <v>0</v>
      </c>
      <c r="G498" s="127">
        <v>0</v>
      </c>
      <c r="H498" s="127">
        <v>0</v>
      </c>
      <c r="I498" s="127">
        <v>0</v>
      </c>
      <c r="J498" s="127">
        <v>0</v>
      </c>
      <c r="K498" s="127">
        <v>0</v>
      </c>
      <c r="L498" s="128">
        <v>0</v>
      </c>
      <c r="M498" s="127">
        <v>0</v>
      </c>
      <c r="N498" s="129">
        <v>663.9</v>
      </c>
      <c r="O498" s="127">
        <v>2139441.48</v>
      </c>
      <c r="P498" s="129">
        <v>0</v>
      </c>
      <c r="Q498" s="127">
        <v>0</v>
      </c>
      <c r="R498" s="129">
        <v>0</v>
      </c>
      <c r="S498" s="127">
        <v>0</v>
      </c>
      <c r="T498" s="129">
        <v>0</v>
      </c>
      <c r="U498" s="129">
        <v>0</v>
      </c>
      <c r="V498" s="129">
        <v>0</v>
      </c>
      <c r="W498" s="123">
        <v>0</v>
      </c>
      <c r="X498" s="56"/>
      <c r="Y498" s="57"/>
      <c r="Z498" s="57"/>
      <c r="AA498" s="57"/>
      <c r="AB498" s="57"/>
      <c r="AC498" s="57"/>
      <c r="AD498" s="57"/>
    </row>
    <row r="499" spans="1:30" s="55" customFormat="1" ht="24.75" hidden="1" customHeight="1" x14ac:dyDescent="0.25">
      <c r="A499" s="108">
        <v>454</v>
      </c>
      <c r="B499" s="126" t="s">
        <v>1477</v>
      </c>
      <c r="C499" s="104">
        <f t="shared" si="39"/>
        <v>6130905.2800000003</v>
      </c>
      <c r="D499" s="134">
        <v>120508.02</v>
      </c>
      <c r="E499" s="127">
        <v>323374.28000000003</v>
      </c>
      <c r="F499" s="127">
        <v>0</v>
      </c>
      <c r="G499" s="127">
        <v>3041424.04</v>
      </c>
      <c r="H499" s="127">
        <v>1552693.56</v>
      </c>
      <c r="I499" s="127">
        <v>499661.56</v>
      </c>
      <c r="J499" s="127">
        <v>593243.81999999995</v>
      </c>
      <c r="K499" s="127">
        <v>0</v>
      </c>
      <c r="L499" s="128">
        <v>0</v>
      </c>
      <c r="M499" s="127">
        <v>0</v>
      </c>
      <c r="N499" s="129">
        <v>0</v>
      </c>
      <c r="O499" s="130">
        <v>0</v>
      </c>
      <c r="P499" s="129">
        <v>0</v>
      </c>
      <c r="Q499" s="130">
        <v>0</v>
      </c>
      <c r="R499" s="129">
        <v>0</v>
      </c>
      <c r="S499" s="130">
        <v>0</v>
      </c>
      <c r="T499" s="129">
        <v>0</v>
      </c>
      <c r="U499" s="129">
        <v>0</v>
      </c>
      <c r="V499" s="129">
        <v>0</v>
      </c>
      <c r="W499" s="135">
        <v>0</v>
      </c>
      <c r="X499" s="56"/>
      <c r="Y499" s="57"/>
      <c r="Z499" s="57"/>
      <c r="AA499" s="57"/>
      <c r="AB499" s="57"/>
      <c r="AC499" s="57"/>
      <c r="AD499" s="57"/>
    </row>
    <row r="500" spans="1:30" s="55" customFormat="1" ht="24.75" hidden="1" customHeight="1" x14ac:dyDescent="0.25">
      <c r="A500" s="108">
        <v>455</v>
      </c>
      <c r="B500" s="126" t="s">
        <v>1173</v>
      </c>
      <c r="C500" s="104">
        <f t="shared" si="39"/>
        <v>26419578.649999999</v>
      </c>
      <c r="D500" s="134">
        <v>274238.40999999997</v>
      </c>
      <c r="E500" s="127">
        <v>677429.74</v>
      </c>
      <c r="F500" s="127">
        <v>0</v>
      </c>
      <c r="G500" s="127">
        <v>0</v>
      </c>
      <c r="H500" s="127">
        <v>0</v>
      </c>
      <c r="I500" s="127">
        <v>0</v>
      </c>
      <c r="J500" s="127">
        <v>0</v>
      </c>
      <c r="K500" s="127">
        <v>0</v>
      </c>
      <c r="L500" s="128">
        <v>0</v>
      </c>
      <c r="M500" s="127">
        <v>0</v>
      </c>
      <c r="N500" s="129">
        <v>2332.9</v>
      </c>
      <c r="O500" s="127">
        <v>8658843.5399999991</v>
      </c>
      <c r="P500" s="129">
        <v>0</v>
      </c>
      <c r="Q500" s="127">
        <v>0</v>
      </c>
      <c r="R500" s="129">
        <v>0</v>
      </c>
      <c r="S500" s="127">
        <v>0</v>
      </c>
      <c r="T500" s="129">
        <v>5874</v>
      </c>
      <c r="U500" s="127">
        <v>16809066.960000001</v>
      </c>
      <c r="V500" s="129">
        <v>0</v>
      </c>
      <c r="W500" s="123">
        <v>0</v>
      </c>
      <c r="X500" s="56"/>
      <c r="Y500" s="57"/>
      <c r="Z500" s="57"/>
      <c r="AA500" s="57"/>
      <c r="AB500" s="57"/>
      <c r="AC500" s="57"/>
      <c r="AD500" s="57"/>
    </row>
    <row r="501" spans="1:30" s="55" customFormat="1" ht="24.75" hidden="1" customHeight="1" x14ac:dyDescent="0.25">
      <c r="A501" s="108">
        <v>456</v>
      </c>
      <c r="B501" s="126" t="s">
        <v>498</v>
      </c>
      <c r="C501" s="104">
        <f t="shared" si="39"/>
        <v>4312424.26</v>
      </c>
      <c r="D501" s="134">
        <v>81887.08</v>
      </c>
      <c r="E501" s="127">
        <v>263160.06</v>
      </c>
      <c r="F501" s="127">
        <v>0</v>
      </c>
      <c r="G501" s="127">
        <v>0</v>
      </c>
      <c r="H501" s="127">
        <v>0</v>
      </c>
      <c r="I501" s="127">
        <v>0</v>
      </c>
      <c r="J501" s="127">
        <v>0</v>
      </c>
      <c r="K501" s="127">
        <v>0</v>
      </c>
      <c r="L501" s="128">
        <v>0</v>
      </c>
      <c r="M501" s="127">
        <v>0</v>
      </c>
      <c r="N501" s="129">
        <v>1507.9</v>
      </c>
      <c r="O501" s="127">
        <v>3967377.12</v>
      </c>
      <c r="P501" s="129">
        <v>0</v>
      </c>
      <c r="Q501" s="127">
        <v>0</v>
      </c>
      <c r="R501" s="129">
        <v>0</v>
      </c>
      <c r="S501" s="127">
        <v>0</v>
      </c>
      <c r="T501" s="129">
        <v>0</v>
      </c>
      <c r="U501" s="129">
        <v>0</v>
      </c>
      <c r="V501" s="129">
        <v>0</v>
      </c>
      <c r="W501" s="123">
        <v>0</v>
      </c>
      <c r="X501" s="56"/>
      <c r="Y501" s="57"/>
      <c r="Z501" s="57"/>
      <c r="AA501" s="57"/>
      <c r="AB501" s="57"/>
      <c r="AC501" s="57"/>
      <c r="AD501" s="57"/>
    </row>
    <row r="502" spans="1:30" s="55" customFormat="1" ht="24.75" hidden="1" customHeight="1" x14ac:dyDescent="0.25">
      <c r="A502" s="108">
        <v>457</v>
      </c>
      <c r="B502" s="126" t="s">
        <v>499</v>
      </c>
      <c r="C502" s="104">
        <f t="shared" si="39"/>
        <v>754453.2</v>
      </c>
      <c r="D502" s="134">
        <v>11558.24</v>
      </c>
      <c r="E502" s="127">
        <v>42854.06</v>
      </c>
      <c r="F502" s="127">
        <v>0</v>
      </c>
      <c r="G502" s="127">
        <v>0</v>
      </c>
      <c r="H502" s="127">
        <v>0</v>
      </c>
      <c r="I502" s="127">
        <v>0</v>
      </c>
      <c r="J502" s="127">
        <v>0</v>
      </c>
      <c r="K502" s="127">
        <v>0</v>
      </c>
      <c r="L502" s="128">
        <v>0</v>
      </c>
      <c r="M502" s="127">
        <v>0</v>
      </c>
      <c r="N502" s="129">
        <v>0</v>
      </c>
      <c r="O502" s="130">
        <v>0</v>
      </c>
      <c r="P502" s="129">
        <v>0</v>
      </c>
      <c r="Q502" s="130">
        <v>0</v>
      </c>
      <c r="R502" s="129">
        <v>464.2</v>
      </c>
      <c r="S502" s="130">
        <v>700040.9</v>
      </c>
      <c r="T502" s="129">
        <v>0</v>
      </c>
      <c r="U502" s="129">
        <v>0</v>
      </c>
      <c r="V502" s="129">
        <v>0</v>
      </c>
      <c r="W502" s="135">
        <v>0</v>
      </c>
      <c r="X502" s="56"/>
      <c r="Y502" s="57"/>
      <c r="Z502" s="57"/>
      <c r="AA502" s="57"/>
      <c r="AB502" s="57"/>
      <c r="AC502" s="57"/>
      <c r="AD502" s="57"/>
    </row>
    <row r="503" spans="1:30" s="55" customFormat="1" ht="24.75" hidden="1" customHeight="1" x14ac:dyDescent="0.25">
      <c r="A503" s="108">
        <v>458</v>
      </c>
      <c r="B503" s="126" t="s">
        <v>500</v>
      </c>
      <c r="C503" s="104">
        <f t="shared" si="39"/>
        <v>2136512.73</v>
      </c>
      <c r="D503" s="134">
        <v>42657.01</v>
      </c>
      <c r="E503" s="127">
        <v>80782.8</v>
      </c>
      <c r="F503" s="127">
        <v>0</v>
      </c>
      <c r="G503" s="127">
        <v>0</v>
      </c>
      <c r="H503" s="127">
        <v>0</v>
      </c>
      <c r="I503" s="127">
        <v>0</v>
      </c>
      <c r="J503" s="127">
        <v>0</v>
      </c>
      <c r="K503" s="127">
        <v>0</v>
      </c>
      <c r="L503" s="128">
        <v>0</v>
      </c>
      <c r="M503" s="127">
        <v>0</v>
      </c>
      <c r="N503" s="129">
        <v>899.1</v>
      </c>
      <c r="O503" s="127">
        <v>2013072.92</v>
      </c>
      <c r="P503" s="129">
        <v>0</v>
      </c>
      <c r="Q503" s="127">
        <v>0</v>
      </c>
      <c r="R503" s="129">
        <v>0</v>
      </c>
      <c r="S503" s="127">
        <v>0</v>
      </c>
      <c r="T503" s="129">
        <v>0</v>
      </c>
      <c r="U503" s="129">
        <v>0</v>
      </c>
      <c r="V503" s="129">
        <v>0</v>
      </c>
      <c r="W503" s="123">
        <v>0</v>
      </c>
      <c r="X503" s="56"/>
      <c r="Y503" s="57"/>
      <c r="Z503" s="57"/>
      <c r="AA503" s="57"/>
      <c r="AB503" s="57"/>
      <c r="AC503" s="57"/>
      <c r="AD503" s="57"/>
    </row>
    <row r="504" spans="1:30" s="55" customFormat="1" ht="25.5" hidden="1" customHeight="1" x14ac:dyDescent="0.25">
      <c r="A504" s="108">
        <v>459</v>
      </c>
      <c r="B504" s="126" t="s">
        <v>1259</v>
      </c>
      <c r="C504" s="104">
        <f t="shared" si="39"/>
        <v>1485161.65</v>
      </c>
      <c r="D504" s="134">
        <v>15722.99</v>
      </c>
      <c r="E504" s="127">
        <v>0</v>
      </c>
      <c r="F504" s="127">
        <v>0</v>
      </c>
      <c r="G504" s="127">
        <v>0</v>
      </c>
      <c r="H504" s="127">
        <v>0</v>
      </c>
      <c r="I504" s="127">
        <v>0</v>
      </c>
      <c r="J504" s="127">
        <v>0</v>
      </c>
      <c r="K504" s="127">
        <v>0</v>
      </c>
      <c r="L504" s="128">
        <v>0</v>
      </c>
      <c r="M504" s="127">
        <v>0</v>
      </c>
      <c r="N504" s="129">
        <v>0</v>
      </c>
      <c r="O504" s="127">
        <v>0</v>
      </c>
      <c r="P504" s="129">
        <v>1201.4000000000001</v>
      </c>
      <c r="Q504" s="127">
        <v>1469438.66</v>
      </c>
      <c r="R504" s="129">
        <v>0</v>
      </c>
      <c r="S504" s="127">
        <v>0</v>
      </c>
      <c r="T504" s="129">
        <v>0</v>
      </c>
      <c r="U504" s="129">
        <v>0</v>
      </c>
      <c r="V504" s="129">
        <v>0</v>
      </c>
      <c r="W504" s="123">
        <v>0</v>
      </c>
      <c r="X504" s="56"/>
      <c r="Y504" s="57"/>
      <c r="Z504" s="57"/>
      <c r="AA504" s="57"/>
      <c r="AB504" s="57"/>
      <c r="AC504" s="57"/>
      <c r="AD504" s="57"/>
    </row>
    <row r="505" spans="1:30" s="55" customFormat="1" ht="24.75" hidden="1" customHeight="1" x14ac:dyDescent="0.25">
      <c r="A505" s="108">
        <v>460</v>
      </c>
      <c r="B505" s="167" t="s">
        <v>501</v>
      </c>
      <c r="C505" s="104">
        <f t="shared" si="39"/>
        <v>9351417.4600000009</v>
      </c>
      <c r="D505" s="134">
        <v>185845.34</v>
      </c>
      <c r="E505" s="127">
        <v>395145.42</v>
      </c>
      <c r="F505" s="127">
        <v>0</v>
      </c>
      <c r="G505" s="127">
        <v>0</v>
      </c>
      <c r="H505" s="127">
        <v>0</v>
      </c>
      <c r="I505" s="127">
        <v>0</v>
      </c>
      <c r="J505" s="127">
        <v>0</v>
      </c>
      <c r="K505" s="127">
        <v>0</v>
      </c>
      <c r="L505" s="128">
        <v>0</v>
      </c>
      <c r="M505" s="127">
        <v>0</v>
      </c>
      <c r="N505" s="129">
        <v>1037</v>
      </c>
      <c r="O505" s="127">
        <v>2102000.08</v>
      </c>
      <c r="P505" s="129">
        <v>0</v>
      </c>
      <c r="Q505" s="127">
        <v>0</v>
      </c>
      <c r="R505" s="129">
        <v>0</v>
      </c>
      <c r="S505" s="127">
        <v>0</v>
      </c>
      <c r="T505" s="129">
        <v>3295.4</v>
      </c>
      <c r="U505" s="127">
        <v>6668426.6200000001</v>
      </c>
      <c r="V505" s="129">
        <v>0</v>
      </c>
      <c r="W505" s="123">
        <v>0</v>
      </c>
      <c r="X505" s="56"/>
      <c r="Y505" s="57"/>
      <c r="Z505" s="57"/>
      <c r="AA505" s="57"/>
      <c r="AB505" s="57"/>
      <c r="AC505" s="57"/>
      <c r="AD505" s="57"/>
    </row>
    <row r="506" spans="1:30" s="55" customFormat="1" ht="24.75" hidden="1" customHeight="1" x14ac:dyDescent="0.25">
      <c r="A506" s="108">
        <v>461</v>
      </c>
      <c r="B506" s="167" t="s">
        <v>502</v>
      </c>
      <c r="C506" s="104">
        <f t="shared" si="39"/>
        <v>9439338.6500000004</v>
      </c>
      <c r="D506" s="134">
        <v>187630.07</v>
      </c>
      <c r="E506" s="127">
        <v>397057.02</v>
      </c>
      <c r="F506" s="127">
        <v>0</v>
      </c>
      <c r="G506" s="127">
        <v>0</v>
      </c>
      <c r="H506" s="127">
        <v>0</v>
      </c>
      <c r="I506" s="127">
        <v>0</v>
      </c>
      <c r="J506" s="127">
        <v>0</v>
      </c>
      <c r="K506" s="127">
        <v>0</v>
      </c>
      <c r="L506" s="128">
        <v>0</v>
      </c>
      <c r="M506" s="127">
        <v>0</v>
      </c>
      <c r="N506" s="129">
        <v>1048.3</v>
      </c>
      <c r="O506" s="127">
        <v>2078675.02</v>
      </c>
      <c r="P506" s="129">
        <v>0</v>
      </c>
      <c r="Q506" s="127">
        <v>0</v>
      </c>
      <c r="R506" s="129">
        <v>0</v>
      </c>
      <c r="S506" s="127">
        <v>0</v>
      </c>
      <c r="T506" s="129">
        <v>3242.6</v>
      </c>
      <c r="U506" s="127">
        <v>6775976.54</v>
      </c>
      <c r="V506" s="129">
        <v>0</v>
      </c>
      <c r="W506" s="123">
        <v>0</v>
      </c>
      <c r="X506" s="56"/>
      <c r="Y506" s="57"/>
      <c r="Z506" s="57"/>
      <c r="AA506" s="57"/>
      <c r="AB506" s="57"/>
      <c r="AC506" s="57"/>
      <c r="AD506" s="57"/>
    </row>
    <row r="507" spans="1:30" s="16" customFormat="1" ht="24.75" hidden="1" customHeight="1" x14ac:dyDescent="0.25">
      <c r="A507" s="131" t="s">
        <v>65</v>
      </c>
      <c r="B507" s="132"/>
      <c r="C507" s="110">
        <f>ROUND(SUM(E507+F507+G507+H507+I507+J507+K507+M507+O507+Q507+S507+W507+D507+U507),2)</f>
        <v>114531967.06999999</v>
      </c>
      <c r="D507" s="133">
        <f>ROUND(SUM(D471:D506),2)</f>
        <v>1931203.32</v>
      </c>
      <c r="E507" s="133">
        <f t="shared" ref="E507:W507" si="40">ROUND(SUM(E471:E506),2)</f>
        <v>4803825.68</v>
      </c>
      <c r="F507" s="133">
        <f t="shared" si="40"/>
        <v>2736608.8</v>
      </c>
      <c r="G507" s="133">
        <f t="shared" si="40"/>
        <v>16254439.85</v>
      </c>
      <c r="H507" s="133">
        <f t="shared" si="40"/>
        <v>6449441.0700000003</v>
      </c>
      <c r="I507" s="133">
        <f t="shared" si="40"/>
        <v>3735203.91</v>
      </c>
      <c r="J507" s="133">
        <f t="shared" si="40"/>
        <v>6576411.6399999997</v>
      </c>
      <c r="K507" s="133">
        <f t="shared" si="40"/>
        <v>0</v>
      </c>
      <c r="L507" s="133">
        <f t="shared" si="40"/>
        <v>0</v>
      </c>
      <c r="M507" s="133">
        <f t="shared" si="40"/>
        <v>0</v>
      </c>
      <c r="N507" s="133">
        <f t="shared" si="40"/>
        <v>12513.5</v>
      </c>
      <c r="O507" s="133">
        <f t="shared" si="40"/>
        <v>35977813.020000003</v>
      </c>
      <c r="P507" s="133">
        <f t="shared" si="40"/>
        <v>1937.4</v>
      </c>
      <c r="Q507" s="133">
        <f t="shared" si="40"/>
        <v>2212192.02</v>
      </c>
      <c r="R507" s="133">
        <f t="shared" si="40"/>
        <v>464.2</v>
      </c>
      <c r="S507" s="133">
        <f t="shared" si="40"/>
        <v>700040.9</v>
      </c>
      <c r="T507" s="133">
        <f t="shared" si="40"/>
        <v>13391.5</v>
      </c>
      <c r="U507" s="133">
        <f t="shared" si="40"/>
        <v>33154786.859999999</v>
      </c>
      <c r="V507" s="133">
        <f t="shared" si="40"/>
        <v>0</v>
      </c>
      <c r="W507" s="133">
        <f t="shared" si="40"/>
        <v>0</v>
      </c>
      <c r="X507" s="15"/>
      <c r="Y507" s="15"/>
      <c r="Z507" s="15"/>
      <c r="AA507" s="15"/>
      <c r="AB507" s="15"/>
      <c r="AC507" s="15"/>
    </row>
    <row r="508" spans="1:30" s="16" customFormat="1" ht="24.75" hidden="1" customHeight="1" x14ac:dyDescent="0.25">
      <c r="A508" s="150" t="s">
        <v>67</v>
      </c>
      <c r="B508" s="151"/>
      <c r="C508" s="152"/>
      <c r="D508" s="153"/>
      <c r="E508" s="127"/>
      <c r="F508" s="127"/>
      <c r="G508" s="127"/>
      <c r="H508" s="127"/>
      <c r="I508" s="127"/>
      <c r="J508" s="127"/>
      <c r="K508" s="127"/>
      <c r="L508" s="168"/>
      <c r="M508" s="127"/>
      <c r="N508" s="169"/>
      <c r="O508" s="127"/>
      <c r="P508" s="169"/>
      <c r="Q508" s="127"/>
      <c r="R508" s="169"/>
      <c r="S508" s="127"/>
      <c r="T508" s="127"/>
      <c r="U508" s="127"/>
      <c r="V508" s="169"/>
      <c r="W508" s="123"/>
      <c r="X508" s="15"/>
      <c r="Y508" s="15"/>
      <c r="Z508" s="15"/>
      <c r="AA508" s="15"/>
      <c r="AB508" s="15"/>
      <c r="AC508" s="15"/>
    </row>
    <row r="509" spans="1:30" s="55" customFormat="1" ht="24.75" hidden="1" customHeight="1" x14ac:dyDescent="0.25">
      <c r="A509" s="125">
        <v>462</v>
      </c>
      <c r="B509" s="126" t="s">
        <v>941</v>
      </c>
      <c r="C509" s="104">
        <f t="shared" ref="C509:C515" si="41">ROUND(SUM(E509+F509+G509+H509+I509+J509+K509+M509+O509+Q509+S509+W509+D509+U509),2)</f>
        <v>5998732.2599999998</v>
      </c>
      <c r="D509" s="134">
        <v>61385.22</v>
      </c>
      <c r="E509" s="127">
        <v>200410</v>
      </c>
      <c r="F509" s="127">
        <v>0</v>
      </c>
      <c r="G509" s="127">
        <v>0</v>
      </c>
      <c r="H509" s="127">
        <v>745676.39</v>
      </c>
      <c r="I509" s="127">
        <v>523935.84</v>
      </c>
      <c r="J509" s="127">
        <v>0</v>
      </c>
      <c r="K509" s="127">
        <v>0</v>
      </c>
      <c r="L509" s="128">
        <v>0</v>
      </c>
      <c r="M509" s="127">
        <v>0</v>
      </c>
      <c r="N509" s="129">
        <v>1105</v>
      </c>
      <c r="O509" s="127">
        <v>4467324.8099999996</v>
      </c>
      <c r="P509" s="129">
        <v>0</v>
      </c>
      <c r="Q509" s="127">
        <v>0</v>
      </c>
      <c r="R509" s="129">
        <v>0</v>
      </c>
      <c r="S509" s="127">
        <v>0</v>
      </c>
      <c r="T509" s="129">
        <v>0</v>
      </c>
      <c r="U509" s="129">
        <v>0</v>
      </c>
      <c r="V509" s="129">
        <v>0</v>
      </c>
      <c r="W509" s="123">
        <v>0</v>
      </c>
      <c r="X509" s="56"/>
      <c r="Y509" s="57"/>
      <c r="Z509" s="57"/>
      <c r="AA509" s="57"/>
      <c r="AB509" s="57"/>
      <c r="AC509" s="57"/>
      <c r="AD509" s="57"/>
    </row>
    <row r="510" spans="1:30" s="55" customFormat="1" ht="24.75" hidden="1" customHeight="1" x14ac:dyDescent="0.25">
      <c r="A510" s="125">
        <v>463</v>
      </c>
      <c r="B510" s="126" t="s">
        <v>942</v>
      </c>
      <c r="C510" s="104">
        <f t="shared" si="41"/>
        <v>12026239.869999999</v>
      </c>
      <c r="D510" s="134">
        <v>83571.420000000013</v>
      </c>
      <c r="E510" s="127">
        <v>391061</v>
      </c>
      <c r="F510" s="127">
        <v>874162.26</v>
      </c>
      <c r="G510" s="127">
        <v>0</v>
      </c>
      <c r="H510" s="127">
        <v>0</v>
      </c>
      <c r="I510" s="127">
        <v>0</v>
      </c>
      <c r="J510" s="127">
        <v>0</v>
      </c>
      <c r="K510" s="127">
        <v>0</v>
      </c>
      <c r="L510" s="128">
        <v>0</v>
      </c>
      <c r="M510" s="127">
        <v>0</v>
      </c>
      <c r="N510" s="129">
        <v>1295</v>
      </c>
      <c r="O510" s="127">
        <v>3741194.04</v>
      </c>
      <c r="P510" s="129">
        <v>0</v>
      </c>
      <c r="Q510" s="127">
        <v>0</v>
      </c>
      <c r="R510" s="129">
        <v>0</v>
      </c>
      <c r="S510" s="127">
        <v>0</v>
      </c>
      <c r="T510" s="129">
        <v>1500</v>
      </c>
      <c r="U510" s="127">
        <v>6936251.1500000004</v>
      </c>
      <c r="V510" s="129">
        <v>0</v>
      </c>
      <c r="W510" s="123">
        <v>0</v>
      </c>
      <c r="X510" s="56"/>
      <c r="Y510" s="57"/>
      <c r="Z510" s="57"/>
      <c r="AA510" s="57"/>
      <c r="AB510" s="57"/>
      <c r="AC510" s="57"/>
      <c r="AD510" s="57"/>
    </row>
    <row r="511" spans="1:30" s="55" customFormat="1" ht="24.75" hidden="1" customHeight="1" x14ac:dyDescent="0.25">
      <c r="A511" s="125">
        <v>464</v>
      </c>
      <c r="B511" s="126" t="s">
        <v>943</v>
      </c>
      <c r="C511" s="104">
        <f t="shared" si="41"/>
        <v>20285996.940000001</v>
      </c>
      <c r="D511" s="134">
        <v>0</v>
      </c>
      <c r="E511" s="127">
        <v>492698</v>
      </c>
      <c r="F511" s="127">
        <v>0</v>
      </c>
      <c r="G511" s="127">
        <v>0</v>
      </c>
      <c r="H511" s="127">
        <v>0</v>
      </c>
      <c r="I511" s="127">
        <v>0</v>
      </c>
      <c r="J511" s="127">
        <v>0</v>
      </c>
      <c r="K511" s="127">
        <v>0</v>
      </c>
      <c r="L511" s="128">
        <v>0</v>
      </c>
      <c r="M511" s="127">
        <v>0</v>
      </c>
      <c r="N511" s="129">
        <v>2282</v>
      </c>
      <c r="O511" s="127">
        <v>7194079.9400000004</v>
      </c>
      <c r="P511" s="129">
        <v>0</v>
      </c>
      <c r="Q511" s="127">
        <v>0</v>
      </c>
      <c r="R511" s="129">
        <v>0</v>
      </c>
      <c r="S511" s="127">
        <v>0</v>
      </c>
      <c r="T511" s="129">
        <v>4086.9</v>
      </c>
      <c r="U511" s="127">
        <v>12599219</v>
      </c>
      <c r="V511" s="129">
        <v>0</v>
      </c>
      <c r="W511" s="127">
        <v>0</v>
      </c>
      <c r="X511" s="56"/>
      <c r="Y511" s="57"/>
      <c r="Z511" s="57"/>
      <c r="AA511" s="57"/>
      <c r="AB511" s="57"/>
      <c r="AC511" s="57"/>
      <c r="AD511" s="57"/>
    </row>
    <row r="512" spans="1:30" s="55" customFormat="1" ht="24.75" hidden="1" customHeight="1" x14ac:dyDescent="0.25">
      <c r="A512" s="125">
        <v>465</v>
      </c>
      <c r="B512" s="126" t="s">
        <v>944</v>
      </c>
      <c r="C512" s="104">
        <f t="shared" si="41"/>
        <v>4228628.59</v>
      </c>
      <c r="D512" s="134">
        <v>42254.92</v>
      </c>
      <c r="E512" s="127">
        <v>237316</v>
      </c>
      <c r="F512" s="127">
        <v>0</v>
      </c>
      <c r="G512" s="127">
        <v>0</v>
      </c>
      <c r="H512" s="127">
        <v>0</v>
      </c>
      <c r="I512" s="127">
        <v>0</v>
      </c>
      <c r="J512" s="127">
        <v>0</v>
      </c>
      <c r="K512" s="127">
        <v>0</v>
      </c>
      <c r="L512" s="128">
        <v>0</v>
      </c>
      <c r="M512" s="127">
        <v>0</v>
      </c>
      <c r="N512" s="129">
        <v>1305</v>
      </c>
      <c r="O512" s="127">
        <v>3949057.67</v>
      </c>
      <c r="P512" s="129">
        <v>0</v>
      </c>
      <c r="Q512" s="127">
        <v>0</v>
      </c>
      <c r="R512" s="129">
        <v>0</v>
      </c>
      <c r="S512" s="127">
        <v>0</v>
      </c>
      <c r="T512" s="129">
        <v>0</v>
      </c>
      <c r="U512" s="127">
        <v>0</v>
      </c>
      <c r="V512" s="129">
        <v>0</v>
      </c>
      <c r="W512" s="127">
        <v>0</v>
      </c>
      <c r="X512" s="56"/>
      <c r="Y512" s="57"/>
      <c r="Z512" s="57"/>
      <c r="AA512" s="57"/>
      <c r="AB512" s="57"/>
      <c r="AC512" s="57"/>
      <c r="AD512" s="57"/>
    </row>
    <row r="513" spans="1:30" s="55" customFormat="1" ht="24.75" hidden="1" customHeight="1" x14ac:dyDescent="0.25">
      <c r="A513" s="125">
        <v>466</v>
      </c>
      <c r="B513" s="126" t="s">
        <v>945</v>
      </c>
      <c r="C513" s="104">
        <f t="shared" si="41"/>
        <v>10899133.25</v>
      </c>
      <c r="D513" s="134">
        <v>111675.18</v>
      </c>
      <c r="E513" s="127">
        <v>350525</v>
      </c>
      <c r="F513" s="127">
        <v>0</v>
      </c>
      <c r="G513" s="127">
        <v>0</v>
      </c>
      <c r="H513" s="127">
        <v>0</v>
      </c>
      <c r="I513" s="127">
        <v>0</v>
      </c>
      <c r="J513" s="127">
        <v>0</v>
      </c>
      <c r="K513" s="127">
        <v>0</v>
      </c>
      <c r="L513" s="128">
        <v>0</v>
      </c>
      <c r="M513" s="127">
        <v>0</v>
      </c>
      <c r="N513" s="129">
        <v>1272.53</v>
      </c>
      <c r="O513" s="127">
        <v>3714017.26</v>
      </c>
      <c r="P513" s="129">
        <v>0</v>
      </c>
      <c r="Q513" s="127">
        <v>0</v>
      </c>
      <c r="R513" s="129">
        <v>0</v>
      </c>
      <c r="S513" s="127">
        <v>0</v>
      </c>
      <c r="T513" s="129">
        <v>2062.7800000000002</v>
      </c>
      <c r="U513" s="127">
        <v>6722915.8099999996</v>
      </c>
      <c r="V513" s="129">
        <v>0</v>
      </c>
      <c r="W513" s="127">
        <v>0</v>
      </c>
      <c r="X513" s="56"/>
      <c r="Y513" s="57"/>
      <c r="Z513" s="57"/>
      <c r="AA513" s="57"/>
      <c r="AB513" s="57"/>
      <c r="AC513" s="57"/>
      <c r="AD513" s="57"/>
    </row>
    <row r="514" spans="1:30" s="55" customFormat="1" ht="24.75" hidden="1" customHeight="1" x14ac:dyDescent="0.25">
      <c r="A514" s="125">
        <v>467</v>
      </c>
      <c r="B514" s="126" t="s">
        <v>946</v>
      </c>
      <c r="C514" s="104">
        <f t="shared" si="41"/>
        <v>11574727.939999999</v>
      </c>
      <c r="D514" s="134">
        <v>118818.44</v>
      </c>
      <c r="E514" s="127">
        <v>351382</v>
      </c>
      <c r="F514" s="127">
        <v>0</v>
      </c>
      <c r="G514" s="127">
        <v>0</v>
      </c>
      <c r="H514" s="127">
        <v>0</v>
      </c>
      <c r="I514" s="127">
        <v>0</v>
      </c>
      <c r="J514" s="127">
        <v>0</v>
      </c>
      <c r="K514" s="127">
        <v>0</v>
      </c>
      <c r="L514" s="128">
        <v>0</v>
      </c>
      <c r="M514" s="127">
        <v>0</v>
      </c>
      <c r="N514" s="129">
        <v>1284.6600000000001</v>
      </c>
      <c r="O514" s="127">
        <v>4097273.88</v>
      </c>
      <c r="P514" s="129">
        <v>0</v>
      </c>
      <c r="Q514" s="127">
        <v>0</v>
      </c>
      <c r="R514" s="129">
        <v>0</v>
      </c>
      <c r="S514" s="127">
        <v>0</v>
      </c>
      <c r="T514" s="129">
        <v>2384.1999999999998</v>
      </c>
      <c r="U514" s="127">
        <v>7007253.6200000001</v>
      </c>
      <c r="V514" s="129">
        <v>0</v>
      </c>
      <c r="W514" s="127">
        <v>0</v>
      </c>
      <c r="X514" s="56"/>
      <c r="Y514" s="57"/>
      <c r="Z514" s="57"/>
      <c r="AA514" s="57"/>
      <c r="AB514" s="57"/>
      <c r="AC514" s="57"/>
      <c r="AD514" s="57"/>
    </row>
    <row r="515" spans="1:30" s="53" customFormat="1" ht="24.75" hidden="1" customHeight="1" x14ac:dyDescent="0.25">
      <c r="A515" s="147" t="s">
        <v>68</v>
      </c>
      <c r="B515" s="148"/>
      <c r="C515" s="110">
        <f t="shared" si="41"/>
        <v>65013458.850000001</v>
      </c>
      <c r="D515" s="113">
        <f t="shared" ref="D515:W515" si="42">ROUND(SUM(D509:D514),2)</f>
        <v>417705.18</v>
      </c>
      <c r="E515" s="113">
        <f t="shared" si="42"/>
        <v>2023392</v>
      </c>
      <c r="F515" s="113">
        <f t="shared" si="42"/>
        <v>874162.26</v>
      </c>
      <c r="G515" s="113">
        <f t="shared" si="42"/>
        <v>0</v>
      </c>
      <c r="H515" s="113">
        <f t="shared" si="42"/>
        <v>745676.39</v>
      </c>
      <c r="I515" s="113">
        <f t="shared" si="42"/>
        <v>523935.84</v>
      </c>
      <c r="J515" s="113">
        <f t="shared" si="42"/>
        <v>0</v>
      </c>
      <c r="K515" s="113">
        <f t="shared" si="42"/>
        <v>0</v>
      </c>
      <c r="L515" s="112">
        <f t="shared" si="42"/>
        <v>0</v>
      </c>
      <c r="M515" s="113">
        <f t="shared" si="42"/>
        <v>0</v>
      </c>
      <c r="N515" s="113">
        <f t="shared" si="42"/>
        <v>8544.19</v>
      </c>
      <c r="O515" s="113">
        <f t="shared" si="42"/>
        <v>27162947.600000001</v>
      </c>
      <c r="P515" s="113">
        <f t="shared" si="42"/>
        <v>0</v>
      </c>
      <c r="Q515" s="113">
        <f t="shared" si="42"/>
        <v>0</v>
      </c>
      <c r="R515" s="113">
        <f t="shared" si="42"/>
        <v>0</v>
      </c>
      <c r="S515" s="113">
        <f t="shared" si="42"/>
        <v>0</v>
      </c>
      <c r="T515" s="113">
        <f t="shared" si="42"/>
        <v>10033.879999999999</v>
      </c>
      <c r="U515" s="113">
        <f t="shared" si="42"/>
        <v>33265639.579999998</v>
      </c>
      <c r="V515" s="113">
        <f t="shared" si="42"/>
        <v>0</v>
      </c>
      <c r="W515" s="113">
        <f t="shared" si="42"/>
        <v>0</v>
      </c>
      <c r="X515" s="51"/>
      <c r="Y515" s="52"/>
      <c r="Z515" s="52"/>
      <c r="AA515" s="52"/>
      <c r="AB515" s="52"/>
      <c r="AC515" s="52"/>
    </row>
    <row r="516" spans="1:30" s="53" customFormat="1" ht="24.75" hidden="1" customHeight="1" x14ac:dyDescent="0.25">
      <c r="A516" s="117" t="s">
        <v>73</v>
      </c>
      <c r="B516" s="118"/>
      <c r="C516" s="119"/>
      <c r="D516" s="121"/>
      <c r="E516" s="127"/>
      <c r="F516" s="127"/>
      <c r="G516" s="127"/>
      <c r="H516" s="127"/>
      <c r="I516" s="127"/>
      <c r="J516" s="127"/>
      <c r="K516" s="127"/>
      <c r="L516" s="112"/>
      <c r="M516" s="127"/>
      <c r="N516" s="113"/>
      <c r="O516" s="127"/>
      <c r="P516" s="113"/>
      <c r="Q516" s="127"/>
      <c r="R516" s="113"/>
      <c r="S516" s="127"/>
      <c r="T516" s="127"/>
      <c r="U516" s="127"/>
      <c r="V516" s="113"/>
      <c r="W516" s="127"/>
      <c r="X516" s="51"/>
      <c r="Y516" s="52"/>
      <c r="Z516" s="52"/>
      <c r="AA516" s="52"/>
      <c r="AB516" s="52"/>
      <c r="AC516" s="52"/>
    </row>
    <row r="517" spans="1:30" s="16" customFormat="1" ht="24.75" hidden="1" customHeight="1" x14ac:dyDescent="0.25">
      <c r="A517" s="125">
        <v>468</v>
      </c>
      <c r="B517" s="126" t="s">
        <v>135</v>
      </c>
      <c r="C517" s="104">
        <f>ROUND(SUM(E517+F517+G517+H517+I517+J517+K517+M517+O517+Q517+S517+W517+D517+U517),2)</f>
        <v>849127.28</v>
      </c>
      <c r="D517" s="134">
        <v>17260.32</v>
      </c>
      <c r="E517" s="127">
        <v>25309.82</v>
      </c>
      <c r="F517" s="127">
        <v>0</v>
      </c>
      <c r="G517" s="127">
        <v>806557.14</v>
      </c>
      <c r="H517" s="127">
        <v>0</v>
      </c>
      <c r="I517" s="127">
        <v>0</v>
      </c>
      <c r="J517" s="127">
        <v>0</v>
      </c>
      <c r="K517" s="127">
        <v>0</v>
      </c>
      <c r="L517" s="128">
        <v>0</v>
      </c>
      <c r="M517" s="127">
        <v>0</v>
      </c>
      <c r="N517" s="129">
        <v>0</v>
      </c>
      <c r="O517" s="130">
        <v>0</v>
      </c>
      <c r="P517" s="129">
        <v>0</v>
      </c>
      <c r="Q517" s="130">
        <v>0</v>
      </c>
      <c r="R517" s="129">
        <v>0</v>
      </c>
      <c r="S517" s="130">
        <v>0</v>
      </c>
      <c r="T517" s="129">
        <v>0</v>
      </c>
      <c r="U517" s="129">
        <v>0</v>
      </c>
      <c r="V517" s="129">
        <v>0</v>
      </c>
      <c r="W517" s="135">
        <v>0</v>
      </c>
      <c r="X517" s="15"/>
      <c r="Y517" s="15"/>
      <c r="Z517" s="15"/>
      <c r="AA517" s="15"/>
      <c r="AB517" s="15"/>
      <c r="AC517" s="15"/>
    </row>
    <row r="518" spans="1:30" s="16" customFormat="1" ht="24.75" hidden="1" customHeight="1" x14ac:dyDescent="0.25">
      <c r="A518" s="125">
        <v>469</v>
      </c>
      <c r="B518" s="126" t="s">
        <v>188</v>
      </c>
      <c r="C518" s="104">
        <f t="shared" ref="C518:C548" si="43">ROUND(SUM(E518+F518+G518+H518+I518+J518+K518+M518+O518+Q518+S518+W518+D518+U518),2)</f>
        <v>2119668.34</v>
      </c>
      <c r="D518" s="134">
        <v>43396.98</v>
      </c>
      <c r="E518" s="127">
        <v>48375.28</v>
      </c>
      <c r="F518" s="127">
        <v>239704.02</v>
      </c>
      <c r="G518" s="127">
        <v>1350047.44</v>
      </c>
      <c r="H518" s="127">
        <v>0</v>
      </c>
      <c r="I518" s="127">
        <v>223881.4</v>
      </c>
      <c r="J518" s="127">
        <v>214263.22</v>
      </c>
      <c r="K518" s="127">
        <v>0</v>
      </c>
      <c r="L518" s="128">
        <v>0</v>
      </c>
      <c r="M518" s="127">
        <v>0</v>
      </c>
      <c r="N518" s="129">
        <v>0</v>
      </c>
      <c r="O518" s="130">
        <v>0</v>
      </c>
      <c r="P518" s="129">
        <v>0</v>
      </c>
      <c r="Q518" s="130">
        <v>0</v>
      </c>
      <c r="R518" s="129">
        <v>0</v>
      </c>
      <c r="S518" s="130">
        <v>0</v>
      </c>
      <c r="T518" s="129">
        <v>0</v>
      </c>
      <c r="U518" s="129">
        <v>0</v>
      </c>
      <c r="V518" s="129">
        <v>0</v>
      </c>
      <c r="W518" s="135">
        <v>0</v>
      </c>
      <c r="X518" s="15"/>
      <c r="Y518" s="15"/>
      <c r="Z518" s="15"/>
      <c r="AA518" s="15"/>
      <c r="AB518" s="15"/>
      <c r="AC518" s="15"/>
    </row>
    <row r="519" spans="1:30" s="16" customFormat="1" ht="24.75" hidden="1" customHeight="1" x14ac:dyDescent="0.25">
      <c r="A519" s="125">
        <v>470</v>
      </c>
      <c r="B519" s="126" t="s">
        <v>190</v>
      </c>
      <c r="C519" s="104">
        <f t="shared" si="43"/>
        <v>418589.58</v>
      </c>
      <c r="D519" s="134">
        <v>8380.2800000000007</v>
      </c>
      <c r="E519" s="127">
        <v>18607.419999999998</v>
      </c>
      <c r="F519" s="127">
        <v>69970.460000000006</v>
      </c>
      <c r="G519" s="127">
        <v>251242.06</v>
      </c>
      <c r="H519" s="127">
        <v>0</v>
      </c>
      <c r="I519" s="127">
        <v>34393.46</v>
      </c>
      <c r="J519" s="127">
        <v>35995.9</v>
      </c>
      <c r="K519" s="127">
        <v>0</v>
      </c>
      <c r="L519" s="128">
        <v>0</v>
      </c>
      <c r="M519" s="127">
        <v>0</v>
      </c>
      <c r="N519" s="129">
        <v>0</v>
      </c>
      <c r="O519" s="130">
        <v>0</v>
      </c>
      <c r="P519" s="129">
        <v>0</v>
      </c>
      <c r="Q519" s="130">
        <v>0</v>
      </c>
      <c r="R519" s="129">
        <v>0</v>
      </c>
      <c r="S519" s="130">
        <v>0</v>
      </c>
      <c r="T519" s="129">
        <v>0</v>
      </c>
      <c r="U519" s="129">
        <v>0</v>
      </c>
      <c r="V519" s="129">
        <v>0</v>
      </c>
      <c r="W519" s="135">
        <v>0</v>
      </c>
      <c r="X519" s="15"/>
      <c r="Y519" s="15"/>
      <c r="Z519" s="15"/>
      <c r="AA519" s="15"/>
      <c r="AB519" s="15"/>
      <c r="AC519" s="15"/>
    </row>
    <row r="520" spans="1:30" s="16" customFormat="1" ht="24.75" hidden="1" customHeight="1" x14ac:dyDescent="0.25">
      <c r="A520" s="125">
        <v>471</v>
      </c>
      <c r="B520" s="126" t="s">
        <v>192</v>
      </c>
      <c r="C520" s="104">
        <f t="shared" si="43"/>
        <v>296807.45</v>
      </c>
      <c r="D520" s="134">
        <v>6046.01</v>
      </c>
      <c r="E520" s="127">
        <v>8237.58</v>
      </c>
      <c r="F520" s="127">
        <v>200428.9</v>
      </c>
      <c r="G520" s="127">
        <v>0</v>
      </c>
      <c r="H520" s="127">
        <v>0</v>
      </c>
      <c r="I520" s="127">
        <v>0</v>
      </c>
      <c r="J520" s="127">
        <v>82094.960000000006</v>
      </c>
      <c r="K520" s="127">
        <v>0</v>
      </c>
      <c r="L520" s="128">
        <v>0</v>
      </c>
      <c r="M520" s="127">
        <v>0</v>
      </c>
      <c r="N520" s="129">
        <v>0</v>
      </c>
      <c r="O520" s="130">
        <v>0</v>
      </c>
      <c r="P520" s="129">
        <v>0</v>
      </c>
      <c r="Q520" s="130">
        <v>0</v>
      </c>
      <c r="R520" s="129">
        <v>0</v>
      </c>
      <c r="S520" s="130">
        <v>0</v>
      </c>
      <c r="T520" s="129">
        <v>0</v>
      </c>
      <c r="U520" s="129">
        <v>0</v>
      </c>
      <c r="V520" s="129">
        <v>0</v>
      </c>
      <c r="W520" s="135">
        <v>0</v>
      </c>
      <c r="X520" s="15"/>
      <c r="Y520" s="15"/>
      <c r="Z520" s="15"/>
      <c r="AA520" s="15"/>
      <c r="AB520" s="15"/>
      <c r="AC520" s="15"/>
    </row>
    <row r="521" spans="1:30" s="16" customFormat="1" ht="24.75" hidden="1" customHeight="1" x14ac:dyDescent="0.25">
      <c r="A521" s="125">
        <v>472</v>
      </c>
      <c r="B521" s="126" t="s">
        <v>193</v>
      </c>
      <c r="C521" s="104">
        <f t="shared" si="43"/>
        <v>1779411.83</v>
      </c>
      <c r="D521" s="134">
        <v>35749.43</v>
      </c>
      <c r="E521" s="127">
        <v>73128.14</v>
      </c>
      <c r="F521" s="127">
        <v>151081.29999999999</v>
      </c>
      <c r="G521" s="127">
        <v>0</v>
      </c>
      <c r="H521" s="127">
        <v>0</v>
      </c>
      <c r="I521" s="127">
        <v>0</v>
      </c>
      <c r="J521" s="127">
        <v>0</v>
      </c>
      <c r="K521" s="127">
        <v>0</v>
      </c>
      <c r="L521" s="128">
        <v>0</v>
      </c>
      <c r="M521" s="127">
        <v>0</v>
      </c>
      <c r="N521" s="129">
        <v>590</v>
      </c>
      <c r="O521" s="127">
        <v>1519452.96</v>
      </c>
      <c r="P521" s="129">
        <v>0</v>
      </c>
      <c r="Q521" s="127">
        <v>0</v>
      </c>
      <c r="R521" s="129">
        <v>0</v>
      </c>
      <c r="S521" s="127">
        <v>0</v>
      </c>
      <c r="T521" s="129">
        <v>0</v>
      </c>
      <c r="U521" s="129">
        <v>0</v>
      </c>
      <c r="V521" s="129">
        <v>0</v>
      </c>
      <c r="W521" s="123">
        <v>0</v>
      </c>
      <c r="X521" s="15"/>
      <c r="Y521" s="15"/>
      <c r="Z521" s="15"/>
      <c r="AA521" s="15"/>
      <c r="AB521" s="15"/>
      <c r="AC521" s="15"/>
    </row>
    <row r="522" spans="1:30" s="16" customFormat="1" ht="24.75" hidden="1" customHeight="1" x14ac:dyDescent="0.25">
      <c r="A522" s="125">
        <v>473</v>
      </c>
      <c r="B522" s="126" t="s">
        <v>194</v>
      </c>
      <c r="C522" s="104">
        <f t="shared" si="43"/>
        <v>10296769.859999999</v>
      </c>
      <c r="D522" s="134">
        <v>211947.06</v>
      </c>
      <c r="E522" s="127">
        <v>180754.76</v>
      </c>
      <c r="F522" s="127">
        <v>1717419.2</v>
      </c>
      <c r="G522" s="127">
        <v>5899625.9400000004</v>
      </c>
      <c r="H522" s="127">
        <v>743139.22</v>
      </c>
      <c r="I522" s="127">
        <v>364081.91999999998</v>
      </c>
      <c r="J522" s="127">
        <v>653858.06000000006</v>
      </c>
      <c r="K522" s="127">
        <v>0</v>
      </c>
      <c r="L522" s="128">
        <v>0</v>
      </c>
      <c r="M522" s="127">
        <v>0</v>
      </c>
      <c r="N522" s="129">
        <v>0</v>
      </c>
      <c r="O522" s="130">
        <v>0</v>
      </c>
      <c r="P522" s="129">
        <v>916.8</v>
      </c>
      <c r="Q522" s="130">
        <v>525943.69999999995</v>
      </c>
      <c r="R522" s="129">
        <v>0</v>
      </c>
      <c r="S522" s="130">
        <v>0</v>
      </c>
      <c r="T522" s="129">
        <v>0</v>
      </c>
      <c r="U522" s="129">
        <v>0</v>
      </c>
      <c r="V522" s="129">
        <v>0</v>
      </c>
      <c r="W522" s="135">
        <v>0</v>
      </c>
      <c r="X522" s="15"/>
      <c r="Y522" s="15"/>
      <c r="Z522" s="15"/>
      <c r="AA522" s="15"/>
      <c r="AB522" s="15"/>
      <c r="AC522" s="15"/>
    </row>
    <row r="523" spans="1:30" s="16" customFormat="1" ht="24.75" hidden="1" customHeight="1" x14ac:dyDescent="0.25">
      <c r="A523" s="125">
        <v>474</v>
      </c>
      <c r="B523" s="126" t="s">
        <v>70</v>
      </c>
      <c r="C523" s="104">
        <f t="shared" si="43"/>
        <v>135781.85</v>
      </c>
      <c r="D523" s="134">
        <v>2142.13</v>
      </c>
      <c r="E523" s="127">
        <v>33540.32</v>
      </c>
      <c r="F523" s="127">
        <v>0</v>
      </c>
      <c r="G523" s="127">
        <v>0</v>
      </c>
      <c r="H523" s="127">
        <v>0</v>
      </c>
      <c r="I523" s="127">
        <v>0</v>
      </c>
      <c r="J523" s="127">
        <v>0</v>
      </c>
      <c r="K523" s="127">
        <v>0</v>
      </c>
      <c r="L523" s="128">
        <v>0</v>
      </c>
      <c r="M523" s="127">
        <v>0</v>
      </c>
      <c r="N523" s="129">
        <v>0</v>
      </c>
      <c r="O523" s="130">
        <v>0</v>
      </c>
      <c r="P523" s="129">
        <v>0</v>
      </c>
      <c r="Q523" s="127">
        <v>0</v>
      </c>
      <c r="R523" s="129">
        <v>0</v>
      </c>
      <c r="S523" s="127">
        <v>0</v>
      </c>
      <c r="T523" s="129">
        <v>0</v>
      </c>
      <c r="U523" s="129">
        <v>0</v>
      </c>
      <c r="V523" s="129">
        <v>30</v>
      </c>
      <c r="W523" s="135">
        <v>100099.4</v>
      </c>
      <c r="X523" s="15"/>
      <c r="Y523" s="15"/>
      <c r="Z523" s="15"/>
      <c r="AA523" s="15"/>
      <c r="AB523" s="15"/>
      <c r="AC523" s="15"/>
    </row>
    <row r="524" spans="1:30" s="16" customFormat="1" ht="24.75" hidden="1" customHeight="1" x14ac:dyDescent="0.25">
      <c r="A524" s="125">
        <v>475</v>
      </c>
      <c r="B524" s="126" t="s">
        <v>195</v>
      </c>
      <c r="C524" s="104">
        <f t="shared" si="43"/>
        <v>114067.35</v>
      </c>
      <c r="D524" s="134">
        <v>2275.33</v>
      </c>
      <c r="E524" s="127">
        <v>5468.12</v>
      </c>
      <c r="F524" s="127">
        <v>106323.9</v>
      </c>
      <c r="G524" s="127">
        <v>0</v>
      </c>
      <c r="H524" s="127">
        <v>0</v>
      </c>
      <c r="I524" s="127">
        <v>0</v>
      </c>
      <c r="J524" s="127">
        <v>0</v>
      </c>
      <c r="K524" s="127">
        <v>0</v>
      </c>
      <c r="L524" s="128">
        <v>0</v>
      </c>
      <c r="M524" s="127">
        <v>0</v>
      </c>
      <c r="N524" s="129">
        <v>0</v>
      </c>
      <c r="O524" s="130">
        <v>0</v>
      </c>
      <c r="P524" s="129">
        <v>0</v>
      </c>
      <c r="Q524" s="127">
        <v>0</v>
      </c>
      <c r="R524" s="129">
        <v>0</v>
      </c>
      <c r="S524" s="127">
        <v>0</v>
      </c>
      <c r="T524" s="129">
        <v>0</v>
      </c>
      <c r="U524" s="129">
        <v>0</v>
      </c>
      <c r="V524" s="129">
        <v>0</v>
      </c>
      <c r="W524" s="123">
        <v>0</v>
      </c>
      <c r="X524" s="15"/>
      <c r="Y524" s="15"/>
      <c r="Z524" s="15"/>
      <c r="AA524" s="15"/>
      <c r="AB524" s="15"/>
      <c r="AC524" s="15"/>
    </row>
    <row r="525" spans="1:30" s="16" customFormat="1" ht="24.75" hidden="1" customHeight="1" x14ac:dyDescent="0.25">
      <c r="A525" s="125">
        <v>476</v>
      </c>
      <c r="B525" s="126" t="s">
        <v>196</v>
      </c>
      <c r="C525" s="104">
        <f t="shared" si="43"/>
        <v>2322356.4</v>
      </c>
      <c r="D525" s="134">
        <v>47845.04</v>
      </c>
      <c r="E525" s="127">
        <v>38761.82</v>
      </c>
      <c r="F525" s="127">
        <v>582078.66</v>
      </c>
      <c r="G525" s="127">
        <v>1019118.8</v>
      </c>
      <c r="H525" s="127">
        <v>424650.14</v>
      </c>
      <c r="I525" s="127">
        <v>209901.94</v>
      </c>
      <c r="J525" s="127">
        <v>0</v>
      </c>
      <c r="K525" s="127">
        <v>0</v>
      </c>
      <c r="L525" s="128">
        <v>0</v>
      </c>
      <c r="M525" s="127">
        <v>0</v>
      </c>
      <c r="N525" s="129">
        <v>0</v>
      </c>
      <c r="O525" s="130">
        <v>0</v>
      </c>
      <c r="P525" s="129">
        <v>0</v>
      </c>
      <c r="Q525" s="130">
        <v>0</v>
      </c>
      <c r="R525" s="129">
        <v>0</v>
      </c>
      <c r="S525" s="130">
        <v>0</v>
      </c>
      <c r="T525" s="129">
        <v>0</v>
      </c>
      <c r="U525" s="129">
        <v>0</v>
      </c>
      <c r="V525" s="129">
        <v>0</v>
      </c>
      <c r="W525" s="135">
        <v>0</v>
      </c>
      <c r="X525" s="15"/>
      <c r="Y525" s="15"/>
      <c r="Z525" s="15"/>
      <c r="AA525" s="15"/>
      <c r="AB525" s="15"/>
      <c r="AC525" s="15"/>
    </row>
    <row r="526" spans="1:30" s="16" customFormat="1" ht="24.75" hidden="1" customHeight="1" x14ac:dyDescent="0.25">
      <c r="A526" s="125">
        <v>477</v>
      </c>
      <c r="B526" s="126" t="s">
        <v>1135</v>
      </c>
      <c r="C526" s="104">
        <f t="shared" si="43"/>
        <v>2683278</v>
      </c>
      <c r="D526" s="134">
        <v>53673.96</v>
      </c>
      <c r="E526" s="127">
        <v>121475.1</v>
      </c>
      <c r="F526" s="127">
        <v>0</v>
      </c>
      <c r="G526" s="127">
        <v>0</v>
      </c>
      <c r="H526" s="127">
        <v>0</v>
      </c>
      <c r="I526" s="127">
        <v>0</v>
      </c>
      <c r="J526" s="127">
        <v>0</v>
      </c>
      <c r="K526" s="127">
        <v>0</v>
      </c>
      <c r="L526" s="128">
        <v>0</v>
      </c>
      <c r="M526" s="127">
        <v>0</v>
      </c>
      <c r="N526" s="129">
        <v>911</v>
      </c>
      <c r="O526" s="127">
        <v>2363099.86</v>
      </c>
      <c r="P526" s="129">
        <v>0</v>
      </c>
      <c r="Q526" s="127">
        <v>0</v>
      </c>
      <c r="R526" s="129">
        <v>1150</v>
      </c>
      <c r="S526" s="127">
        <v>145029.07999999999</v>
      </c>
      <c r="T526" s="129">
        <v>0</v>
      </c>
      <c r="U526" s="129">
        <v>0</v>
      </c>
      <c r="V526" s="129">
        <v>0</v>
      </c>
      <c r="W526" s="123">
        <v>0</v>
      </c>
      <c r="X526" s="15"/>
      <c r="Y526" s="15"/>
      <c r="Z526" s="15"/>
      <c r="AA526" s="15"/>
      <c r="AB526" s="15"/>
      <c r="AC526" s="15"/>
    </row>
    <row r="527" spans="1:30" s="16" customFormat="1" ht="24.75" hidden="1" customHeight="1" x14ac:dyDescent="0.25">
      <c r="A527" s="125">
        <v>478</v>
      </c>
      <c r="B527" s="126" t="s">
        <v>197</v>
      </c>
      <c r="C527" s="104">
        <f t="shared" si="43"/>
        <v>2254341.88</v>
      </c>
      <c r="D527" s="134">
        <v>45071.54</v>
      </c>
      <c r="E527" s="127">
        <v>103123.74</v>
      </c>
      <c r="F527" s="127">
        <v>0</v>
      </c>
      <c r="G527" s="127">
        <v>0</v>
      </c>
      <c r="H527" s="127">
        <v>0</v>
      </c>
      <c r="I527" s="127">
        <v>0</v>
      </c>
      <c r="J527" s="127">
        <v>0</v>
      </c>
      <c r="K527" s="127">
        <v>0</v>
      </c>
      <c r="L527" s="128">
        <v>0</v>
      </c>
      <c r="M527" s="127">
        <v>0</v>
      </c>
      <c r="N527" s="129">
        <v>563</v>
      </c>
      <c r="O527" s="130">
        <v>2106146.6</v>
      </c>
      <c r="P527" s="129">
        <v>0</v>
      </c>
      <c r="Q527" s="130">
        <v>0</v>
      </c>
      <c r="R527" s="129">
        <v>0</v>
      </c>
      <c r="S527" s="130">
        <v>0</v>
      </c>
      <c r="T527" s="129">
        <v>0</v>
      </c>
      <c r="U527" s="129">
        <v>0</v>
      </c>
      <c r="V527" s="129">
        <v>0</v>
      </c>
      <c r="W527" s="135">
        <v>0</v>
      </c>
      <c r="X527" s="15"/>
      <c r="Y527" s="15"/>
      <c r="Z527" s="15"/>
      <c r="AA527" s="15"/>
      <c r="AB527" s="15"/>
      <c r="AC527" s="15"/>
    </row>
    <row r="528" spans="1:30" s="16" customFormat="1" ht="24.75" hidden="1" customHeight="1" x14ac:dyDescent="0.25">
      <c r="A528" s="125">
        <v>479</v>
      </c>
      <c r="B528" s="126" t="s">
        <v>198</v>
      </c>
      <c r="C528" s="104">
        <f t="shared" si="43"/>
        <v>854947.12</v>
      </c>
      <c r="D528" s="134">
        <v>15750</v>
      </c>
      <c r="E528" s="127">
        <v>103215.78</v>
      </c>
      <c r="F528" s="127">
        <v>0</v>
      </c>
      <c r="G528" s="127">
        <v>0</v>
      </c>
      <c r="H528" s="127">
        <v>0</v>
      </c>
      <c r="I528" s="127">
        <v>0</v>
      </c>
      <c r="J528" s="127">
        <v>0</v>
      </c>
      <c r="K528" s="127">
        <v>0</v>
      </c>
      <c r="L528" s="128">
        <v>0</v>
      </c>
      <c r="M528" s="127">
        <v>0</v>
      </c>
      <c r="N528" s="129">
        <v>304</v>
      </c>
      <c r="O528" s="127">
        <v>735981.34</v>
      </c>
      <c r="P528" s="129">
        <v>0</v>
      </c>
      <c r="Q528" s="127">
        <v>0</v>
      </c>
      <c r="R528" s="129">
        <v>0</v>
      </c>
      <c r="S528" s="127">
        <v>0</v>
      </c>
      <c r="T528" s="129">
        <v>0</v>
      </c>
      <c r="U528" s="129">
        <v>0</v>
      </c>
      <c r="V528" s="129">
        <v>0</v>
      </c>
      <c r="W528" s="123">
        <v>0</v>
      </c>
      <c r="X528" s="15"/>
      <c r="Y528" s="15"/>
      <c r="Z528" s="15"/>
      <c r="AA528" s="15"/>
      <c r="AB528" s="15"/>
      <c r="AC528" s="15"/>
    </row>
    <row r="529" spans="1:29" s="16" customFormat="1" ht="24.75" hidden="1" customHeight="1" x14ac:dyDescent="0.25">
      <c r="A529" s="125">
        <v>480</v>
      </c>
      <c r="B529" s="126" t="s">
        <v>199</v>
      </c>
      <c r="C529" s="104">
        <f t="shared" si="43"/>
        <v>1797740.37</v>
      </c>
      <c r="D529" s="134">
        <v>36132.53</v>
      </c>
      <c r="E529" s="127">
        <v>73171.8</v>
      </c>
      <c r="F529" s="127">
        <v>225469.68</v>
      </c>
      <c r="G529" s="127">
        <v>0</v>
      </c>
      <c r="H529" s="127">
        <v>0</v>
      </c>
      <c r="I529" s="127">
        <v>0</v>
      </c>
      <c r="J529" s="127">
        <v>0</v>
      </c>
      <c r="K529" s="127">
        <v>0</v>
      </c>
      <c r="L529" s="128">
        <v>0</v>
      </c>
      <c r="M529" s="127">
        <v>0</v>
      </c>
      <c r="N529" s="129">
        <v>636.70000000000005</v>
      </c>
      <c r="O529" s="127">
        <v>1462966.36</v>
      </c>
      <c r="P529" s="129">
        <v>0</v>
      </c>
      <c r="Q529" s="127">
        <v>0</v>
      </c>
      <c r="R529" s="129">
        <v>0</v>
      </c>
      <c r="S529" s="127">
        <v>0</v>
      </c>
      <c r="T529" s="129">
        <v>0</v>
      </c>
      <c r="U529" s="129">
        <v>0</v>
      </c>
      <c r="V529" s="129">
        <v>0</v>
      </c>
      <c r="W529" s="123">
        <v>0</v>
      </c>
      <c r="X529" s="15"/>
      <c r="Y529" s="15"/>
      <c r="Z529" s="15"/>
      <c r="AA529" s="15"/>
      <c r="AB529" s="15"/>
      <c r="AC529" s="15"/>
    </row>
    <row r="530" spans="1:29" s="16" customFormat="1" ht="24.75" hidden="1" customHeight="1" x14ac:dyDescent="0.25">
      <c r="A530" s="125">
        <v>481</v>
      </c>
      <c r="B530" s="126" t="s">
        <v>200</v>
      </c>
      <c r="C530" s="104">
        <f t="shared" si="43"/>
        <v>1643604.19</v>
      </c>
      <c r="D530" s="134">
        <v>32338.97</v>
      </c>
      <c r="E530" s="127">
        <v>100098.22</v>
      </c>
      <c r="F530" s="127">
        <v>264886.40000000002</v>
      </c>
      <c r="G530" s="127">
        <v>959465.08</v>
      </c>
      <c r="H530" s="127">
        <v>0</v>
      </c>
      <c r="I530" s="127">
        <v>100757.84</v>
      </c>
      <c r="J530" s="127">
        <v>186057.68</v>
      </c>
      <c r="K530" s="127">
        <v>0</v>
      </c>
      <c r="L530" s="128">
        <v>0</v>
      </c>
      <c r="M530" s="127">
        <v>0</v>
      </c>
      <c r="N530" s="129">
        <v>0</v>
      </c>
      <c r="O530" s="130">
        <v>0</v>
      </c>
      <c r="P530" s="129">
        <v>0</v>
      </c>
      <c r="Q530" s="130">
        <v>0</v>
      </c>
      <c r="R530" s="129">
        <v>0</v>
      </c>
      <c r="S530" s="130">
        <v>0</v>
      </c>
      <c r="T530" s="129">
        <v>0</v>
      </c>
      <c r="U530" s="129">
        <v>0</v>
      </c>
      <c r="V530" s="129">
        <v>0</v>
      </c>
      <c r="W530" s="135">
        <v>0</v>
      </c>
      <c r="X530" s="15"/>
      <c r="Y530" s="15"/>
      <c r="Z530" s="15"/>
      <c r="AA530" s="15"/>
      <c r="AB530" s="15"/>
      <c r="AC530" s="15"/>
    </row>
    <row r="531" spans="1:29" s="16" customFormat="1" ht="24.75" hidden="1" customHeight="1" x14ac:dyDescent="0.25">
      <c r="A531" s="125">
        <v>482</v>
      </c>
      <c r="B531" s="126" t="s">
        <v>201</v>
      </c>
      <c r="C531" s="104">
        <f t="shared" si="43"/>
        <v>1555655.14</v>
      </c>
      <c r="D531" s="134">
        <v>31112.84</v>
      </c>
      <c r="E531" s="127">
        <v>70671.38</v>
      </c>
      <c r="F531" s="127">
        <v>0</v>
      </c>
      <c r="G531" s="127">
        <v>0</v>
      </c>
      <c r="H531" s="127">
        <v>0</v>
      </c>
      <c r="I531" s="127">
        <v>0</v>
      </c>
      <c r="J531" s="127">
        <v>22738.6</v>
      </c>
      <c r="K531" s="127">
        <v>0</v>
      </c>
      <c r="L531" s="128">
        <v>0</v>
      </c>
      <c r="M531" s="127">
        <v>0</v>
      </c>
      <c r="N531" s="129">
        <v>630</v>
      </c>
      <c r="O531" s="127">
        <v>1431132.32</v>
      </c>
      <c r="P531" s="129">
        <v>0</v>
      </c>
      <c r="Q531" s="127">
        <v>0</v>
      </c>
      <c r="R531" s="129">
        <v>0</v>
      </c>
      <c r="S531" s="127">
        <v>0</v>
      </c>
      <c r="T531" s="129">
        <v>0</v>
      </c>
      <c r="U531" s="129">
        <v>0</v>
      </c>
      <c r="V531" s="129">
        <v>0</v>
      </c>
      <c r="W531" s="123">
        <v>0</v>
      </c>
      <c r="X531" s="15"/>
      <c r="Y531" s="15"/>
      <c r="Z531" s="15"/>
      <c r="AA531" s="15"/>
      <c r="AB531" s="15"/>
      <c r="AC531" s="15"/>
    </row>
    <row r="532" spans="1:29" s="16" customFormat="1" ht="24.75" hidden="1" customHeight="1" x14ac:dyDescent="0.25">
      <c r="A532" s="125">
        <v>483</v>
      </c>
      <c r="B532" s="126" t="s">
        <v>202</v>
      </c>
      <c r="C532" s="104">
        <f t="shared" si="43"/>
        <v>1771632.7</v>
      </c>
      <c r="D532" s="134">
        <v>34913.42</v>
      </c>
      <c r="E532" s="127">
        <v>105251.28</v>
      </c>
      <c r="F532" s="127">
        <v>0</v>
      </c>
      <c r="G532" s="127">
        <v>0</v>
      </c>
      <c r="H532" s="127">
        <v>0</v>
      </c>
      <c r="I532" s="127">
        <v>105020</v>
      </c>
      <c r="J532" s="127">
        <v>0</v>
      </c>
      <c r="K532" s="127">
        <v>0</v>
      </c>
      <c r="L532" s="128">
        <v>0</v>
      </c>
      <c r="M532" s="127">
        <v>0</v>
      </c>
      <c r="N532" s="129">
        <v>630</v>
      </c>
      <c r="O532" s="127">
        <v>1526448</v>
      </c>
      <c r="P532" s="129">
        <v>0</v>
      </c>
      <c r="Q532" s="127">
        <v>0</v>
      </c>
      <c r="R532" s="129">
        <v>0</v>
      </c>
      <c r="S532" s="127">
        <v>0</v>
      </c>
      <c r="T532" s="129">
        <v>0</v>
      </c>
      <c r="U532" s="129">
        <v>0</v>
      </c>
      <c r="V532" s="129">
        <v>0</v>
      </c>
      <c r="W532" s="123">
        <v>0</v>
      </c>
      <c r="X532" s="15"/>
      <c r="Y532" s="15"/>
      <c r="Z532" s="15"/>
      <c r="AA532" s="15"/>
      <c r="AB532" s="15"/>
      <c r="AC532" s="15"/>
    </row>
    <row r="533" spans="1:29" s="16" customFormat="1" ht="24.75" hidden="1" customHeight="1" x14ac:dyDescent="0.25">
      <c r="A533" s="125">
        <v>484</v>
      </c>
      <c r="B533" s="126" t="s">
        <v>203</v>
      </c>
      <c r="C533" s="104">
        <f t="shared" si="43"/>
        <v>2617538.7000000002</v>
      </c>
      <c r="D533" s="134">
        <v>52816.959999999999</v>
      </c>
      <c r="E533" s="127">
        <v>96639.64</v>
      </c>
      <c r="F533" s="127">
        <v>0</v>
      </c>
      <c r="G533" s="127">
        <v>992454.34</v>
      </c>
      <c r="H533" s="127">
        <v>0</v>
      </c>
      <c r="I533" s="127">
        <v>0</v>
      </c>
      <c r="J533" s="127">
        <v>0</v>
      </c>
      <c r="K533" s="127">
        <v>0</v>
      </c>
      <c r="L533" s="128">
        <v>0</v>
      </c>
      <c r="M533" s="127">
        <v>0</v>
      </c>
      <c r="N533" s="129">
        <v>631</v>
      </c>
      <c r="O533" s="127">
        <v>1475627.76</v>
      </c>
      <c r="P533" s="129">
        <v>0</v>
      </c>
      <c r="Q533" s="127">
        <v>0</v>
      </c>
      <c r="R533" s="129">
        <v>0</v>
      </c>
      <c r="S533" s="127">
        <v>0</v>
      </c>
      <c r="T533" s="129">
        <v>0</v>
      </c>
      <c r="U533" s="129">
        <v>0</v>
      </c>
      <c r="V533" s="129">
        <v>0</v>
      </c>
      <c r="W533" s="123">
        <v>0</v>
      </c>
      <c r="X533" s="15"/>
      <c r="Y533" s="15"/>
      <c r="Z533" s="15"/>
      <c r="AA533" s="15"/>
      <c r="AB533" s="15"/>
      <c r="AC533" s="15"/>
    </row>
    <row r="534" spans="1:29" s="75" customFormat="1" ht="24.75" hidden="1" customHeight="1" x14ac:dyDescent="0.25">
      <c r="A534" s="125">
        <v>485</v>
      </c>
      <c r="B534" s="126" t="s">
        <v>204</v>
      </c>
      <c r="C534" s="104">
        <f t="shared" si="43"/>
        <v>2355422.85</v>
      </c>
      <c r="D534" s="134">
        <v>47569.41</v>
      </c>
      <c r="E534" s="127">
        <v>84983.6</v>
      </c>
      <c r="F534" s="127">
        <v>0</v>
      </c>
      <c r="G534" s="127">
        <v>0</v>
      </c>
      <c r="H534" s="127">
        <v>0</v>
      </c>
      <c r="I534" s="127">
        <v>0</v>
      </c>
      <c r="J534" s="127">
        <v>0</v>
      </c>
      <c r="K534" s="127">
        <v>0</v>
      </c>
      <c r="L534" s="128">
        <v>0</v>
      </c>
      <c r="M534" s="127">
        <v>0</v>
      </c>
      <c r="N534" s="129">
        <v>970.13</v>
      </c>
      <c r="O534" s="130">
        <v>2222869.84</v>
      </c>
      <c r="P534" s="129">
        <v>0</v>
      </c>
      <c r="Q534" s="130">
        <v>0</v>
      </c>
      <c r="R534" s="129">
        <v>0</v>
      </c>
      <c r="S534" s="130">
        <v>0</v>
      </c>
      <c r="T534" s="129">
        <v>0</v>
      </c>
      <c r="U534" s="129">
        <v>0</v>
      </c>
      <c r="V534" s="129">
        <v>0</v>
      </c>
      <c r="W534" s="135">
        <v>0</v>
      </c>
      <c r="X534" s="143"/>
      <c r="Y534" s="144"/>
      <c r="Z534" s="144"/>
      <c r="AA534" s="144"/>
      <c r="AB534" s="144"/>
      <c r="AC534" s="144"/>
    </row>
    <row r="535" spans="1:29" s="75" customFormat="1" ht="24.75" hidden="1" customHeight="1" x14ac:dyDescent="0.25">
      <c r="A535" s="125">
        <v>486</v>
      </c>
      <c r="B535" s="126" t="s">
        <v>205</v>
      </c>
      <c r="C535" s="104">
        <f t="shared" si="43"/>
        <v>1062178.58</v>
      </c>
      <c r="D535" s="134">
        <v>21420.94</v>
      </c>
      <c r="E535" s="127">
        <v>39778.980000000003</v>
      </c>
      <c r="F535" s="127">
        <v>184754.96</v>
      </c>
      <c r="G535" s="127">
        <v>735334.7</v>
      </c>
      <c r="H535" s="127">
        <v>0</v>
      </c>
      <c r="I535" s="127">
        <v>80889</v>
      </c>
      <c r="J535" s="127">
        <v>0</v>
      </c>
      <c r="K535" s="127">
        <v>0</v>
      </c>
      <c r="L535" s="128">
        <v>0</v>
      </c>
      <c r="M535" s="127">
        <v>0</v>
      </c>
      <c r="N535" s="129">
        <v>0</v>
      </c>
      <c r="O535" s="130">
        <v>0</v>
      </c>
      <c r="P535" s="129">
        <v>0</v>
      </c>
      <c r="Q535" s="130">
        <v>0</v>
      </c>
      <c r="R535" s="129">
        <v>0</v>
      </c>
      <c r="S535" s="130">
        <v>0</v>
      </c>
      <c r="T535" s="129">
        <v>0</v>
      </c>
      <c r="U535" s="129">
        <v>0</v>
      </c>
      <c r="V535" s="129">
        <v>0</v>
      </c>
      <c r="W535" s="135">
        <v>0</v>
      </c>
      <c r="X535" s="143"/>
      <c r="Y535" s="144"/>
      <c r="Z535" s="144"/>
      <c r="AA535" s="144"/>
      <c r="AB535" s="144"/>
      <c r="AC535" s="144"/>
    </row>
    <row r="536" spans="1:29" s="75" customFormat="1" ht="24.75" hidden="1" customHeight="1" x14ac:dyDescent="0.25">
      <c r="A536" s="125">
        <v>487</v>
      </c>
      <c r="B536" s="126" t="s">
        <v>206</v>
      </c>
      <c r="C536" s="104">
        <f t="shared" si="43"/>
        <v>1128380.43</v>
      </c>
      <c r="D536" s="134">
        <v>21309.15</v>
      </c>
      <c r="E536" s="127">
        <v>111316.48</v>
      </c>
      <c r="F536" s="127">
        <v>86017.279999999999</v>
      </c>
      <c r="G536" s="127">
        <v>621207.46</v>
      </c>
      <c r="H536" s="127">
        <v>0</v>
      </c>
      <c r="I536" s="127">
        <v>69122.039999999994</v>
      </c>
      <c r="J536" s="127">
        <v>0</v>
      </c>
      <c r="K536" s="127">
        <v>0</v>
      </c>
      <c r="L536" s="128">
        <v>0</v>
      </c>
      <c r="M536" s="127">
        <v>0</v>
      </c>
      <c r="N536" s="129">
        <v>0</v>
      </c>
      <c r="O536" s="130">
        <v>0</v>
      </c>
      <c r="P536" s="129">
        <v>0</v>
      </c>
      <c r="Q536" s="130">
        <v>0</v>
      </c>
      <c r="R536" s="129">
        <v>0</v>
      </c>
      <c r="S536" s="130">
        <v>0</v>
      </c>
      <c r="T536" s="129">
        <v>0</v>
      </c>
      <c r="U536" s="129">
        <v>0</v>
      </c>
      <c r="V536" s="129">
        <v>50</v>
      </c>
      <c r="W536" s="123">
        <v>219408.02</v>
      </c>
      <c r="X536" s="143"/>
      <c r="Y536" s="144"/>
      <c r="Z536" s="144"/>
      <c r="AA536" s="144"/>
      <c r="AB536" s="144"/>
      <c r="AC536" s="144"/>
    </row>
    <row r="537" spans="1:29" s="75" customFormat="1" ht="24.75" hidden="1" customHeight="1" x14ac:dyDescent="0.25">
      <c r="A537" s="125">
        <v>488</v>
      </c>
      <c r="B537" s="126" t="s">
        <v>207</v>
      </c>
      <c r="C537" s="104">
        <f t="shared" si="43"/>
        <v>1371872.43</v>
      </c>
      <c r="D537" s="134">
        <v>26873.03</v>
      </c>
      <c r="E537" s="127">
        <v>89250.48</v>
      </c>
      <c r="F537" s="127">
        <v>0</v>
      </c>
      <c r="G537" s="127">
        <v>825158.66</v>
      </c>
      <c r="H537" s="127">
        <v>0</v>
      </c>
      <c r="I537" s="127">
        <v>154050.18</v>
      </c>
      <c r="J537" s="127">
        <v>276540.08</v>
      </c>
      <c r="K537" s="127">
        <v>0</v>
      </c>
      <c r="L537" s="128">
        <v>0</v>
      </c>
      <c r="M537" s="127">
        <v>0</v>
      </c>
      <c r="N537" s="129">
        <v>0</v>
      </c>
      <c r="O537" s="130">
        <v>0</v>
      </c>
      <c r="P537" s="129">
        <v>0</v>
      </c>
      <c r="Q537" s="130">
        <v>0</v>
      </c>
      <c r="R537" s="129">
        <v>0</v>
      </c>
      <c r="S537" s="130">
        <v>0</v>
      </c>
      <c r="T537" s="129">
        <v>0</v>
      </c>
      <c r="U537" s="129">
        <v>0</v>
      </c>
      <c r="V537" s="129">
        <v>0</v>
      </c>
      <c r="W537" s="135">
        <v>0</v>
      </c>
      <c r="X537" s="143"/>
      <c r="Y537" s="144"/>
      <c r="Z537" s="144"/>
      <c r="AA537" s="144"/>
      <c r="AB537" s="144"/>
      <c r="AC537" s="144"/>
    </row>
    <row r="538" spans="1:29" s="75" customFormat="1" ht="24.75" hidden="1" customHeight="1" x14ac:dyDescent="0.25">
      <c r="A538" s="125">
        <v>489</v>
      </c>
      <c r="B538" s="126" t="s">
        <v>208</v>
      </c>
      <c r="C538" s="104">
        <f t="shared" si="43"/>
        <v>2274646.2799999998</v>
      </c>
      <c r="D538" s="134">
        <v>45562.559999999998</v>
      </c>
      <c r="E538" s="127">
        <v>99992.02</v>
      </c>
      <c r="F538" s="127">
        <v>0</v>
      </c>
      <c r="G538" s="127">
        <v>0</v>
      </c>
      <c r="H538" s="127">
        <v>0</v>
      </c>
      <c r="I538" s="127">
        <v>0</v>
      </c>
      <c r="J538" s="127">
        <v>0</v>
      </c>
      <c r="K538" s="127">
        <v>0</v>
      </c>
      <c r="L538" s="128">
        <v>0</v>
      </c>
      <c r="M538" s="127">
        <v>0</v>
      </c>
      <c r="N538" s="129">
        <v>350</v>
      </c>
      <c r="O538" s="127">
        <v>715379.72</v>
      </c>
      <c r="P538" s="129">
        <v>0</v>
      </c>
      <c r="Q538" s="127">
        <v>0</v>
      </c>
      <c r="R538" s="129">
        <v>0</v>
      </c>
      <c r="S538" s="127">
        <v>0</v>
      </c>
      <c r="T538" s="129">
        <v>360</v>
      </c>
      <c r="U538" s="127">
        <v>1413711.98</v>
      </c>
      <c r="V538" s="129">
        <v>0</v>
      </c>
      <c r="W538" s="123">
        <v>0</v>
      </c>
      <c r="X538" s="143"/>
      <c r="Y538" s="144"/>
      <c r="Z538" s="144"/>
      <c r="AA538" s="144"/>
      <c r="AB538" s="144"/>
      <c r="AC538" s="144"/>
    </row>
    <row r="539" spans="1:29" s="75" customFormat="1" ht="24.75" hidden="1" customHeight="1" x14ac:dyDescent="0.25">
      <c r="A539" s="125">
        <v>490</v>
      </c>
      <c r="B539" s="126" t="s">
        <v>156</v>
      </c>
      <c r="C539" s="104">
        <f t="shared" si="43"/>
        <v>10519432.93</v>
      </c>
      <c r="D539" s="134">
        <v>219681.39</v>
      </c>
      <c r="E539" s="127">
        <v>34266.019999999997</v>
      </c>
      <c r="F539" s="127">
        <v>0</v>
      </c>
      <c r="G539" s="127">
        <v>0</v>
      </c>
      <c r="H539" s="127">
        <v>0</v>
      </c>
      <c r="I539" s="127">
        <v>0</v>
      </c>
      <c r="J539" s="127">
        <v>0</v>
      </c>
      <c r="K539" s="127">
        <v>0</v>
      </c>
      <c r="L539" s="128">
        <v>0</v>
      </c>
      <c r="M539" s="127">
        <v>0</v>
      </c>
      <c r="N539" s="129">
        <v>1817.6</v>
      </c>
      <c r="O539" s="127">
        <v>10265485.52</v>
      </c>
      <c r="P539" s="129">
        <v>0</v>
      </c>
      <c r="Q539" s="127">
        <v>0</v>
      </c>
      <c r="R539" s="129">
        <v>0</v>
      </c>
      <c r="S539" s="127">
        <v>0</v>
      </c>
      <c r="T539" s="129">
        <v>0</v>
      </c>
      <c r="U539" s="129">
        <v>0</v>
      </c>
      <c r="V539" s="129">
        <v>0</v>
      </c>
      <c r="W539" s="123">
        <v>0</v>
      </c>
      <c r="X539" s="143"/>
      <c r="Y539" s="144"/>
      <c r="Z539" s="144"/>
      <c r="AA539" s="144"/>
      <c r="AB539" s="144"/>
      <c r="AC539" s="144"/>
    </row>
    <row r="540" spans="1:29" s="75" customFormat="1" ht="24.75" hidden="1" customHeight="1" x14ac:dyDescent="0.25">
      <c r="A540" s="125">
        <v>491</v>
      </c>
      <c r="B540" s="126" t="s">
        <v>212</v>
      </c>
      <c r="C540" s="104">
        <f t="shared" si="43"/>
        <v>878433.24</v>
      </c>
      <c r="D540" s="134">
        <v>16765.38</v>
      </c>
      <c r="E540" s="127">
        <v>78238.720000000001</v>
      </c>
      <c r="F540" s="127">
        <v>116173.36</v>
      </c>
      <c r="G540" s="127">
        <v>368947.06</v>
      </c>
      <c r="H540" s="127">
        <v>0</v>
      </c>
      <c r="I540" s="127">
        <v>202695.67999999999</v>
      </c>
      <c r="J540" s="127">
        <v>95613.04</v>
      </c>
      <c r="K540" s="127">
        <v>0</v>
      </c>
      <c r="L540" s="128">
        <v>0</v>
      </c>
      <c r="M540" s="127">
        <v>0</v>
      </c>
      <c r="N540" s="129">
        <v>0</v>
      </c>
      <c r="O540" s="127">
        <v>0</v>
      </c>
      <c r="P540" s="129">
        <v>0</v>
      </c>
      <c r="Q540" s="127">
        <v>0</v>
      </c>
      <c r="R540" s="129">
        <v>0</v>
      </c>
      <c r="S540" s="127">
        <v>0</v>
      </c>
      <c r="T540" s="129">
        <v>0</v>
      </c>
      <c r="U540" s="129">
        <v>0</v>
      </c>
      <c r="V540" s="129">
        <v>0</v>
      </c>
      <c r="W540" s="123">
        <v>0</v>
      </c>
      <c r="X540" s="143"/>
      <c r="Y540" s="144"/>
      <c r="Z540" s="144"/>
      <c r="AA540" s="144"/>
      <c r="AB540" s="144"/>
      <c r="AC540" s="144"/>
    </row>
    <row r="541" spans="1:29" s="75" customFormat="1" ht="25.5" hidden="1" customHeight="1" x14ac:dyDescent="0.25">
      <c r="A541" s="125">
        <v>492</v>
      </c>
      <c r="B541" s="126" t="s">
        <v>213</v>
      </c>
      <c r="C541" s="104">
        <f t="shared" si="43"/>
        <v>7823824.9299999997</v>
      </c>
      <c r="D541" s="134">
        <v>160978.09</v>
      </c>
      <c r="E541" s="127">
        <v>140506.14000000001</v>
      </c>
      <c r="F541" s="127">
        <v>0</v>
      </c>
      <c r="G541" s="127">
        <v>1872593.9199999999</v>
      </c>
      <c r="H541" s="127">
        <v>0</v>
      </c>
      <c r="I541" s="127">
        <v>180862.14</v>
      </c>
      <c r="J541" s="127">
        <v>0</v>
      </c>
      <c r="K541" s="127">
        <v>0</v>
      </c>
      <c r="L541" s="128">
        <v>0</v>
      </c>
      <c r="M541" s="127">
        <v>0</v>
      </c>
      <c r="N541" s="129">
        <v>0</v>
      </c>
      <c r="O541" s="130">
        <v>0</v>
      </c>
      <c r="P541" s="129">
        <v>0</v>
      </c>
      <c r="Q541" s="130">
        <v>0</v>
      </c>
      <c r="R541" s="129">
        <v>0</v>
      </c>
      <c r="S541" s="130">
        <v>0</v>
      </c>
      <c r="T541" s="129">
        <v>450</v>
      </c>
      <c r="U541" s="130">
        <v>5468884.6399999997</v>
      </c>
      <c r="V541" s="129">
        <v>0</v>
      </c>
      <c r="W541" s="135">
        <v>0</v>
      </c>
      <c r="X541" s="143"/>
      <c r="Y541" s="144"/>
      <c r="Z541" s="144"/>
      <c r="AA541" s="144"/>
      <c r="AB541" s="144"/>
      <c r="AC541" s="144"/>
    </row>
    <row r="542" spans="1:29" s="75" customFormat="1" ht="24.75" hidden="1" customHeight="1" x14ac:dyDescent="0.25">
      <c r="A542" s="125">
        <v>493</v>
      </c>
      <c r="B542" s="126" t="s">
        <v>214</v>
      </c>
      <c r="C542" s="104">
        <f t="shared" si="43"/>
        <v>9525662.2200000007</v>
      </c>
      <c r="D542" s="134">
        <v>196355.66</v>
      </c>
      <c r="E542" s="127">
        <v>153808.28</v>
      </c>
      <c r="F542" s="127">
        <v>0</v>
      </c>
      <c r="G542" s="127">
        <v>2742061.58</v>
      </c>
      <c r="H542" s="127">
        <v>0</v>
      </c>
      <c r="I542" s="127">
        <v>94259.58</v>
      </c>
      <c r="J542" s="127">
        <v>83088.52</v>
      </c>
      <c r="K542" s="127">
        <v>0</v>
      </c>
      <c r="L542" s="128">
        <v>0</v>
      </c>
      <c r="M542" s="127">
        <v>0</v>
      </c>
      <c r="N542" s="129">
        <v>0</v>
      </c>
      <c r="O542" s="130">
        <v>0</v>
      </c>
      <c r="P542" s="129">
        <v>490</v>
      </c>
      <c r="Q542" s="130">
        <v>187958.66</v>
      </c>
      <c r="R542" s="129">
        <v>0</v>
      </c>
      <c r="S542" s="130">
        <v>0</v>
      </c>
      <c r="T542" s="129">
        <v>640</v>
      </c>
      <c r="U542" s="130">
        <v>6068129.9400000004</v>
      </c>
      <c r="V542" s="129">
        <v>0</v>
      </c>
      <c r="W542" s="135">
        <v>0</v>
      </c>
      <c r="X542" s="143"/>
      <c r="Y542" s="144"/>
      <c r="Z542" s="144"/>
      <c r="AA542" s="144"/>
      <c r="AB542" s="144"/>
      <c r="AC542" s="144"/>
    </row>
    <row r="543" spans="1:29" s="75" customFormat="1" ht="24.75" hidden="1" customHeight="1" x14ac:dyDescent="0.25">
      <c r="A543" s="125">
        <v>494</v>
      </c>
      <c r="B543" s="170" t="s">
        <v>1237</v>
      </c>
      <c r="C543" s="104">
        <f t="shared" si="43"/>
        <v>3068773.53</v>
      </c>
      <c r="D543" s="104">
        <v>62776.63</v>
      </c>
      <c r="E543" s="106">
        <v>72509.820000000007</v>
      </c>
      <c r="F543" s="106">
        <v>0</v>
      </c>
      <c r="G543" s="106">
        <v>0</v>
      </c>
      <c r="H543" s="106">
        <v>0</v>
      </c>
      <c r="I543" s="106">
        <v>0</v>
      </c>
      <c r="J543" s="106">
        <v>0</v>
      </c>
      <c r="K543" s="171">
        <v>0</v>
      </c>
      <c r="L543" s="105">
        <v>0</v>
      </c>
      <c r="M543" s="106">
        <v>0</v>
      </c>
      <c r="N543" s="106">
        <v>0</v>
      </c>
      <c r="O543" s="96">
        <v>0</v>
      </c>
      <c r="P543" s="106">
        <v>0</v>
      </c>
      <c r="Q543" s="130">
        <v>0</v>
      </c>
      <c r="R543" s="106">
        <v>0</v>
      </c>
      <c r="S543" s="130">
        <v>0</v>
      </c>
      <c r="T543" s="106">
        <v>604</v>
      </c>
      <c r="U543" s="130">
        <v>2933487.08</v>
      </c>
      <c r="V543" s="129">
        <v>0</v>
      </c>
      <c r="W543" s="135">
        <v>0</v>
      </c>
      <c r="X543" s="143"/>
      <c r="Y543" s="144"/>
      <c r="Z543" s="144"/>
      <c r="AA543" s="144"/>
      <c r="AB543" s="144"/>
      <c r="AC543" s="144"/>
    </row>
    <row r="544" spans="1:29" s="75" customFormat="1" ht="24.75" hidden="1" customHeight="1" x14ac:dyDescent="0.25">
      <c r="A544" s="125">
        <v>495</v>
      </c>
      <c r="B544" s="126" t="s">
        <v>215</v>
      </c>
      <c r="C544" s="104">
        <f t="shared" si="43"/>
        <v>2680742.5</v>
      </c>
      <c r="D544" s="134">
        <v>54108.52</v>
      </c>
      <c r="E544" s="127">
        <v>98198.42</v>
      </c>
      <c r="F544" s="127">
        <v>0</v>
      </c>
      <c r="G544" s="127">
        <v>0</v>
      </c>
      <c r="H544" s="127">
        <v>0</v>
      </c>
      <c r="I544" s="127">
        <v>0</v>
      </c>
      <c r="J544" s="127">
        <v>0</v>
      </c>
      <c r="K544" s="127">
        <v>0</v>
      </c>
      <c r="L544" s="128">
        <v>0</v>
      </c>
      <c r="M544" s="127">
        <v>0</v>
      </c>
      <c r="N544" s="129">
        <v>0</v>
      </c>
      <c r="O544" s="130">
        <v>0</v>
      </c>
      <c r="P544" s="129">
        <v>0</v>
      </c>
      <c r="Q544" s="130">
        <v>0</v>
      </c>
      <c r="R544" s="129">
        <v>0</v>
      </c>
      <c r="S544" s="130">
        <v>0</v>
      </c>
      <c r="T544" s="129">
        <v>673</v>
      </c>
      <c r="U544" s="130">
        <v>2528435.56</v>
      </c>
      <c r="V544" s="129">
        <v>0</v>
      </c>
      <c r="W544" s="135">
        <v>0</v>
      </c>
      <c r="X544" s="143"/>
      <c r="Y544" s="144"/>
      <c r="Z544" s="144"/>
      <c r="AA544" s="144"/>
      <c r="AB544" s="144"/>
      <c r="AC544" s="144"/>
    </row>
    <row r="545" spans="1:30" s="75" customFormat="1" ht="24.75" hidden="1" customHeight="1" x14ac:dyDescent="0.25">
      <c r="A545" s="125">
        <v>496</v>
      </c>
      <c r="B545" s="126" t="s">
        <v>216</v>
      </c>
      <c r="C545" s="104">
        <f t="shared" si="43"/>
        <v>1305760.3400000001</v>
      </c>
      <c r="D545" s="134">
        <v>26637.98</v>
      </c>
      <c r="E545" s="127">
        <v>34356.879999999997</v>
      </c>
      <c r="F545" s="127">
        <v>0</v>
      </c>
      <c r="G545" s="127">
        <v>1099560.58</v>
      </c>
      <c r="H545" s="127">
        <v>0</v>
      </c>
      <c r="I545" s="127">
        <v>53551.94</v>
      </c>
      <c r="J545" s="127">
        <v>91652.96</v>
      </c>
      <c r="K545" s="127">
        <v>0</v>
      </c>
      <c r="L545" s="128">
        <v>0</v>
      </c>
      <c r="M545" s="127">
        <v>0</v>
      </c>
      <c r="N545" s="129">
        <v>0</v>
      </c>
      <c r="O545" s="130">
        <v>0</v>
      </c>
      <c r="P545" s="129">
        <v>0</v>
      </c>
      <c r="Q545" s="130">
        <v>0</v>
      </c>
      <c r="R545" s="129">
        <v>0</v>
      </c>
      <c r="S545" s="130">
        <v>0</v>
      </c>
      <c r="T545" s="129">
        <v>0</v>
      </c>
      <c r="U545" s="129">
        <v>0</v>
      </c>
      <c r="V545" s="129">
        <v>0</v>
      </c>
      <c r="W545" s="135">
        <v>0</v>
      </c>
      <c r="X545" s="143"/>
      <c r="Y545" s="144"/>
      <c r="Z545" s="144"/>
      <c r="AA545" s="144"/>
      <c r="AB545" s="144"/>
      <c r="AC545" s="144"/>
    </row>
    <row r="546" spans="1:30" s="75" customFormat="1" ht="24.75" hidden="1" customHeight="1" x14ac:dyDescent="0.25">
      <c r="A546" s="125">
        <v>497</v>
      </c>
      <c r="B546" s="126" t="s">
        <v>71</v>
      </c>
      <c r="C546" s="104">
        <f t="shared" si="43"/>
        <v>632114.47</v>
      </c>
      <c r="D546" s="134">
        <v>12581.43</v>
      </c>
      <c r="E546" s="127">
        <v>31615.74</v>
      </c>
      <c r="F546" s="127">
        <v>0</v>
      </c>
      <c r="G546" s="127">
        <v>560796.18000000005</v>
      </c>
      <c r="H546" s="127">
        <v>0</v>
      </c>
      <c r="I546" s="127">
        <v>0</v>
      </c>
      <c r="J546" s="127">
        <v>27121.119999999999</v>
      </c>
      <c r="K546" s="127">
        <v>0</v>
      </c>
      <c r="L546" s="128">
        <v>0</v>
      </c>
      <c r="M546" s="127">
        <v>0</v>
      </c>
      <c r="N546" s="129">
        <v>0</v>
      </c>
      <c r="O546" s="130">
        <v>0</v>
      </c>
      <c r="P546" s="129">
        <v>0</v>
      </c>
      <c r="Q546" s="130">
        <v>0</v>
      </c>
      <c r="R546" s="129">
        <v>0</v>
      </c>
      <c r="S546" s="130">
        <v>0</v>
      </c>
      <c r="T546" s="129">
        <v>0</v>
      </c>
      <c r="U546" s="129">
        <v>0</v>
      </c>
      <c r="V546" s="129">
        <v>0</v>
      </c>
      <c r="W546" s="135">
        <v>0</v>
      </c>
      <c r="X546" s="143"/>
      <c r="Y546" s="144"/>
      <c r="Z546" s="144"/>
      <c r="AA546" s="144"/>
      <c r="AB546" s="144"/>
      <c r="AC546" s="144"/>
    </row>
    <row r="547" spans="1:30" s="75" customFormat="1" ht="24.75" hidden="1" customHeight="1" x14ac:dyDescent="0.25">
      <c r="A547" s="125">
        <v>498</v>
      </c>
      <c r="B547" s="126" t="s">
        <v>72</v>
      </c>
      <c r="C547" s="104">
        <f t="shared" si="43"/>
        <v>383955.73</v>
      </c>
      <c r="D547" s="134">
        <v>7640.75</v>
      </c>
      <c r="E547" s="127">
        <v>19270.579999999998</v>
      </c>
      <c r="F547" s="127">
        <v>0</v>
      </c>
      <c r="G547" s="127">
        <v>357044.4</v>
      </c>
      <c r="H547" s="127">
        <v>0</v>
      </c>
      <c r="I547" s="127">
        <v>0</v>
      </c>
      <c r="J547" s="127">
        <v>0</v>
      </c>
      <c r="K547" s="127">
        <v>0</v>
      </c>
      <c r="L547" s="128">
        <v>0</v>
      </c>
      <c r="M547" s="127">
        <v>0</v>
      </c>
      <c r="N547" s="129">
        <v>0</v>
      </c>
      <c r="O547" s="130">
        <v>0</v>
      </c>
      <c r="P547" s="129">
        <v>0</v>
      </c>
      <c r="Q547" s="130">
        <v>0</v>
      </c>
      <c r="R547" s="129">
        <v>0</v>
      </c>
      <c r="S547" s="130">
        <v>0</v>
      </c>
      <c r="T547" s="129">
        <v>0</v>
      </c>
      <c r="U547" s="129">
        <v>0</v>
      </c>
      <c r="V547" s="129">
        <v>0</v>
      </c>
      <c r="W547" s="135">
        <v>0</v>
      </c>
      <c r="X547" s="143"/>
      <c r="Y547" s="144"/>
      <c r="Z547" s="144"/>
      <c r="AA547" s="144"/>
      <c r="AB547" s="144"/>
      <c r="AC547" s="144"/>
    </row>
    <row r="548" spans="1:30" s="75" customFormat="1" ht="24.75" hidden="1" customHeight="1" x14ac:dyDescent="0.25">
      <c r="A548" s="125">
        <v>499</v>
      </c>
      <c r="B548" s="126" t="s">
        <v>217</v>
      </c>
      <c r="C548" s="104">
        <f t="shared" si="43"/>
        <v>2212777.92</v>
      </c>
      <c r="D548" s="134">
        <v>44582.2</v>
      </c>
      <c r="E548" s="127">
        <v>84915.16</v>
      </c>
      <c r="F548" s="127">
        <v>0</v>
      </c>
      <c r="G548" s="127">
        <v>0</v>
      </c>
      <c r="H548" s="127">
        <v>0</v>
      </c>
      <c r="I548" s="127">
        <v>0</v>
      </c>
      <c r="J548" s="127">
        <v>205764.86</v>
      </c>
      <c r="K548" s="127">
        <v>0</v>
      </c>
      <c r="L548" s="128">
        <v>0</v>
      </c>
      <c r="M548" s="127">
        <v>0</v>
      </c>
      <c r="N548" s="129">
        <v>876</v>
      </c>
      <c r="O548" s="127">
        <v>1877515.7</v>
      </c>
      <c r="P548" s="129">
        <v>0</v>
      </c>
      <c r="Q548" s="127">
        <v>0</v>
      </c>
      <c r="R548" s="129">
        <v>0</v>
      </c>
      <c r="S548" s="127">
        <v>0</v>
      </c>
      <c r="T548" s="129">
        <v>0</v>
      </c>
      <c r="U548" s="129">
        <v>0</v>
      </c>
      <c r="V548" s="129">
        <v>0</v>
      </c>
      <c r="W548" s="123">
        <v>0</v>
      </c>
      <c r="X548" s="143"/>
      <c r="Y548" s="144"/>
      <c r="Z548" s="144"/>
      <c r="AA548" s="144"/>
      <c r="AB548" s="144"/>
      <c r="AC548" s="144"/>
    </row>
    <row r="549" spans="1:30" s="72" customFormat="1" ht="24.75" hidden="1" customHeight="1" x14ac:dyDescent="0.25">
      <c r="A549" s="149" t="s">
        <v>74</v>
      </c>
      <c r="B549" s="149"/>
      <c r="C549" s="110">
        <f>ROUND(SUM(E549+F549+G549+H549+I549+J549+K549+M549+O549+Q549+S549+W549+D549+U549),2)</f>
        <v>80735296.420000002</v>
      </c>
      <c r="D549" s="133">
        <f>ROUND(SUM(D517:D548),2)</f>
        <v>1641695.92</v>
      </c>
      <c r="E549" s="133">
        <f t="shared" ref="E549:W549" si="44">ROUND(SUM(E517:E548),2)</f>
        <v>2378837.52</v>
      </c>
      <c r="F549" s="133">
        <f t="shared" si="44"/>
        <v>3944308.12</v>
      </c>
      <c r="G549" s="133">
        <f t="shared" si="44"/>
        <v>20461215.34</v>
      </c>
      <c r="H549" s="133">
        <f t="shared" si="44"/>
        <v>1167789.3600000001</v>
      </c>
      <c r="I549" s="133">
        <f t="shared" si="44"/>
        <v>1873467.12</v>
      </c>
      <c r="J549" s="133">
        <f t="shared" si="44"/>
        <v>1974789</v>
      </c>
      <c r="K549" s="133">
        <f t="shared" si="44"/>
        <v>0</v>
      </c>
      <c r="L549" s="133">
        <f t="shared" si="44"/>
        <v>0</v>
      </c>
      <c r="M549" s="133">
        <f t="shared" si="44"/>
        <v>0</v>
      </c>
      <c r="N549" s="133">
        <f t="shared" si="44"/>
        <v>8909.43</v>
      </c>
      <c r="O549" s="133">
        <f t="shared" si="44"/>
        <v>27702105.98</v>
      </c>
      <c r="P549" s="133">
        <f t="shared" si="44"/>
        <v>1406.8</v>
      </c>
      <c r="Q549" s="133">
        <f t="shared" si="44"/>
        <v>713902.36</v>
      </c>
      <c r="R549" s="133">
        <f t="shared" si="44"/>
        <v>1150</v>
      </c>
      <c r="S549" s="133">
        <f t="shared" si="44"/>
        <v>145029.07999999999</v>
      </c>
      <c r="T549" s="133">
        <f t="shared" si="44"/>
        <v>2727</v>
      </c>
      <c r="U549" s="133">
        <f t="shared" si="44"/>
        <v>18412649.199999999</v>
      </c>
      <c r="V549" s="133">
        <f t="shared" si="44"/>
        <v>80</v>
      </c>
      <c r="W549" s="133">
        <f t="shared" si="44"/>
        <v>319507.42</v>
      </c>
      <c r="X549" s="51"/>
      <c r="Y549" s="51"/>
      <c r="Z549" s="51"/>
      <c r="AA549" s="51"/>
      <c r="AB549" s="51"/>
      <c r="AC549" s="51"/>
    </row>
    <row r="550" spans="1:30" s="72" customFormat="1" ht="24.75" hidden="1" customHeight="1" x14ac:dyDescent="0.25">
      <c r="A550" s="150" t="s">
        <v>75</v>
      </c>
      <c r="B550" s="151"/>
      <c r="C550" s="152"/>
      <c r="D550" s="153"/>
      <c r="E550" s="127"/>
      <c r="F550" s="127"/>
      <c r="G550" s="127"/>
      <c r="H550" s="127"/>
      <c r="I550" s="127"/>
      <c r="J550" s="127"/>
      <c r="K550" s="127"/>
      <c r="L550" s="112"/>
      <c r="M550" s="127"/>
      <c r="N550" s="169"/>
      <c r="O550" s="127"/>
      <c r="P550" s="113"/>
      <c r="Q550" s="127"/>
      <c r="R550" s="169"/>
      <c r="S550" s="127"/>
      <c r="T550" s="127"/>
      <c r="U550" s="127"/>
      <c r="V550" s="169"/>
      <c r="W550" s="123"/>
      <c r="X550" s="51"/>
      <c r="Y550" s="51"/>
      <c r="Z550" s="51"/>
      <c r="AA550" s="51"/>
      <c r="AB550" s="51"/>
      <c r="AC550" s="51"/>
    </row>
    <row r="551" spans="1:30" s="55" customFormat="1" ht="24.75" hidden="1" customHeight="1" x14ac:dyDescent="0.25">
      <c r="A551" s="125">
        <v>500</v>
      </c>
      <c r="B551" s="126" t="s">
        <v>1024</v>
      </c>
      <c r="C551" s="104">
        <f>ROUND(SUM(E551+F551+G551+H551+I551+J551+K551+M551+O551+Q551+S551+W551+D551+U551),2)</f>
        <v>84693.09</v>
      </c>
      <c r="D551" s="134">
        <v>0</v>
      </c>
      <c r="E551" s="127">
        <v>84693.09</v>
      </c>
      <c r="F551" s="127">
        <v>0</v>
      </c>
      <c r="G551" s="127">
        <v>0</v>
      </c>
      <c r="H551" s="127">
        <v>0</v>
      </c>
      <c r="I551" s="127">
        <v>0</v>
      </c>
      <c r="J551" s="127">
        <v>0</v>
      </c>
      <c r="K551" s="127">
        <v>0</v>
      </c>
      <c r="L551" s="128">
        <v>0</v>
      </c>
      <c r="M551" s="127">
        <v>0</v>
      </c>
      <c r="N551" s="129">
        <v>0</v>
      </c>
      <c r="O551" s="130">
        <v>0</v>
      </c>
      <c r="P551" s="129">
        <v>0</v>
      </c>
      <c r="Q551" s="130">
        <v>0</v>
      </c>
      <c r="R551" s="129">
        <v>0</v>
      </c>
      <c r="S551" s="130">
        <v>0</v>
      </c>
      <c r="T551" s="129">
        <v>0</v>
      </c>
      <c r="U551" s="129">
        <v>0</v>
      </c>
      <c r="V551" s="129">
        <v>0</v>
      </c>
      <c r="W551" s="135">
        <v>0</v>
      </c>
      <c r="X551" s="56"/>
      <c r="Y551" s="57"/>
      <c r="Z551" s="57"/>
      <c r="AA551" s="57"/>
      <c r="AB551" s="57"/>
      <c r="AC551" s="57"/>
      <c r="AD551" s="57"/>
    </row>
    <row r="552" spans="1:30" s="55" customFormat="1" ht="24.75" hidden="1" customHeight="1" x14ac:dyDescent="0.25">
      <c r="A552" s="125">
        <v>501</v>
      </c>
      <c r="B552" s="126" t="s">
        <v>1139</v>
      </c>
      <c r="C552" s="104">
        <f>ROUND(SUM(E552+F552+G552+H552+I552+J552+K552+M552+O552+Q552+S552+W552+D552+U552),2)</f>
        <v>1377050.13</v>
      </c>
      <c r="D552" s="134">
        <v>27070.95</v>
      </c>
      <c r="E552" s="127">
        <v>84981.62</v>
      </c>
      <c r="F552" s="127">
        <v>187001.9</v>
      </c>
      <c r="G552" s="127">
        <v>0</v>
      </c>
      <c r="H552" s="127">
        <v>427399.85</v>
      </c>
      <c r="I552" s="127">
        <v>394845.36</v>
      </c>
      <c r="J552" s="127">
        <v>255750.45</v>
      </c>
      <c r="K552" s="127">
        <v>0</v>
      </c>
      <c r="L552" s="128">
        <v>0</v>
      </c>
      <c r="M552" s="127">
        <v>0</v>
      </c>
      <c r="N552" s="129">
        <v>0</v>
      </c>
      <c r="O552" s="130">
        <v>0</v>
      </c>
      <c r="P552" s="129">
        <v>0</v>
      </c>
      <c r="Q552" s="130">
        <v>0</v>
      </c>
      <c r="R552" s="129">
        <v>0</v>
      </c>
      <c r="S552" s="130">
        <v>0</v>
      </c>
      <c r="T552" s="129">
        <v>0</v>
      </c>
      <c r="U552" s="129">
        <v>0</v>
      </c>
      <c r="V552" s="129">
        <v>0</v>
      </c>
      <c r="W552" s="135">
        <v>0</v>
      </c>
      <c r="X552" s="56"/>
      <c r="Y552" s="57"/>
      <c r="Z552" s="57"/>
      <c r="AA552" s="57"/>
      <c r="AB552" s="57"/>
      <c r="AC552" s="57"/>
      <c r="AD552" s="57"/>
    </row>
    <row r="553" spans="1:30" s="55" customFormat="1" ht="24.75" hidden="1" customHeight="1" x14ac:dyDescent="0.25">
      <c r="A553" s="125">
        <v>502</v>
      </c>
      <c r="B553" s="126" t="s">
        <v>1138</v>
      </c>
      <c r="C553" s="104">
        <f t="shared" ref="C553:C558" si="45">ROUND(SUM(E553+F553+G553+H553+I553+J553+K553+M553+O553+Q553+S553+W553+D553+U553),2)</f>
        <v>225078.68</v>
      </c>
      <c r="D553" s="134">
        <v>4451.6499999999996</v>
      </c>
      <c r="E553" s="127">
        <v>12606.01</v>
      </c>
      <c r="F553" s="127">
        <v>208021.02</v>
      </c>
      <c r="G553" s="127">
        <v>0</v>
      </c>
      <c r="H553" s="127">
        <v>0</v>
      </c>
      <c r="I553" s="127">
        <v>0</v>
      </c>
      <c r="J553" s="127">
        <v>0</v>
      </c>
      <c r="K553" s="127">
        <v>0</v>
      </c>
      <c r="L553" s="128">
        <v>0</v>
      </c>
      <c r="M553" s="127">
        <v>0</v>
      </c>
      <c r="N553" s="129">
        <v>0</v>
      </c>
      <c r="O553" s="130">
        <v>0</v>
      </c>
      <c r="P553" s="129">
        <v>0</v>
      </c>
      <c r="Q553" s="130">
        <v>0</v>
      </c>
      <c r="R553" s="129">
        <v>0</v>
      </c>
      <c r="S553" s="130">
        <v>0</v>
      </c>
      <c r="T553" s="129">
        <v>0</v>
      </c>
      <c r="U553" s="129">
        <v>0</v>
      </c>
      <c r="V553" s="129">
        <v>0</v>
      </c>
      <c r="W553" s="135">
        <v>0</v>
      </c>
      <c r="X553" s="56"/>
      <c r="Y553" s="57"/>
      <c r="Z553" s="57"/>
      <c r="AA553" s="57"/>
      <c r="AB553" s="57"/>
      <c r="AC553" s="57"/>
      <c r="AD553" s="57"/>
    </row>
    <row r="554" spans="1:30" s="55" customFormat="1" ht="24.75" hidden="1" customHeight="1" x14ac:dyDescent="0.25">
      <c r="A554" s="125">
        <v>503</v>
      </c>
      <c r="B554" s="126" t="s">
        <v>1140</v>
      </c>
      <c r="C554" s="104">
        <f t="shared" si="45"/>
        <v>64454.080000000002</v>
      </c>
      <c r="D554" s="134">
        <v>0</v>
      </c>
      <c r="E554" s="127">
        <v>64454.080000000002</v>
      </c>
      <c r="F554" s="127">
        <v>0</v>
      </c>
      <c r="G554" s="127">
        <v>0</v>
      </c>
      <c r="H554" s="127">
        <v>0</v>
      </c>
      <c r="I554" s="127">
        <v>0</v>
      </c>
      <c r="J554" s="127">
        <v>0</v>
      </c>
      <c r="K554" s="127">
        <v>0</v>
      </c>
      <c r="L554" s="128">
        <v>0</v>
      </c>
      <c r="M554" s="127">
        <v>0</v>
      </c>
      <c r="N554" s="129">
        <v>0</v>
      </c>
      <c r="O554" s="130">
        <v>0</v>
      </c>
      <c r="P554" s="129">
        <v>0</v>
      </c>
      <c r="Q554" s="130">
        <v>0</v>
      </c>
      <c r="R554" s="129">
        <v>0</v>
      </c>
      <c r="S554" s="130">
        <v>0</v>
      </c>
      <c r="T554" s="129">
        <v>0</v>
      </c>
      <c r="U554" s="129">
        <v>0</v>
      </c>
      <c r="V554" s="129">
        <v>0</v>
      </c>
      <c r="W554" s="135">
        <v>0</v>
      </c>
      <c r="X554" s="56"/>
      <c r="Y554" s="57"/>
      <c r="Z554" s="57"/>
      <c r="AA554" s="57"/>
      <c r="AB554" s="57"/>
      <c r="AC554" s="57"/>
      <c r="AD554" s="57"/>
    </row>
    <row r="555" spans="1:30" s="55" customFormat="1" ht="24.75" hidden="1" customHeight="1" x14ac:dyDescent="0.25">
      <c r="A555" s="125">
        <v>504</v>
      </c>
      <c r="B555" s="126" t="s">
        <v>1025</v>
      </c>
      <c r="C555" s="104">
        <f t="shared" si="45"/>
        <v>41086.639999999999</v>
      </c>
      <c r="D555" s="134">
        <v>0</v>
      </c>
      <c r="E555" s="127">
        <v>41086.639999999999</v>
      </c>
      <c r="F555" s="127">
        <v>0</v>
      </c>
      <c r="G555" s="127">
        <v>0</v>
      </c>
      <c r="H555" s="127">
        <v>0</v>
      </c>
      <c r="I555" s="127">
        <v>0</v>
      </c>
      <c r="J555" s="127">
        <v>0</v>
      </c>
      <c r="K555" s="127">
        <v>0</v>
      </c>
      <c r="L555" s="128">
        <v>0</v>
      </c>
      <c r="M555" s="127">
        <v>0</v>
      </c>
      <c r="N555" s="129">
        <v>0</v>
      </c>
      <c r="O555" s="130">
        <v>0</v>
      </c>
      <c r="P555" s="129">
        <v>0</v>
      </c>
      <c r="Q555" s="130">
        <v>0</v>
      </c>
      <c r="R555" s="129">
        <v>0</v>
      </c>
      <c r="S555" s="130">
        <v>0</v>
      </c>
      <c r="T555" s="129">
        <v>0</v>
      </c>
      <c r="U555" s="129">
        <v>0</v>
      </c>
      <c r="V555" s="129">
        <v>0</v>
      </c>
      <c r="W555" s="135">
        <v>0</v>
      </c>
      <c r="X555" s="56"/>
      <c r="Y555" s="57"/>
      <c r="Z555" s="57"/>
      <c r="AA555" s="57"/>
      <c r="AB555" s="57"/>
      <c r="AC555" s="57"/>
      <c r="AD555" s="57"/>
    </row>
    <row r="556" spans="1:30" s="55" customFormat="1" ht="24.75" hidden="1" customHeight="1" x14ac:dyDescent="0.25">
      <c r="A556" s="125">
        <v>505</v>
      </c>
      <c r="B556" s="126" t="s">
        <v>1026</v>
      </c>
      <c r="C556" s="104">
        <f t="shared" si="45"/>
        <v>20270.55</v>
      </c>
      <c r="D556" s="134">
        <v>0</v>
      </c>
      <c r="E556" s="127">
        <v>20270.55</v>
      </c>
      <c r="F556" s="127">
        <v>0</v>
      </c>
      <c r="G556" s="127">
        <v>0</v>
      </c>
      <c r="H556" s="127">
        <v>0</v>
      </c>
      <c r="I556" s="127">
        <v>0</v>
      </c>
      <c r="J556" s="127">
        <v>0</v>
      </c>
      <c r="K556" s="127">
        <v>0</v>
      </c>
      <c r="L556" s="128">
        <v>0</v>
      </c>
      <c r="M556" s="127">
        <v>0</v>
      </c>
      <c r="N556" s="129">
        <v>0</v>
      </c>
      <c r="O556" s="127">
        <v>0</v>
      </c>
      <c r="P556" s="129">
        <v>0</v>
      </c>
      <c r="Q556" s="127">
        <v>0</v>
      </c>
      <c r="R556" s="129">
        <v>0</v>
      </c>
      <c r="S556" s="127">
        <v>0</v>
      </c>
      <c r="T556" s="129">
        <v>0</v>
      </c>
      <c r="U556" s="129">
        <v>0</v>
      </c>
      <c r="V556" s="129">
        <v>0</v>
      </c>
      <c r="W556" s="123">
        <v>0</v>
      </c>
      <c r="X556" s="56"/>
      <c r="Y556" s="57"/>
      <c r="Z556" s="57"/>
      <c r="AA556" s="57"/>
      <c r="AB556" s="57"/>
      <c r="AC556" s="57"/>
      <c r="AD556" s="57"/>
    </row>
    <row r="557" spans="1:30" s="55" customFormat="1" ht="24.75" hidden="1" customHeight="1" x14ac:dyDescent="0.25">
      <c r="A557" s="125">
        <v>506</v>
      </c>
      <c r="B557" s="126" t="s">
        <v>136</v>
      </c>
      <c r="C557" s="104">
        <f t="shared" si="45"/>
        <v>24425.82</v>
      </c>
      <c r="D557" s="134">
        <v>0</v>
      </c>
      <c r="E557" s="127">
        <v>24425.82</v>
      </c>
      <c r="F557" s="127">
        <v>0</v>
      </c>
      <c r="G557" s="127">
        <v>0</v>
      </c>
      <c r="H557" s="127">
        <v>0</v>
      </c>
      <c r="I557" s="127">
        <v>0</v>
      </c>
      <c r="J557" s="127">
        <v>0</v>
      </c>
      <c r="K557" s="127">
        <v>0</v>
      </c>
      <c r="L557" s="128">
        <v>0</v>
      </c>
      <c r="M557" s="127">
        <v>0</v>
      </c>
      <c r="N557" s="129">
        <v>0</v>
      </c>
      <c r="O557" s="130">
        <v>0</v>
      </c>
      <c r="P557" s="129">
        <v>0</v>
      </c>
      <c r="Q557" s="130">
        <v>0</v>
      </c>
      <c r="R557" s="129">
        <v>0</v>
      </c>
      <c r="S557" s="130">
        <v>0</v>
      </c>
      <c r="T557" s="129">
        <v>0</v>
      </c>
      <c r="U557" s="129">
        <v>0</v>
      </c>
      <c r="V557" s="129">
        <v>0</v>
      </c>
      <c r="W557" s="135">
        <v>0</v>
      </c>
      <c r="X557" s="56"/>
      <c r="Y557" s="57"/>
      <c r="Z557" s="57"/>
      <c r="AA557" s="57"/>
      <c r="AB557" s="57"/>
      <c r="AC557" s="57"/>
      <c r="AD557" s="57"/>
    </row>
    <row r="558" spans="1:30" s="55" customFormat="1" ht="24.75" hidden="1" customHeight="1" x14ac:dyDescent="0.25">
      <c r="A558" s="125">
        <v>507</v>
      </c>
      <c r="B558" s="126" t="s">
        <v>1027</v>
      </c>
      <c r="C558" s="104">
        <f t="shared" si="45"/>
        <v>1604613.9</v>
      </c>
      <c r="D558" s="134">
        <v>0</v>
      </c>
      <c r="E558" s="127">
        <v>118826.62</v>
      </c>
      <c r="F558" s="127">
        <v>0</v>
      </c>
      <c r="G558" s="127">
        <v>0</v>
      </c>
      <c r="H558" s="127">
        <v>0</v>
      </c>
      <c r="I558" s="127">
        <v>0</v>
      </c>
      <c r="J558" s="127">
        <v>0</v>
      </c>
      <c r="K558" s="127">
        <v>0</v>
      </c>
      <c r="L558" s="128">
        <v>0</v>
      </c>
      <c r="M558" s="127">
        <v>0</v>
      </c>
      <c r="N558" s="129">
        <v>540</v>
      </c>
      <c r="O558" s="127">
        <v>1485787.28</v>
      </c>
      <c r="P558" s="129">
        <v>0</v>
      </c>
      <c r="Q558" s="127">
        <v>0</v>
      </c>
      <c r="R558" s="129">
        <v>0</v>
      </c>
      <c r="S558" s="127">
        <v>0</v>
      </c>
      <c r="T558" s="129">
        <v>0</v>
      </c>
      <c r="U558" s="129">
        <v>0</v>
      </c>
      <c r="V558" s="129">
        <v>0</v>
      </c>
      <c r="W558" s="123">
        <v>0</v>
      </c>
      <c r="X558" s="56"/>
      <c r="Y558" s="57"/>
      <c r="Z558" s="57"/>
      <c r="AA558" s="57"/>
      <c r="AB558" s="57"/>
      <c r="AC558" s="57"/>
      <c r="AD558" s="57"/>
    </row>
    <row r="559" spans="1:30" s="53" customFormat="1" ht="24.75" hidden="1" customHeight="1" x14ac:dyDescent="0.25">
      <c r="A559" s="141" t="s">
        <v>76</v>
      </c>
      <c r="B559" s="142"/>
      <c r="C559" s="110">
        <f>ROUND(SUM(E559+F559+G559+H559+I559+J559+K559+M559+O559+Q559+S559+W559+D559+U559),2)</f>
        <v>3441672.89</v>
      </c>
      <c r="D559" s="113">
        <f>ROUND(SUM(D551:D558),2)</f>
        <v>31522.6</v>
      </c>
      <c r="E559" s="113">
        <f>ROUND(SUM(E551:E558),2)</f>
        <v>451344.43</v>
      </c>
      <c r="F559" s="113">
        <f>ROUND(SUM(F551:F558),2)</f>
        <v>395022.92</v>
      </c>
      <c r="G559" s="113">
        <f t="shared" ref="G559:W559" si="46">ROUND(SUM(G551:G558),2)</f>
        <v>0</v>
      </c>
      <c r="H559" s="113">
        <f t="shared" si="46"/>
        <v>427399.85</v>
      </c>
      <c r="I559" s="113">
        <f t="shared" si="46"/>
        <v>394845.36</v>
      </c>
      <c r="J559" s="113">
        <f t="shared" si="46"/>
        <v>255750.45</v>
      </c>
      <c r="K559" s="113">
        <f t="shared" si="46"/>
        <v>0</v>
      </c>
      <c r="L559" s="112">
        <f t="shared" si="46"/>
        <v>0</v>
      </c>
      <c r="M559" s="113">
        <f t="shared" si="46"/>
        <v>0</v>
      </c>
      <c r="N559" s="113">
        <f t="shared" si="46"/>
        <v>540</v>
      </c>
      <c r="O559" s="113">
        <f t="shared" si="46"/>
        <v>1485787.28</v>
      </c>
      <c r="P559" s="113">
        <f t="shared" si="46"/>
        <v>0</v>
      </c>
      <c r="Q559" s="113">
        <f t="shared" si="46"/>
        <v>0</v>
      </c>
      <c r="R559" s="113">
        <f t="shared" si="46"/>
        <v>0</v>
      </c>
      <c r="S559" s="113">
        <f t="shared" si="46"/>
        <v>0</v>
      </c>
      <c r="T559" s="113">
        <f t="shared" si="46"/>
        <v>0</v>
      </c>
      <c r="U559" s="113">
        <f t="shared" si="46"/>
        <v>0</v>
      </c>
      <c r="V559" s="113">
        <f t="shared" si="46"/>
        <v>0</v>
      </c>
      <c r="W559" s="113">
        <f t="shared" si="46"/>
        <v>0</v>
      </c>
      <c r="X559" s="51"/>
      <c r="Y559" s="52"/>
      <c r="Z559" s="52"/>
      <c r="AA559" s="52"/>
      <c r="AB559" s="52"/>
      <c r="AC559" s="52"/>
    </row>
    <row r="560" spans="1:30" s="50" customFormat="1" ht="24.75" customHeight="1" x14ac:dyDescent="0.25">
      <c r="A560" s="117" t="s">
        <v>77</v>
      </c>
      <c r="B560" s="118"/>
      <c r="C560" s="119"/>
      <c r="D560" s="121"/>
      <c r="E560" s="127"/>
      <c r="F560" s="127"/>
      <c r="G560" s="127"/>
      <c r="H560" s="127"/>
      <c r="I560" s="127"/>
      <c r="J560" s="127"/>
      <c r="K560" s="127"/>
      <c r="L560" s="108"/>
      <c r="M560" s="127"/>
      <c r="N560" s="124"/>
      <c r="O560" s="127"/>
      <c r="P560" s="124"/>
      <c r="Q560" s="127"/>
      <c r="R560" s="124"/>
      <c r="S560" s="127"/>
      <c r="T560" s="127"/>
      <c r="U560" s="127"/>
      <c r="V560" s="124"/>
      <c r="W560" s="123"/>
      <c r="X560" s="15"/>
      <c r="Y560" s="49"/>
      <c r="Z560" s="49"/>
      <c r="AA560" s="49"/>
      <c r="AB560" s="49"/>
      <c r="AC560" s="49"/>
    </row>
    <row r="561" spans="1:29" s="50" customFormat="1" ht="24.75" customHeight="1" x14ac:dyDescent="0.25">
      <c r="A561" s="107">
        <v>508</v>
      </c>
      <c r="B561" s="172" t="s">
        <v>696</v>
      </c>
      <c r="C561" s="104">
        <f t="shared" ref="C561:C567" si="47">ROUND(SUM(E561+F561+G561+H561+I561+J561+K561+M561+O561+Q561+S561+W561+D561+U561),2)</f>
        <v>3805991.63</v>
      </c>
      <c r="D561" s="134">
        <v>76455.38</v>
      </c>
      <c r="E561" s="127">
        <v>138396</v>
      </c>
      <c r="F561" s="127">
        <v>0</v>
      </c>
      <c r="G561" s="127">
        <v>0</v>
      </c>
      <c r="H561" s="127">
        <v>579457.84</v>
      </c>
      <c r="I561" s="127">
        <v>0</v>
      </c>
      <c r="J561" s="127">
        <v>0</v>
      </c>
      <c r="K561" s="127">
        <v>0</v>
      </c>
      <c r="L561" s="128">
        <v>0</v>
      </c>
      <c r="M561" s="127">
        <v>0</v>
      </c>
      <c r="N561" s="129">
        <v>626</v>
      </c>
      <c r="O561" s="127">
        <v>3011682.41</v>
      </c>
      <c r="P561" s="129">
        <v>0</v>
      </c>
      <c r="Q561" s="127">
        <v>0</v>
      </c>
      <c r="R561" s="129">
        <v>0</v>
      </c>
      <c r="S561" s="127">
        <v>0</v>
      </c>
      <c r="T561" s="129">
        <v>0</v>
      </c>
      <c r="U561" s="129">
        <v>0</v>
      </c>
      <c r="V561" s="129">
        <v>0</v>
      </c>
      <c r="W561" s="123">
        <v>0</v>
      </c>
      <c r="X561" s="15"/>
      <c r="Y561" s="49"/>
      <c r="Z561" s="49"/>
      <c r="AA561" s="49"/>
      <c r="AB561" s="49"/>
      <c r="AC561" s="49"/>
    </row>
    <row r="562" spans="1:29" s="50" customFormat="1" ht="24.75" customHeight="1" x14ac:dyDescent="0.25">
      <c r="A562" s="107">
        <v>509</v>
      </c>
      <c r="B562" s="172" t="s">
        <v>847</v>
      </c>
      <c r="C562" s="104">
        <f t="shared" si="47"/>
        <v>25121838.120000001</v>
      </c>
      <c r="D562" s="134">
        <v>511951.49</v>
      </c>
      <c r="E562" s="127">
        <v>563316</v>
      </c>
      <c r="F562" s="127">
        <v>2398954.6800000002</v>
      </c>
      <c r="G562" s="127">
        <v>8971643.5299999993</v>
      </c>
      <c r="H562" s="127">
        <v>2864792.14</v>
      </c>
      <c r="I562" s="127">
        <v>992341.26</v>
      </c>
      <c r="J562" s="127">
        <v>1023586.84</v>
      </c>
      <c r="K562" s="127">
        <v>0</v>
      </c>
      <c r="L562" s="128">
        <v>0</v>
      </c>
      <c r="M562" s="127">
        <v>0</v>
      </c>
      <c r="N562" s="129">
        <v>1764</v>
      </c>
      <c r="O562" s="130">
        <v>7795252.1799999997</v>
      </c>
      <c r="P562" s="129">
        <v>0</v>
      </c>
      <c r="Q562" s="130">
        <v>0</v>
      </c>
      <c r="R562" s="129">
        <v>0</v>
      </c>
      <c r="S562" s="130">
        <v>0</v>
      </c>
      <c r="T562" s="129">
        <v>0</v>
      </c>
      <c r="U562" s="129">
        <v>0</v>
      </c>
      <c r="V562" s="129">
        <v>0</v>
      </c>
      <c r="W562" s="135">
        <v>0</v>
      </c>
      <c r="X562" s="15"/>
      <c r="Y562" s="49"/>
      <c r="Z562" s="49"/>
      <c r="AA562" s="49"/>
      <c r="AB562" s="49"/>
      <c r="AC562" s="49"/>
    </row>
    <row r="563" spans="1:29" s="50" customFormat="1" ht="24.75" customHeight="1" x14ac:dyDescent="0.25">
      <c r="A563" s="107">
        <v>510</v>
      </c>
      <c r="B563" s="172" t="s">
        <v>137</v>
      </c>
      <c r="C563" s="104">
        <f t="shared" si="47"/>
        <v>19450838.399999999</v>
      </c>
      <c r="D563" s="134">
        <v>397556.13</v>
      </c>
      <c r="E563" s="127">
        <v>379908</v>
      </c>
      <c r="F563" s="127">
        <v>0</v>
      </c>
      <c r="G563" s="127">
        <v>9146641.3499999996</v>
      </c>
      <c r="H563" s="127">
        <v>2239247.09</v>
      </c>
      <c r="I563" s="127">
        <v>742966.28</v>
      </c>
      <c r="J563" s="127">
        <v>0</v>
      </c>
      <c r="K563" s="127">
        <v>0</v>
      </c>
      <c r="L563" s="128">
        <v>0</v>
      </c>
      <c r="M563" s="127">
        <v>0</v>
      </c>
      <c r="N563" s="129">
        <v>948.7</v>
      </c>
      <c r="O563" s="127">
        <v>6544519.5499999998</v>
      </c>
      <c r="P563" s="129">
        <v>0</v>
      </c>
      <c r="Q563" s="127">
        <v>0</v>
      </c>
      <c r="R563" s="129">
        <v>0</v>
      </c>
      <c r="S563" s="127">
        <v>0</v>
      </c>
      <c r="T563" s="129">
        <v>0</v>
      </c>
      <c r="U563" s="129">
        <v>0</v>
      </c>
      <c r="V563" s="129">
        <v>0</v>
      </c>
      <c r="W563" s="123">
        <v>0</v>
      </c>
      <c r="X563" s="15"/>
      <c r="Y563" s="49"/>
      <c r="Z563" s="49"/>
      <c r="AA563" s="49"/>
      <c r="AB563" s="49"/>
      <c r="AC563" s="49"/>
    </row>
    <row r="564" spans="1:29" s="50" customFormat="1" ht="24.75" customHeight="1" x14ac:dyDescent="0.25">
      <c r="A564" s="107">
        <v>511</v>
      </c>
      <c r="B564" s="172" t="s">
        <v>156</v>
      </c>
      <c r="C564" s="104">
        <f t="shared" si="47"/>
        <v>20922544.489999998</v>
      </c>
      <c r="D564" s="134">
        <v>428452.29</v>
      </c>
      <c r="E564" s="127">
        <v>369513</v>
      </c>
      <c r="F564" s="127">
        <v>0</v>
      </c>
      <c r="G564" s="127">
        <v>9733273.4499999993</v>
      </c>
      <c r="H564" s="127">
        <v>2345538.79</v>
      </c>
      <c r="I564" s="127">
        <v>744134.75</v>
      </c>
      <c r="J564" s="127">
        <v>0</v>
      </c>
      <c r="K564" s="127">
        <v>0</v>
      </c>
      <c r="L564" s="128">
        <v>0</v>
      </c>
      <c r="M564" s="127">
        <v>0</v>
      </c>
      <c r="N564" s="129">
        <v>1284</v>
      </c>
      <c r="O564" s="130">
        <v>7301632.21</v>
      </c>
      <c r="P564" s="129">
        <v>0</v>
      </c>
      <c r="Q564" s="130">
        <v>0</v>
      </c>
      <c r="R564" s="129">
        <v>0</v>
      </c>
      <c r="S564" s="130">
        <v>0</v>
      </c>
      <c r="T564" s="129">
        <v>0</v>
      </c>
      <c r="U564" s="129">
        <v>0</v>
      </c>
      <c r="V564" s="129">
        <v>0</v>
      </c>
      <c r="W564" s="135">
        <v>0</v>
      </c>
      <c r="X564" s="15"/>
      <c r="Y564" s="49"/>
      <c r="Z564" s="49"/>
      <c r="AA564" s="49"/>
      <c r="AB564" s="49"/>
      <c r="AC564" s="49"/>
    </row>
    <row r="565" spans="1:29" s="50" customFormat="1" ht="24.75" customHeight="1" x14ac:dyDescent="0.25">
      <c r="A565" s="107">
        <v>512</v>
      </c>
      <c r="B565" s="172" t="s">
        <v>845</v>
      </c>
      <c r="C565" s="104">
        <f t="shared" si="47"/>
        <v>15973947.25</v>
      </c>
      <c r="D565" s="134">
        <v>324220.83</v>
      </c>
      <c r="E565" s="127">
        <v>420941</v>
      </c>
      <c r="F565" s="127">
        <v>1327108.72</v>
      </c>
      <c r="G565" s="127">
        <v>6252906.2000000002</v>
      </c>
      <c r="H565" s="127">
        <v>1447730.71</v>
      </c>
      <c r="I565" s="127">
        <v>678812.39</v>
      </c>
      <c r="J565" s="127">
        <v>539254.6</v>
      </c>
      <c r="K565" s="127">
        <v>0</v>
      </c>
      <c r="L565" s="108">
        <v>0</v>
      </c>
      <c r="M565" s="127">
        <v>0</v>
      </c>
      <c r="N565" s="129">
        <v>927</v>
      </c>
      <c r="O565" s="130">
        <v>4982972.8</v>
      </c>
      <c r="P565" s="124">
        <v>0</v>
      </c>
      <c r="Q565" s="130">
        <v>0</v>
      </c>
      <c r="R565" s="129">
        <v>0</v>
      </c>
      <c r="S565" s="130">
        <v>0</v>
      </c>
      <c r="T565" s="129">
        <v>0</v>
      </c>
      <c r="U565" s="129">
        <v>0</v>
      </c>
      <c r="V565" s="129">
        <v>0</v>
      </c>
      <c r="W565" s="135">
        <v>0</v>
      </c>
      <c r="X565" s="15"/>
      <c r="Y565" s="49"/>
      <c r="Z565" s="49"/>
      <c r="AA565" s="49"/>
      <c r="AB565" s="49"/>
      <c r="AC565" s="49"/>
    </row>
    <row r="566" spans="1:29" s="50" customFormat="1" ht="24.75" customHeight="1" x14ac:dyDescent="0.25">
      <c r="A566" s="107">
        <v>513</v>
      </c>
      <c r="B566" s="172" t="s">
        <v>846</v>
      </c>
      <c r="C566" s="104">
        <f t="shared" si="47"/>
        <v>3623001.47</v>
      </c>
      <c r="D566" s="134">
        <v>72713.33</v>
      </c>
      <c r="E566" s="127">
        <v>134913</v>
      </c>
      <c r="F566" s="127">
        <v>0</v>
      </c>
      <c r="G566" s="127">
        <v>0</v>
      </c>
      <c r="H566" s="127">
        <v>0</v>
      </c>
      <c r="I566" s="127">
        <v>0</v>
      </c>
      <c r="J566" s="127">
        <v>0</v>
      </c>
      <c r="K566" s="127">
        <v>0</v>
      </c>
      <c r="L566" s="128">
        <v>0</v>
      </c>
      <c r="M566" s="127">
        <v>0</v>
      </c>
      <c r="N566" s="129">
        <v>380</v>
      </c>
      <c r="O566" s="130">
        <v>1874102.51</v>
      </c>
      <c r="P566" s="129">
        <v>0</v>
      </c>
      <c r="Q566" s="130">
        <v>0</v>
      </c>
      <c r="R566" s="130">
        <v>0</v>
      </c>
      <c r="S566" s="130">
        <v>0</v>
      </c>
      <c r="T566" s="129">
        <v>610</v>
      </c>
      <c r="U566" s="130">
        <v>1541272.63</v>
      </c>
      <c r="V566" s="129">
        <v>0</v>
      </c>
      <c r="W566" s="135">
        <v>0</v>
      </c>
      <c r="X566" s="15"/>
      <c r="Y566" s="49"/>
      <c r="Z566" s="49"/>
      <c r="AA566" s="49"/>
      <c r="AB566" s="49"/>
      <c r="AC566" s="49"/>
    </row>
    <row r="567" spans="1:29" s="53" customFormat="1" ht="24.75" customHeight="1" x14ac:dyDescent="0.25">
      <c r="A567" s="147" t="s">
        <v>78</v>
      </c>
      <c r="B567" s="148"/>
      <c r="C567" s="110">
        <f t="shared" si="47"/>
        <v>88898161.359999999</v>
      </c>
      <c r="D567" s="113">
        <f>ROUND(SUM(D561:D566),2)</f>
        <v>1811349.45</v>
      </c>
      <c r="E567" s="113">
        <f t="shared" ref="E567:W567" si="48">ROUND(SUM(E561:E566),2)</f>
        <v>2006987</v>
      </c>
      <c r="F567" s="113">
        <f t="shared" si="48"/>
        <v>3726063.4</v>
      </c>
      <c r="G567" s="113">
        <f t="shared" si="48"/>
        <v>34104464.530000001</v>
      </c>
      <c r="H567" s="113">
        <f t="shared" si="48"/>
        <v>9476766.5700000003</v>
      </c>
      <c r="I567" s="113">
        <f t="shared" si="48"/>
        <v>3158254.68</v>
      </c>
      <c r="J567" s="113">
        <f t="shared" si="48"/>
        <v>1562841.44</v>
      </c>
      <c r="K567" s="113">
        <f t="shared" si="48"/>
        <v>0</v>
      </c>
      <c r="L567" s="112">
        <f t="shared" si="48"/>
        <v>0</v>
      </c>
      <c r="M567" s="113">
        <f t="shared" si="48"/>
        <v>0</v>
      </c>
      <c r="N567" s="113">
        <f t="shared" si="48"/>
        <v>5929.7</v>
      </c>
      <c r="O567" s="113">
        <f t="shared" si="48"/>
        <v>31510161.66</v>
      </c>
      <c r="P567" s="113">
        <f t="shared" si="48"/>
        <v>0</v>
      </c>
      <c r="Q567" s="113">
        <f t="shared" si="48"/>
        <v>0</v>
      </c>
      <c r="R567" s="113">
        <f t="shared" si="48"/>
        <v>0</v>
      </c>
      <c r="S567" s="113">
        <f t="shared" si="48"/>
        <v>0</v>
      </c>
      <c r="T567" s="113">
        <f t="shared" si="48"/>
        <v>610</v>
      </c>
      <c r="U567" s="113">
        <f t="shared" si="48"/>
        <v>1541272.63</v>
      </c>
      <c r="V567" s="113">
        <f t="shared" si="48"/>
        <v>0</v>
      </c>
      <c r="W567" s="113">
        <f t="shared" si="48"/>
        <v>0</v>
      </c>
      <c r="X567" s="51"/>
      <c r="Y567" s="52"/>
      <c r="Z567" s="52"/>
      <c r="AA567" s="52"/>
      <c r="AB567" s="52"/>
      <c r="AC567" s="52"/>
    </row>
    <row r="568" spans="1:29" s="50" customFormat="1" ht="24.75" customHeight="1" x14ac:dyDescent="0.25">
      <c r="A568" s="118" t="s">
        <v>1106</v>
      </c>
      <c r="B568" s="118"/>
      <c r="C568" s="118"/>
      <c r="D568" s="118"/>
      <c r="E568" s="118"/>
      <c r="F568" s="118"/>
      <c r="G568" s="118"/>
      <c r="H568" s="118"/>
      <c r="I568" s="118"/>
      <c r="J568" s="118"/>
      <c r="K568" s="118"/>
      <c r="L568" s="118"/>
      <c r="M568" s="118"/>
      <c r="N568" s="118"/>
      <c r="O568" s="118"/>
      <c r="P568" s="118"/>
      <c r="Q568" s="118"/>
      <c r="R568" s="118"/>
      <c r="S568" s="118"/>
      <c r="T568" s="118"/>
      <c r="U568" s="118"/>
      <c r="V568" s="118"/>
      <c r="W568" s="119"/>
      <c r="X568" s="15"/>
      <c r="Y568" s="49"/>
      <c r="Z568" s="49"/>
      <c r="AA568" s="49"/>
      <c r="AB568" s="49"/>
      <c r="AC568" s="49"/>
    </row>
    <row r="569" spans="1:29" s="53" customFormat="1" ht="30" hidden="1" customHeight="1" x14ac:dyDescent="0.25">
      <c r="A569" s="18">
        <f>A1236</f>
        <v>624</v>
      </c>
      <c r="B569" s="19" t="s">
        <v>1121</v>
      </c>
      <c r="C569" s="173">
        <f>ROUND(SUM(D569+U569+E569+F569+G569+H569+I569+J569+K569+M569+O569+Q569+S569+W569),2)</f>
        <v>6389926093.1599998</v>
      </c>
      <c r="D569" s="133">
        <f t="shared" ref="D569:W569" si="49">ROUND(SUM(D575+D595+D603+D635+D663+D687+D750+D769+D840+D846+D868+D872+D880+D892+D919+D1053+D1080+D1104+D1115+D1213+D1226+D1238),2)</f>
        <v>113067347.06</v>
      </c>
      <c r="E569" s="133">
        <f t="shared" si="49"/>
        <v>225531197.63</v>
      </c>
      <c r="F569" s="133">
        <f t="shared" si="49"/>
        <v>287786890.26999998</v>
      </c>
      <c r="G569" s="133">
        <f t="shared" si="49"/>
        <v>869117067.05999994</v>
      </c>
      <c r="H569" s="133">
        <f t="shared" si="49"/>
        <v>517364029.98000002</v>
      </c>
      <c r="I569" s="133">
        <f t="shared" si="49"/>
        <v>291191390.93000001</v>
      </c>
      <c r="J569" s="133">
        <f t="shared" si="49"/>
        <v>396511553.02999997</v>
      </c>
      <c r="K569" s="133">
        <f t="shared" si="49"/>
        <v>14113320.029999999</v>
      </c>
      <c r="L569" s="112">
        <f t="shared" si="49"/>
        <v>368</v>
      </c>
      <c r="M569" s="111">
        <f t="shared" si="49"/>
        <v>908480024.41999996</v>
      </c>
      <c r="N569" s="113">
        <f t="shared" si="49"/>
        <v>228397.03</v>
      </c>
      <c r="O569" s="111">
        <f t="shared" si="49"/>
        <v>1210774539.76</v>
      </c>
      <c r="P569" s="113">
        <f t="shared" si="49"/>
        <v>61738.47</v>
      </c>
      <c r="Q569" s="111">
        <f t="shared" si="49"/>
        <v>162066053.69999999</v>
      </c>
      <c r="R569" s="113">
        <f t="shared" si="49"/>
        <v>239390.06</v>
      </c>
      <c r="S569" s="111">
        <f t="shared" si="49"/>
        <v>546739999.85000002</v>
      </c>
      <c r="T569" s="113">
        <f t="shared" si="49"/>
        <v>182837.9</v>
      </c>
      <c r="U569" s="111">
        <f t="shared" si="49"/>
        <v>833953273.11000001</v>
      </c>
      <c r="V569" s="113">
        <f t="shared" si="49"/>
        <v>5470.21</v>
      </c>
      <c r="W569" s="111">
        <f t="shared" si="49"/>
        <v>13229406.33</v>
      </c>
      <c r="X569" s="51"/>
      <c r="Y569" s="52"/>
      <c r="Z569" s="52"/>
      <c r="AA569" s="52"/>
      <c r="AB569" s="52"/>
      <c r="AC569" s="52"/>
    </row>
    <row r="570" spans="1:29" s="50" customFormat="1" ht="24.75" hidden="1" customHeight="1" x14ac:dyDescent="0.25">
      <c r="A570" s="117" t="s">
        <v>18</v>
      </c>
      <c r="B570" s="118"/>
      <c r="C570" s="119"/>
      <c r="D570" s="121"/>
      <c r="E570" s="130"/>
      <c r="F570" s="127"/>
      <c r="G570" s="127"/>
      <c r="H570" s="127"/>
      <c r="I570" s="127"/>
      <c r="J570" s="127"/>
      <c r="K570" s="127"/>
      <c r="L570" s="108"/>
      <c r="M570" s="127"/>
      <c r="N570" s="124"/>
      <c r="O570" s="127"/>
      <c r="P570" s="124"/>
      <c r="Q570" s="127"/>
      <c r="R570" s="124"/>
      <c r="S570" s="127"/>
      <c r="T570" s="127"/>
      <c r="U570" s="127"/>
      <c r="V570" s="124"/>
      <c r="W570" s="127"/>
      <c r="X570" s="15"/>
      <c r="Y570" s="49"/>
      <c r="Z570" s="49"/>
      <c r="AA570" s="49"/>
      <c r="AB570" s="49"/>
      <c r="AC570" s="49"/>
    </row>
    <row r="571" spans="1:29" s="16" customFormat="1" ht="24.75" hidden="1" customHeight="1" x14ac:dyDescent="0.25">
      <c r="A571" s="174">
        <v>1</v>
      </c>
      <c r="B571" s="175" t="s">
        <v>570</v>
      </c>
      <c r="C571" s="106">
        <f>ROUND(SUM(D571+E571+F571+G571+H571+I571+J571+K571+M571+O571+Q571+S571+U571+W571),2)</f>
        <v>4607571.6900000004</v>
      </c>
      <c r="D571" s="134">
        <v>0</v>
      </c>
      <c r="E571" s="130">
        <v>145574</v>
      </c>
      <c r="F571" s="130">
        <v>1322057.01</v>
      </c>
      <c r="G571" s="130">
        <v>0</v>
      </c>
      <c r="H571" s="130">
        <v>1792953.04</v>
      </c>
      <c r="I571" s="130">
        <v>488971.68</v>
      </c>
      <c r="J571" s="130">
        <v>858015.96</v>
      </c>
      <c r="K571" s="130">
        <v>0</v>
      </c>
      <c r="L571" s="108">
        <v>0</v>
      </c>
      <c r="M571" s="130">
        <v>0</v>
      </c>
      <c r="N571" s="135">
        <v>0</v>
      </c>
      <c r="O571" s="130">
        <v>0</v>
      </c>
      <c r="P571" s="135">
        <v>0</v>
      </c>
      <c r="Q571" s="130">
        <v>0</v>
      </c>
      <c r="R571" s="130">
        <v>0</v>
      </c>
      <c r="S571" s="130">
        <v>0</v>
      </c>
      <c r="T571" s="130">
        <v>0</v>
      </c>
      <c r="U571" s="130">
        <v>0</v>
      </c>
      <c r="V571" s="135">
        <v>0</v>
      </c>
      <c r="W571" s="135">
        <v>0</v>
      </c>
      <c r="X571" s="15"/>
      <c r="Y571" s="15"/>
      <c r="Z571" s="15"/>
      <c r="AA571" s="15"/>
      <c r="AB571" s="15"/>
      <c r="AC571" s="15"/>
    </row>
    <row r="572" spans="1:29" s="16" customFormat="1" ht="24.75" hidden="1" customHeight="1" x14ac:dyDescent="0.25">
      <c r="A572" s="174">
        <v>2</v>
      </c>
      <c r="B572" s="175" t="s">
        <v>571</v>
      </c>
      <c r="C572" s="106">
        <f>ROUND(SUM(D572+E572+F572+G572+H572+I572+J572+K572+M572+O572+Q572+S572+U572+W572),2)</f>
        <v>30187922.84</v>
      </c>
      <c r="D572" s="134">
        <f>ROUND((F572+G572+H572+I572+J572+K572+M572+O572+Q572+S572+U572+W572)*0.0214,2)</f>
        <v>602969.52</v>
      </c>
      <c r="E572" s="130">
        <f>ROUND((F572+G572+H572+I572+J572+K572+M572+O572+Q572+S572+U572+W572)*0.05,2)</f>
        <v>1408807.3</v>
      </c>
      <c r="F572" s="130">
        <v>2255288.7599999998</v>
      </c>
      <c r="G572" s="130">
        <v>0</v>
      </c>
      <c r="H572" s="130">
        <v>5201534.8499999996</v>
      </c>
      <c r="I572" s="130">
        <v>2487483.94</v>
      </c>
      <c r="J572" s="130">
        <v>2974918.73</v>
      </c>
      <c r="K572" s="130">
        <v>0</v>
      </c>
      <c r="L572" s="108">
        <v>0</v>
      </c>
      <c r="M572" s="130">
        <v>0</v>
      </c>
      <c r="N572" s="135">
        <v>0</v>
      </c>
      <c r="O572" s="130">
        <v>0</v>
      </c>
      <c r="P572" s="135">
        <v>0</v>
      </c>
      <c r="Q572" s="130">
        <v>0</v>
      </c>
      <c r="R572" s="130">
        <v>0</v>
      </c>
      <c r="S572" s="130">
        <v>0</v>
      </c>
      <c r="T572" s="135">
        <v>2267.1999999999998</v>
      </c>
      <c r="U572" s="130">
        <v>15256919.74</v>
      </c>
      <c r="V572" s="135">
        <v>0</v>
      </c>
      <c r="W572" s="135">
        <v>0</v>
      </c>
      <c r="X572" s="15"/>
      <c r="Y572" s="15"/>
      <c r="Z572" s="15"/>
      <c r="AA572" s="15"/>
      <c r="AB572" s="15"/>
      <c r="AC572" s="15"/>
    </row>
    <row r="573" spans="1:29" s="16" customFormat="1" ht="24.75" hidden="1" customHeight="1" x14ac:dyDescent="0.25">
      <c r="A573" s="174">
        <v>3</v>
      </c>
      <c r="B573" s="175" t="s">
        <v>572</v>
      </c>
      <c r="C573" s="106">
        <f>ROUND(SUM(D573+E573+F573+G573+H573+I573+J573+K573+M573+O573+Q573+S573+U573+W573),2)</f>
        <v>7430510.9699999997</v>
      </c>
      <c r="D573" s="134">
        <f>ROUND((F573+G573+H573+I573+J573+K573+M573+O573+Q573+S573+U573+W573)*0.0214,2)</f>
        <v>148416.03</v>
      </c>
      <c r="E573" s="130">
        <f>ROUND((F573+G573+H573+I573+J573+K573+M573+O573+Q573+S573+U573+W573)*0.05,2)</f>
        <v>346766.43</v>
      </c>
      <c r="F573" s="130">
        <v>0</v>
      </c>
      <c r="G573" s="130">
        <v>0</v>
      </c>
      <c r="H573" s="130">
        <v>0</v>
      </c>
      <c r="I573" s="130">
        <v>0</v>
      </c>
      <c r="J573" s="130">
        <v>0</v>
      </c>
      <c r="K573" s="130">
        <v>0</v>
      </c>
      <c r="L573" s="108">
        <v>0</v>
      </c>
      <c r="M573" s="130">
        <v>0</v>
      </c>
      <c r="N573" s="135">
        <v>854.3</v>
      </c>
      <c r="O573" s="130">
        <v>6935328.5099999998</v>
      </c>
      <c r="P573" s="135">
        <v>0</v>
      </c>
      <c r="Q573" s="130">
        <v>0</v>
      </c>
      <c r="R573" s="130">
        <v>0</v>
      </c>
      <c r="S573" s="130">
        <v>0</v>
      </c>
      <c r="T573" s="130">
        <v>0</v>
      </c>
      <c r="U573" s="130">
        <v>0</v>
      </c>
      <c r="V573" s="135">
        <v>0</v>
      </c>
      <c r="W573" s="135">
        <v>0</v>
      </c>
      <c r="X573" s="15"/>
      <c r="Y573" s="15"/>
      <c r="Z573" s="15"/>
      <c r="AA573" s="15"/>
      <c r="AB573" s="15"/>
      <c r="AC573" s="15"/>
    </row>
    <row r="574" spans="1:29" s="16" customFormat="1" ht="24.75" hidden="1" customHeight="1" x14ac:dyDescent="0.25">
      <c r="A574" s="174">
        <v>4</v>
      </c>
      <c r="B574" s="175" t="s">
        <v>573</v>
      </c>
      <c r="C574" s="106">
        <f>ROUND(SUM(D574+E574+F574+G574+H574+I574+J574+K574+M574+O574+Q574+S574+U574+W574),2)</f>
        <v>21607723.68</v>
      </c>
      <c r="D574" s="134">
        <v>0</v>
      </c>
      <c r="E574" s="130">
        <v>315692</v>
      </c>
      <c r="F574" s="130">
        <v>1538112.53</v>
      </c>
      <c r="G574" s="130">
        <v>0</v>
      </c>
      <c r="H574" s="130">
        <v>2401778.79</v>
      </c>
      <c r="I574" s="130">
        <v>596940.53</v>
      </c>
      <c r="J574" s="130">
        <v>1229615.52</v>
      </c>
      <c r="K574" s="130">
        <v>0</v>
      </c>
      <c r="L574" s="108">
        <v>0</v>
      </c>
      <c r="M574" s="130">
        <v>0</v>
      </c>
      <c r="N574" s="135">
        <v>0</v>
      </c>
      <c r="O574" s="130">
        <v>0</v>
      </c>
      <c r="P574" s="135">
        <v>0</v>
      </c>
      <c r="Q574" s="130">
        <v>0</v>
      </c>
      <c r="R574" s="130">
        <v>0</v>
      </c>
      <c r="S574" s="130">
        <v>0</v>
      </c>
      <c r="T574" s="135">
        <v>3038</v>
      </c>
      <c r="U574" s="130">
        <v>15525584.310000001</v>
      </c>
      <c r="V574" s="135">
        <v>0</v>
      </c>
      <c r="W574" s="135">
        <v>0</v>
      </c>
      <c r="X574" s="15"/>
      <c r="Y574" s="15"/>
      <c r="Z574" s="15"/>
      <c r="AA574" s="15"/>
      <c r="AB574" s="15"/>
      <c r="AC574" s="15"/>
    </row>
    <row r="575" spans="1:29" s="53" customFormat="1" ht="24.75" hidden="1" customHeight="1" x14ac:dyDescent="0.25">
      <c r="A575" s="176" t="s">
        <v>86</v>
      </c>
      <c r="B575" s="177"/>
      <c r="C575" s="173">
        <f>ROUND(SUM(D575+E575+F575+G575+H575+I575+J575+K575+M575+O575+Q575+S575+U575+W575),2)</f>
        <v>63833729.18</v>
      </c>
      <c r="D575" s="133">
        <f>ROUND(SUM(D571:D574),2)</f>
        <v>751385.55</v>
      </c>
      <c r="E575" s="133">
        <f>ROUND(SUM(E571:E574),2)</f>
        <v>2216839.73</v>
      </c>
      <c r="F575" s="133">
        <f t="shared" ref="F575:W575" si="50">ROUND(SUM(F571:F574),2)</f>
        <v>5115458.3</v>
      </c>
      <c r="G575" s="133">
        <f t="shared" si="50"/>
        <v>0</v>
      </c>
      <c r="H575" s="133">
        <f t="shared" si="50"/>
        <v>9396266.6799999997</v>
      </c>
      <c r="I575" s="133">
        <f t="shared" si="50"/>
        <v>3573396.15</v>
      </c>
      <c r="J575" s="133">
        <f t="shared" si="50"/>
        <v>5062550.21</v>
      </c>
      <c r="K575" s="133">
        <f t="shared" si="50"/>
        <v>0</v>
      </c>
      <c r="L575" s="112">
        <f t="shared" si="50"/>
        <v>0</v>
      </c>
      <c r="M575" s="133">
        <f t="shared" si="50"/>
        <v>0</v>
      </c>
      <c r="N575" s="133">
        <f t="shared" si="50"/>
        <v>854.3</v>
      </c>
      <c r="O575" s="133">
        <f t="shared" si="50"/>
        <v>6935328.5099999998</v>
      </c>
      <c r="P575" s="133">
        <f t="shared" si="50"/>
        <v>0</v>
      </c>
      <c r="Q575" s="133">
        <f t="shared" si="50"/>
        <v>0</v>
      </c>
      <c r="R575" s="133">
        <f t="shared" si="50"/>
        <v>0</v>
      </c>
      <c r="S575" s="133">
        <f t="shared" si="50"/>
        <v>0</v>
      </c>
      <c r="T575" s="133">
        <f t="shared" si="50"/>
        <v>5305.2</v>
      </c>
      <c r="U575" s="133">
        <f t="shared" si="50"/>
        <v>30782504.050000001</v>
      </c>
      <c r="V575" s="133">
        <f t="shared" si="50"/>
        <v>0</v>
      </c>
      <c r="W575" s="133">
        <f t="shared" si="50"/>
        <v>0</v>
      </c>
      <c r="X575" s="51"/>
      <c r="Y575" s="52"/>
      <c r="Z575" s="52"/>
      <c r="AA575" s="52"/>
      <c r="AB575" s="52"/>
      <c r="AC575" s="52"/>
    </row>
    <row r="576" spans="1:29" s="53" customFormat="1" ht="24.75" hidden="1" customHeight="1" x14ac:dyDescent="0.25">
      <c r="A576" s="150" t="s">
        <v>51</v>
      </c>
      <c r="B576" s="151"/>
      <c r="C576" s="152"/>
      <c r="D576" s="153"/>
      <c r="E576" s="130"/>
      <c r="F576" s="130"/>
      <c r="G576" s="130"/>
      <c r="H576" s="130"/>
      <c r="I576" s="130"/>
      <c r="J576" s="130"/>
      <c r="K576" s="130"/>
      <c r="L576" s="178"/>
      <c r="M576" s="130"/>
      <c r="N576" s="179"/>
      <c r="O576" s="130"/>
      <c r="P576" s="179"/>
      <c r="Q576" s="130"/>
      <c r="R576" s="179"/>
      <c r="S576" s="130"/>
      <c r="T576" s="130"/>
      <c r="U576" s="130"/>
      <c r="V576" s="133"/>
      <c r="W576" s="135"/>
      <c r="X576" s="51"/>
      <c r="Y576" s="52"/>
      <c r="Z576" s="52"/>
      <c r="AA576" s="52"/>
      <c r="AB576" s="52"/>
      <c r="AC576" s="52"/>
    </row>
    <row r="577" spans="1:29" s="53" customFormat="1" ht="24.75" hidden="1" customHeight="1" x14ac:dyDescent="0.25">
      <c r="A577" s="174">
        <v>5</v>
      </c>
      <c r="B577" s="126" t="s">
        <v>579</v>
      </c>
      <c r="C577" s="106">
        <f t="shared" ref="C577:C594" si="51">ROUND(SUM(D577+E577+F577+G577+H577+I577+J577+K577+M577+O577+Q577+S577+U577+W577),2)</f>
        <v>761718.09</v>
      </c>
      <c r="D577" s="134">
        <v>0</v>
      </c>
      <c r="E577" s="130">
        <v>0</v>
      </c>
      <c r="F577" s="130">
        <v>0</v>
      </c>
      <c r="G577" s="130">
        <v>599582.78</v>
      </c>
      <c r="H577" s="130">
        <v>0</v>
      </c>
      <c r="I577" s="130">
        <v>0</v>
      </c>
      <c r="J577" s="127">
        <v>162135.31</v>
      </c>
      <c r="K577" s="130">
        <v>0</v>
      </c>
      <c r="L577" s="180">
        <v>0</v>
      </c>
      <c r="M577" s="130">
        <v>0</v>
      </c>
      <c r="N577" s="181">
        <v>0</v>
      </c>
      <c r="O577" s="130">
        <v>0</v>
      </c>
      <c r="P577" s="181">
        <v>0</v>
      </c>
      <c r="Q577" s="130">
        <v>0</v>
      </c>
      <c r="R577" s="181">
        <v>0</v>
      </c>
      <c r="S577" s="130">
        <v>0</v>
      </c>
      <c r="T577" s="181">
        <v>0</v>
      </c>
      <c r="U577" s="181">
        <v>0</v>
      </c>
      <c r="V577" s="130">
        <v>0</v>
      </c>
      <c r="W577" s="135">
        <v>0</v>
      </c>
      <c r="X577" s="51"/>
      <c r="Y577" s="52"/>
      <c r="Z577" s="52"/>
      <c r="AA577" s="52"/>
      <c r="AB577" s="52"/>
      <c r="AC577" s="52"/>
    </row>
    <row r="578" spans="1:29" s="53" customFormat="1" ht="24.75" hidden="1" customHeight="1" x14ac:dyDescent="0.25">
      <c r="A578" s="174">
        <v>6</v>
      </c>
      <c r="B578" s="126" t="s">
        <v>581</v>
      </c>
      <c r="C578" s="106">
        <f t="shared" si="51"/>
        <v>671248.9</v>
      </c>
      <c r="D578" s="134">
        <v>0</v>
      </c>
      <c r="E578" s="130">
        <v>0</v>
      </c>
      <c r="F578" s="130">
        <v>0</v>
      </c>
      <c r="G578" s="130">
        <v>671248.9</v>
      </c>
      <c r="H578" s="130">
        <v>0</v>
      </c>
      <c r="I578" s="130">
        <v>0</v>
      </c>
      <c r="J578" s="130">
        <v>0</v>
      </c>
      <c r="K578" s="130">
        <v>0</v>
      </c>
      <c r="L578" s="180">
        <v>0</v>
      </c>
      <c r="M578" s="130">
        <v>0</v>
      </c>
      <c r="N578" s="181">
        <v>0</v>
      </c>
      <c r="O578" s="130">
        <v>0</v>
      </c>
      <c r="P578" s="181">
        <v>0</v>
      </c>
      <c r="Q578" s="130">
        <v>0</v>
      </c>
      <c r="R578" s="181">
        <v>0</v>
      </c>
      <c r="S578" s="130">
        <v>0</v>
      </c>
      <c r="T578" s="181">
        <v>0</v>
      </c>
      <c r="U578" s="181">
        <v>0</v>
      </c>
      <c r="V578" s="130">
        <v>0</v>
      </c>
      <c r="W578" s="135">
        <v>0</v>
      </c>
      <c r="X578" s="51"/>
      <c r="Y578" s="52"/>
      <c r="Z578" s="52"/>
      <c r="AA578" s="52"/>
      <c r="AB578" s="52"/>
      <c r="AC578" s="52"/>
    </row>
    <row r="579" spans="1:29" s="16" customFormat="1" ht="24.75" hidden="1" customHeight="1" x14ac:dyDescent="0.25">
      <c r="A579" s="174">
        <v>7</v>
      </c>
      <c r="B579" s="126" t="s">
        <v>591</v>
      </c>
      <c r="C579" s="106">
        <f t="shared" si="51"/>
        <v>1112820.98</v>
      </c>
      <c r="D579" s="134">
        <f t="shared" ref="D579:D594" si="52">ROUND((F579+G579+H579+I579+J579+K579+M579+O579+Q579+S579+U579+W579)*0.0214,2)</f>
        <v>22225.46</v>
      </c>
      <c r="E579" s="130">
        <v>52022.66</v>
      </c>
      <c r="F579" s="130">
        <v>231900.84</v>
      </c>
      <c r="G579" s="130">
        <v>0</v>
      </c>
      <c r="H579" s="130">
        <v>199380.78</v>
      </c>
      <c r="I579" s="130">
        <v>191103.11</v>
      </c>
      <c r="J579" s="130">
        <v>416188.13</v>
      </c>
      <c r="K579" s="130">
        <v>0</v>
      </c>
      <c r="L579" s="128">
        <v>0</v>
      </c>
      <c r="M579" s="130">
        <v>0</v>
      </c>
      <c r="N579" s="130">
        <v>0</v>
      </c>
      <c r="O579" s="130">
        <v>0</v>
      </c>
      <c r="P579" s="130">
        <v>0</v>
      </c>
      <c r="Q579" s="130">
        <v>0</v>
      </c>
      <c r="R579" s="130">
        <v>0</v>
      </c>
      <c r="S579" s="130">
        <v>0</v>
      </c>
      <c r="T579" s="181">
        <v>0</v>
      </c>
      <c r="U579" s="181">
        <v>0</v>
      </c>
      <c r="V579" s="130">
        <v>0</v>
      </c>
      <c r="W579" s="135">
        <v>0</v>
      </c>
      <c r="X579" s="15"/>
      <c r="Y579" s="15"/>
      <c r="Z579" s="15"/>
      <c r="AA579" s="15"/>
      <c r="AB579" s="15"/>
      <c r="AC579" s="15"/>
    </row>
    <row r="580" spans="1:29" s="16" customFormat="1" ht="24.75" hidden="1" customHeight="1" x14ac:dyDescent="0.25">
      <c r="A580" s="174">
        <v>8</v>
      </c>
      <c r="B580" s="126" t="s">
        <v>585</v>
      </c>
      <c r="C580" s="106">
        <f t="shared" si="51"/>
        <v>3480943.41</v>
      </c>
      <c r="D580" s="134">
        <f t="shared" si="52"/>
        <v>71101.710000000006</v>
      </c>
      <c r="E580" s="130">
        <v>87331.8</v>
      </c>
      <c r="F580" s="130">
        <v>0</v>
      </c>
      <c r="G580" s="130">
        <v>0</v>
      </c>
      <c r="H580" s="130">
        <v>0</v>
      </c>
      <c r="I580" s="130">
        <v>0</v>
      </c>
      <c r="J580" s="130">
        <v>0</v>
      </c>
      <c r="K580" s="130">
        <v>0</v>
      </c>
      <c r="L580" s="128">
        <v>0</v>
      </c>
      <c r="M580" s="130">
        <v>0</v>
      </c>
      <c r="N580" s="130">
        <v>540</v>
      </c>
      <c r="O580" s="130">
        <v>3322509.9</v>
      </c>
      <c r="P580" s="130">
        <v>0</v>
      </c>
      <c r="Q580" s="130">
        <v>0</v>
      </c>
      <c r="R580" s="130">
        <v>0</v>
      </c>
      <c r="S580" s="130">
        <v>0</v>
      </c>
      <c r="T580" s="181">
        <v>0</v>
      </c>
      <c r="U580" s="181">
        <v>0</v>
      </c>
      <c r="V580" s="130">
        <v>0</v>
      </c>
      <c r="W580" s="135">
        <v>0</v>
      </c>
      <c r="X580" s="15"/>
      <c r="Y580" s="15"/>
      <c r="Z580" s="15"/>
      <c r="AA580" s="15"/>
      <c r="AB580" s="15"/>
      <c r="AC580" s="15"/>
    </row>
    <row r="581" spans="1:29" s="16" customFormat="1" ht="24.75" hidden="1" customHeight="1" x14ac:dyDescent="0.25">
      <c r="A581" s="174">
        <v>9</v>
      </c>
      <c r="B581" s="126" t="s">
        <v>586</v>
      </c>
      <c r="C581" s="106">
        <f t="shared" si="51"/>
        <v>1113179.7</v>
      </c>
      <c r="D581" s="134">
        <f t="shared" si="52"/>
        <v>22225.46</v>
      </c>
      <c r="E581" s="130">
        <v>52381.38</v>
      </c>
      <c r="F581" s="130">
        <v>231900.84</v>
      </c>
      <c r="G581" s="130">
        <v>0</v>
      </c>
      <c r="H581" s="130">
        <v>199380.78</v>
      </c>
      <c r="I581" s="130">
        <v>191103.11</v>
      </c>
      <c r="J581" s="130">
        <v>416188.13</v>
      </c>
      <c r="K581" s="130">
        <v>0</v>
      </c>
      <c r="L581" s="128">
        <v>0</v>
      </c>
      <c r="M581" s="130">
        <v>0</v>
      </c>
      <c r="N581" s="130">
        <v>0</v>
      </c>
      <c r="O581" s="130">
        <v>0</v>
      </c>
      <c r="P581" s="130">
        <v>0</v>
      </c>
      <c r="Q581" s="130">
        <v>0</v>
      </c>
      <c r="R581" s="130">
        <v>0</v>
      </c>
      <c r="S581" s="130">
        <v>0</v>
      </c>
      <c r="T581" s="181">
        <v>0</v>
      </c>
      <c r="U581" s="181">
        <v>0</v>
      </c>
      <c r="V581" s="130">
        <v>0</v>
      </c>
      <c r="W581" s="135">
        <v>0</v>
      </c>
      <c r="X581" s="15"/>
      <c r="Y581" s="15"/>
      <c r="Z581" s="15"/>
      <c r="AA581" s="15"/>
      <c r="AB581" s="15"/>
      <c r="AC581" s="15"/>
    </row>
    <row r="582" spans="1:29" s="16" customFormat="1" ht="24.75" hidden="1" customHeight="1" x14ac:dyDescent="0.25">
      <c r="A582" s="174">
        <v>10</v>
      </c>
      <c r="B582" s="126" t="s">
        <v>587</v>
      </c>
      <c r="C582" s="106">
        <f t="shared" si="51"/>
        <v>3479722.11</v>
      </c>
      <c r="D582" s="134">
        <f t="shared" si="52"/>
        <v>71101.710000000006</v>
      </c>
      <c r="E582" s="130">
        <v>86110.5</v>
      </c>
      <c r="F582" s="130">
        <v>0</v>
      </c>
      <c r="G582" s="130">
        <v>0</v>
      </c>
      <c r="H582" s="130">
        <v>0</v>
      </c>
      <c r="I582" s="130">
        <v>0</v>
      </c>
      <c r="J582" s="130">
        <v>0</v>
      </c>
      <c r="K582" s="130">
        <v>0</v>
      </c>
      <c r="L582" s="128">
        <v>0</v>
      </c>
      <c r="M582" s="130">
        <v>0</v>
      </c>
      <c r="N582" s="130">
        <v>540</v>
      </c>
      <c r="O582" s="130">
        <v>3322509.9</v>
      </c>
      <c r="P582" s="130">
        <v>0</v>
      </c>
      <c r="Q582" s="130">
        <v>0</v>
      </c>
      <c r="R582" s="130">
        <v>0</v>
      </c>
      <c r="S582" s="130">
        <v>0</v>
      </c>
      <c r="T582" s="181">
        <v>0</v>
      </c>
      <c r="U582" s="181">
        <v>0</v>
      </c>
      <c r="V582" s="130">
        <v>0</v>
      </c>
      <c r="W582" s="135">
        <v>0</v>
      </c>
      <c r="X582" s="15"/>
      <c r="Y582" s="15"/>
      <c r="Z582" s="15"/>
      <c r="AA582" s="15"/>
      <c r="AB582" s="15"/>
      <c r="AC582" s="15"/>
    </row>
    <row r="583" spans="1:29" s="16" customFormat="1" ht="24.75" hidden="1" customHeight="1" x14ac:dyDescent="0.25">
      <c r="A583" s="174">
        <v>11</v>
      </c>
      <c r="B583" s="126" t="s">
        <v>588</v>
      </c>
      <c r="C583" s="106">
        <f t="shared" si="51"/>
        <v>2377676.29</v>
      </c>
      <c r="D583" s="134">
        <f t="shared" si="52"/>
        <v>47685.83</v>
      </c>
      <c r="E583" s="130">
        <v>101680.6</v>
      </c>
      <c r="F583" s="130">
        <v>225360.14</v>
      </c>
      <c r="G583" s="130">
        <v>952036.11</v>
      </c>
      <c r="H583" s="130">
        <v>194785.47</v>
      </c>
      <c r="I583" s="130">
        <v>151216.95999999999</v>
      </c>
      <c r="J583" s="130">
        <v>468544.27</v>
      </c>
      <c r="K583" s="130">
        <v>236366.91</v>
      </c>
      <c r="L583" s="128">
        <v>0</v>
      </c>
      <c r="M583" s="130">
        <v>0</v>
      </c>
      <c r="N583" s="130">
        <v>0</v>
      </c>
      <c r="O583" s="130">
        <v>0</v>
      </c>
      <c r="P583" s="130">
        <v>0</v>
      </c>
      <c r="Q583" s="130">
        <v>0</v>
      </c>
      <c r="R583" s="130">
        <v>0</v>
      </c>
      <c r="S583" s="130">
        <v>0</v>
      </c>
      <c r="T583" s="181">
        <v>0</v>
      </c>
      <c r="U583" s="181">
        <v>0</v>
      </c>
      <c r="V583" s="130">
        <v>0</v>
      </c>
      <c r="W583" s="135">
        <v>0</v>
      </c>
      <c r="X583" s="15"/>
      <c r="Y583" s="15"/>
      <c r="Z583" s="15"/>
      <c r="AA583" s="15"/>
      <c r="AB583" s="15"/>
      <c r="AC583" s="15"/>
    </row>
    <row r="584" spans="1:29" s="16" customFormat="1" ht="24.75" hidden="1" customHeight="1" x14ac:dyDescent="0.25">
      <c r="A584" s="174">
        <v>12</v>
      </c>
      <c r="B584" s="126" t="s">
        <v>1440</v>
      </c>
      <c r="C584" s="106">
        <f t="shared" si="51"/>
        <v>557823.48</v>
      </c>
      <c r="D584" s="134">
        <f t="shared" si="52"/>
        <v>11687.31</v>
      </c>
      <c r="E584" s="130">
        <v>0</v>
      </c>
      <c r="F584" s="130">
        <v>0</v>
      </c>
      <c r="G584" s="130">
        <v>0</v>
      </c>
      <c r="H584" s="130">
        <v>0</v>
      </c>
      <c r="I584" s="130">
        <v>0</v>
      </c>
      <c r="J584" s="130">
        <v>0</v>
      </c>
      <c r="K584" s="130">
        <v>0</v>
      </c>
      <c r="L584" s="128">
        <v>0</v>
      </c>
      <c r="M584" s="130">
        <v>0</v>
      </c>
      <c r="N584" s="130">
        <v>0</v>
      </c>
      <c r="O584" s="130">
        <v>0</v>
      </c>
      <c r="P584" s="130">
        <v>0</v>
      </c>
      <c r="Q584" s="130">
        <v>0</v>
      </c>
      <c r="R584" s="130">
        <v>0</v>
      </c>
      <c r="S584" s="130">
        <v>0</v>
      </c>
      <c r="T584" s="181">
        <v>0</v>
      </c>
      <c r="U584" s="181">
        <v>0</v>
      </c>
      <c r="V584" s="130">
        <v>494.77</v>
      </c>
      <c r="W584" s="135">
        <v>546136.17000000004</v>
      </c>
      <c r="X584" s="15"/>
      <c r="Y584" s="15"/>
      <c r="Z584" s="15"/>
      <c r="AA584" s="15"/>
      <c r="AB584" s="15"/>
      <c r="AC584" s="15"/>
    </row>
    <row r="585" spans="1:29" s="16" customFormat="1" ht="24.75" hidden="1" customHeight="1" x14ac:dyDescent="0.25">
      <c r="A585" s="174">
        <v>13</v>
      </c>
      <c r="B585" s="126" t="s">
        <v>589</v>
      </c>
      <c r="C585" s="106">
        <f t="shared" si="51"/>
        <v>1113465.26</v>
      </c>
      <c r="D585" s="134">
        <f t="shared" si="52"/>
        <v>22225.46</v>
      </c>
      <c r="E585" s="130">
        <v>52666.94</v>
      </c>
      <c r="F585" s="130">
        <v>231900.84</v>
      </c>
      <c r="G585" s="130">
        <v>0</v>
      </c>
      <c r="H585" s="130">
        <v>199380.78</v>
      </c>
      <c r="I585" s="130">
        <v>191103.11</v>
      </c>
      <c r="J585" s="130">
        <v>416188.13</v>
      </c>
      <c r="K585" s="130">
        <v>0</v>
      </c>
      <c r="L585" s="128">
        <v>0</v>
      </c>
      <c r="M585" s="130">
        <v>0</v>
      </c>
      <c r="N585" s="130">
        <v>0</v>
      </c>
      <c r="O585" s="130">
        <v>0</v>
      </c>
      <c r="P585" s="130">
        <v>0</v>
      </c>
      <c r="Q585" s="130">
        <v>0</v>
      </c>
      <c r="R585" s="130">
        <v>0</v>
      </c>
      <c r="S585" s="130">
        <v>0</v>
      </c>
      <c r="T585" s="181">
        <v>0</v>
      </c>
      <c r="U585" s="181">
        <v>0</v>
      </c>
      <c r="V585" s="130">
        <v>0</v>
      </c>
      <c r="W585" s="135">
        <v>0</v>
      </c>
      <c r="X585" s="15"/>
      <c r="Y585" s="15"/>
      <c r="Z585" s="15"/>
      <c r="AA585" s="15"/>
      <c r="AB585" s="15"/>
      <c r="AC585" s="15"/>
    </row>
    <row r="586" spans="1:29" s="16" customFormat="1" ht="24.75" hidden="1" customHeight="1" x14ac:dyDescent="0.25">
      <c r="A586" s="174">
        <v>14</v>
      </c>
      <c r="B586" s="126" t="s">
        <v>593</v>
      </c>
      <c r="C586" s="106">
        <f t="shared" si="51"/>
        <v>8229965</v>
      </c>
      <c r="D586" s="134">
        <f t="shared" si="52"/>
        <v>164384.22</v>
      </c>
      <c r="E586" s="130">
        <f t="shared" ref="E586:E589" si="53">ROUND((F586+G586+H586+I586+J586+K586+M586+O586+Q586+S586+U586+W586)*0.05,2)</f>
        <v>384075.28</v>
      </c>
      <c r="F586" s="130">
        <v>542806.94999999995</v>
      </c>
      <c r="G586" s="130">
        <v>0</v>
      </c>
      <c r="H586" s="130">
        <v>0</v>
      </c>
      <c r="I586" s="130">
        <v>563212.75</v>
      </c>
      <c r="J586" s="130">
        <v>953156.11</v>
      </c>
      <c r="K586" s="130">
        <v>0</v>
      </c>
      <c r="L586" s="128">
        <v>0</v>
      </c>
      <c r="M586" s="130">
        <v>0</v>
      </c>
      <c r="N586" s="130">
        <v>807</v>
      </c>
      <c r="O586" s="130">
        <v>5622329.6900000004</v>
      </c>
      <c r="P586" s="130">
        <v>0</v>
      </c>
      <c r="Q586" s="130">
        <v>0</v>
      </c>
      <c r="R586" s="130">
        <v>0</v>
      </c>
      <c r="S586" s="130">
        <v>0</v>
      </c>
      <c r="T586" s="181">
        <v>0</v>
      </c>
      <c r="U586" s="181">
        <v>0</v>
      </c>
      <c r="V586" s="130">
        <v>0</v>
      </c>
      <c r="W586" s="135">
        <v>0</v>
      </c>
      <c r="X586" s="15"/>
      <c r="Y586" s="15"/>
      <c r="Z586" s="15"/>
      <c r="AA586" s="15"/>
      <c r="AB586" s="15"/>
      <c r="AC586" s="15"/>
    </row>
    <row r="587" spans="1:29" s="16" customFormat="1" ht="24.75" hidden="1" customHeight="1" x14ac:dyDescent="0.25">
      <c r="A587" s="174">
        <v>15</v>
      </c>
      <c r="B587" s="126" t="s">
        <v>592</v>
      </c>
      <c r="C587" s="106">
        <f t="shared" si="51"/>
        <v>4720705.0999999996</v>
      </c>
      <c r="D587" s="134">
        <f t="shared" si="52"/>
        <v>94290.73</v>
      </c>
      <c r="E587" s="130">
        <f t="shared" si="53"/>
        <v>220305.45</v>
      </c>
      <c r="F587" s="130">
        <v>292405.40999999997</v>
      </c>
      <c r="G587" s="130">
        <v>939921.86</v>
      </c>
      <c r="H587" s="130">
        <v>0</v>
      </c>
      <c r="I587" s="130">
        <v>160225.53</v>
      </c>
      <c r="J587" s="130">
        <v>0</v>
      </c>
      <c r="K587" s="130">
        <v>0</v>
      </c>
      <c r="L587" s="128">
        <v>0</v>
      </c>
      <c r="M587" s="130">
        <v>0</v>
      </c>
      <c r="N587" s="130">
        <v>450</v>
      </c>
      <c r="O587" s="130">
        <v>3013556.12</v>
      </c>
      <c r="P587" s="130">
        <v>0</v>
      </c>
      <c r="Q587" s="130">
        <v>0</v>
      </c>
      <c r="R587" s="130">
        <v>0</v>
      </c>
      <c r="S587" s="130">
        <v>0</v>
      </c>
      <c r="T587" s="181">
        <v>0</v>
      </c>
      <c r="U587" s="181">
        <v>0</v>
      </c>
      <c r="V587" s="130">
        <v>0</v>
      </c>
      <c r="W587" s="135">
        <v>0</v>
      </c>
      <c r="X587" s="15"/>
      <c r="Y587" s="15"/>
      <c r="Z587" s="15"/>
      <c r="AA587" s="15"/>
      <c r="AB587" s="15"/>
      <c r="AC587" s="15"/>
    </row>
    <row r="588" spans="1:29" s="16" customFormat="1" ht="24.75" hidden="1" customHeight="1" x14ac:dyDescent="0.25">
      <c r="A588" s="174">
        <v>16</v>
      </c>
      <c r="B588" s="126" t="s">
        <v>590</v>
      </c>
      <c r="C588" s="106">
        <f t="shared" si="51"/>
        <v>2727120.21</v>
      </c>
      <c r="D588" s="134">
        <f t="shared" si="52"/>
        <v>54471.13</v>
      </c>
      <c r="E588" s="130">
        <f t="shared" si="53"/>
        <v>127269</v>
      </c>
      <c r="F588" s="130">
        <v>0</v>
      </c>
      <c r="G588" s="130">
        <v>0</v>
      </c>
      <c r="H588" s="130">
        <v>0</v>
      </c>
      <c r="I588" s="130">
        <v>165383.6</v>
      </c>
      <c r="J588" s="130">
        <v>0</v>
      </c>
      <c r="K588" s="130">
        <v>0</v>
      </c>
      <c r="L588" s="128">
        <v>0</v>
      </c>
      <c r="M588" s="130">
        <v>0</v>
      </c>
      <c r="N588" s="130">
        <v>382</v>
      </c>
      <c r="O588" s="130">
        <v>2379996.48</v>
      </c>
      <c r="P588" s="130">
        <v>0</v>
      </c>
      <c r="Q588" s="130">
        <v>0</v>
      </c>
      <c r="R588" s="130">
        <v>0</v>
      </c>
      <c r="S588" s="130">
        <v>0</v>
      </c>
      <c r="T588" s="181">
        <v>0</v>
      </c>
      <c r="U588" s="181">
        <v>0</v>
      </c>
      <c r="V588" s="130">
        <v>0</v>
      </c>
      <c r="W588" s="135">
        <v>0</v>
      </c>
      <c r="X588" s="15"/>
      <c r="Y588" s="15"/>
      <c r="Z588" s="15"/>
      <c r="AA588" s="15"/>
      <c r="AB588" s="15"/>
      <c r="AC588" s="15"/>
    </row>
    <row r="589" spans="1:29" s="16" customFormat="1" ht="24.75" hidden="1" customHeight="1" x14ac:dyDescent="0.25">
      <c r="A589" s="174">
        <v>17</v>
      </c>
      <c r="B589" s="126" t="s">
        <v>594</v>
      </c>
      <c r="C589" s="106">
        <f t="shared" si="51"/>
        <v>4289665.1399999997</v>
      </c>
      <c r="D589" s="134">
        <f t="shared" si="52"/>
        <v>85681.2</v>
      </c>
      <c r="E589" s="130">
        <f t="shared" si="53"/>
        <v>200189.71</v>
      </c>
      <c r="F589" s="130">
        <v>0</v>
      </c>
      <c r="G589" s="130">
        <v>939921.86</v>
      </c>
      <c r="H589" s="130">
        <v>0</v>
      </c>
      <c r="I589" s="130">
        <v>164178.85</v>
      </c>
      <c r="J589" s="130">
        <v>0</v>
      </c>
      <c r="K589" s="130">
        <v>0</v>
      </c>
      <c r="L589" s="128">
        <v>0</v>
      </c>
      <c r="M589" s="130">
        <v>0</v>
      </c>
      <c r="N589" s="130">
        <v>450</v>
      </c>
      <c r="O589" s="130">
        <v>2899693.52</v>
      </c>
      <c r="P589" s="130">
        <v>0</v>
      </c>
      <c r="Q589" s="130">
        <v>0</v>
      </c>
      <c r="R589" s="130">
        <v>0</v>
      </c>
      <c r="S589" s="130">
        <v>0</v>
      </c>
      <c r="T589" s="181">
        <v>0</v>
      </c>
      <c r="U589" s="181">
        <v>0</v>
      </c>
      <c r="V589" s="130">
        <v>0</v>
      </c>
      <c r="W589" s="135">
        <v>0</v>
      </c>
      <c r="X589" s="15"/>
      <c r="Y589" s="15"/>
      <c r="Z589" s="15"/>
      <c r="AA589" s="15"/>
      <c r="AB589" s="15"/>
      <c r="AC589" s="15"/>
    </row>
    <row r="590" spans="1:29" s="16" customFormat="1" ht="24.75" hidden="1" customHeight="1" x14ac:dyDescent="0.25">
      <c r="A590" s="174">
        <v>18</v>
      </c>
      <c r="B590" s="126" t="s">
        <v>1175</v>
      </c>
      <c r="C590" s="106">
        <f t="shared" si="51"/>
        <v>1108863.06</v>
      </c>
      <c r="D590" s="134">
        <v>0</v>
      </c>
      <c r="E590" s="130">
        <v>0</v>
      </c>
      <c r="F590" s="130">
        <v>0</v>
      </c>
      <c r="G590" s="130">
        <v>1108863.06</v>
      </c>
      <c r="H590" s="130">
        <v>0</v>
      </c>
      <c r="I590" s="130">
        <v>0</v>
      </c>
      <c r="J590" s="130">
        <v>0</v>
      </c>
      <c r="K590" s="130">
        <v>0</v>
      </c>
      <c r="L590" s="128">
        <v>0</v>
      </c>
      <c r="M590" s="130">
        <v>0</v>
      </c>
      <c r="N590" s="130">
        <v>0</v>
      </c>
      <c r="O590" s="130">
        <v>0</v>
      </c>
      <c r="P590" s="130">
        <v>0</v>
      </c>
      <c r="Q590" s="130">
        <v>0</v>
      </c>
      <c r="R590" s="130">
        <v>0</v>
      </c>
      <c r="S590" s="130">
        <v>0</v>
      </c>
      <c r="T590" s="181">
        <v>0</v>
      </c>
      <c r="U590" s="181">
        <v>0</v>
      </c>
      <c r="V590" s="130">
        <v>0</v>
      </c>
      <c r="W590" s="135">
        <v>0</v>
      </c>
      <c r="X590" s="15"/>
      <c r="Y590" s="15"/>
      <c r="Z590" s="15"/>
      <c r="AA590" s="15"/>
      <c r="AB590" s="15"/>
      <c r="AC590" s="15"/>
    </row>
    <row r="591" spans="1:29" s="16" customFormat="1" ht="24.75" hidden="1" customHeight="1" x14ac:dyDescent="0.25">
      <c r="A591" s="174">
        <v>19</v>
      </c>
      <c r="B591" s="126" t="s">
        <v>583</v>
      </c>
      <c r="C591" s="106">
        <f t="shared" si="51"/>
        <v>441891.81</v>
      </c>
      <c r="D591" s="134">
        <f t="shared" si="52"/>
        <v>9258.36</v>
      </c>
      <c r="E591" s="130">
        <v>0</v>
      </c>
      <c r="F591" s="130">
        <v>432633.45</v>
      </c>
      <c r="G591" s="130">
        <v>0</v>
      </c>
      <c r="H591" s="130">
        <v>0</v>
      </c>
      <c r="I591" s="130">
        <v>0</v>
      </c>
      <c r="J591" s="130">
        <v>0</v>
      </c>
      <c r="K591" s="130">
        <v>0</v>
      </c>
      <c r="L591" s="128">
        <v>0</v>
      </c>
      <c r="M591" s="130">
        <v>0</v>
      </c>
      <c r="N591" s="130">
        <v>0</v>
      </c>
      <c r="O591" s="130">
        <v>0</v>
      </c>
      <c r="P591" s="130">
        <v>0</v>
      </c>
      <c r="Q591" s="130">
        <v>0</v>
      </c>
      <c r="R591" s="130">
        <v>0</v>
      </c>
      <c r="S591" s="130">
        <v>0</v>
      </c>
      <c r="T591" s="181">
        <v>0</v>
      </c>
      <c r="U591" s="181">
        <v>0</v>
      </c>
      <c r="V591" s="130">
        <v>0</v>
      </c>
      <c r="W591" s="130">
        <v>0</v>
      </c>
      <c r="X591" s="15"/>
      <c r="Y591" s="15"/>
      <c r="Z591" s="15"/>
      <c r="AA591" s="15"/>
      <c r="AB591" s="15"/>
      <c r="AC591" s="15"/>
    </row>
    <row r="592" spans="1:29" s="16" customFormat="1" ht="24.75" hidden="1" customHeight="1" x14ac:dyDescent="0.25">
      <c r="A592" s="174">
        <v>20</v>
      </c>
      <c r="B592" s="126" t="s">
        <v>584</v>
      </c>
      <c r="C592" s="106">
        <f t="shared" si="51"/>
        <v>5056531.7699999996</v>
      </c>
      <c r="D592" s="134">
        <f t="shared" si="52"/>
        <v>105942.61</v>
      </c>
      <c r="E592" s="130">
        <v>0</v>
      </c>
      <c r="F592" s="130">
        <v>0</v>
      </c>
      <c r="G592" s="130">
        <v>0</v>
      </c>
      <c r="H592" s="130">
        <v>0</v>
      </c>
      <c r="I592" s="130">
        <v>0</v>
      </c>
      <c r="J592" s="130">
        <v>0</v>
      </c>
      <c r="K592" s="130">
        <v>0</v>
      </c>
      <c r="L592" s="128">
        <v>0</v>
      </c>
      <c r="M592" s="130">
        <v>0</v>
      </c>
      <c r="N592" s="130">
        <v>0</v>
      </c>
      <c r="O592" s="130">
        <v>0</v>
      </c>
      <c r="P592" s="130">
        <v>0</v>
      </c>
      <c r="Q592" s="130">
        <v>0</v>
      </c>
      <c r="R592" s="130">
        <v>0</v>
      </c>
      <c r="S592" s="130">
        <v>0</v>
      </c>
      <c r="T592" s="130">
        <v>717</v>
      </c>
      <c r="U592" s="130">
        <v>4590588.95</v>
      </c>
      <c r="V592" s="130">
        <v>855.3</v>
      </c>
      <c r="W592" s="135">
        <v>360000.21</v>
      </c>
      <c r="X592" s="15"/>
      <c r="Y592" s="15"/>
      <c r="Z592" s="15"/>
      <c r="AA592" s="15"/>
      <c r="AB592" s="15"/>
      <c r="AC592" s="15"/>
    </row>
    <row r="593" spans="1:29" s="16" customFormat="1" ht="24.75" hidden="1" customHeight="1" x14ac:dyDescent="0.25">
      <c r="A593" s="174">
        <v>21</v>
      </c>
      <c r="B593" s="126" t="s">
        <v>87</v>
      </c>
      <c r="C593" s="106">
        <f t="shared" si="51"/>
        <v>3524131.61</v>
      </c>
      <c r="D593" s="134">
        <f t="shared" si="52"/>
        <v>73836.320000000007</v>
      </c>
      <c r="E593" s="130">
        <v>0</v>
      </c>
      <c r="F593" s="130">
        <v>654252.18000000005</v>
      </c>
      <c r="G593" s="130">
        <v>1500899.97</v>
      </c>
      <c r="H593" s="130">
        <v>0</v>
      </c>
      <c r="I593" s="130">
        <v>567814.94999999995</v>
      </c>
      <c r="J593" s="130">
        <v>727328.19</v>
      </c>
      <c r="K593" s="130">
        <v>0</v>
      </c>
      <c r="L593" s="128">
        <v>0</v>
      </c>
      <c r="M593" s="130">
        <v>0</v>
      </c>
      <c r="N593" s="130">
        <v>0</v>
      </c>
      <c r="O593" s="130">
        <v>0</v>
      </c>
      <c r="P593" s="130">
        <v>0</v>
      </c>
      <c r="Q593" s="130">
        <v>0</v>
      </c>
      <c r="R593" s="130">
        <v>0</v>
      </c>
      <c r="S593" s="130">
        <v>0</v>
      </c>
      <c r="T593" s="181">
        <v>0</v>
      </c>
      <c r="U593" s="181">
        <v>0</v>
      </c>
      <c r="V593" s="135">
        <v>0</v>
      </c>
      <c r="W593" s="135">
        <v>0</v>
      </c>
      <c r="X593" s="15"/>
      <c r="Y593" s="15"/>
      <c r="Z593" s="15"/>
      <c r="AA593" s="15"/>
      <c r="AB593" s="15"/>
      <c r="AC593" s="15"/>
    </row>
    <row r="594" spans="1:29" s="140" customFormat="1" ht="38.25" hidden="1" customHeight="1" x14ac:dyDescent="0.25">
      <c r="A594" s="174">
        <v>22</v>
      </c>
      <c r="B594" s="126" t="s">
        <v>1179</v>
      </c>
      <c r="C594" s="106">
        <f t="shared" si="51"/>
        <v>671491.75</v>
      </c>
      <c r="D594" s="134">
        <f t="shared" si="52"/>
        <v>14068.85</v>
      </c>
      <c r="E594" s="135">
        <v>0</v>
      </c>
      <c r="F594" s="130">
        <v>657422.9</v>
      </c>
      <c r="G594" s="135">
        <v>0</v>
      </c>
      <c r="H594" s="106">
        <v>0</v>
      </c>
      <c r="I594" s="135">
        <v>0</v>
      </c>
      <c r="J594" s="135">
        <v>0</v>
      </c>
      <c r="K594" s="135">
        <v>0</v>
      </c>
      <c r="L594" s="128">
        <v>0</v>
      </c>
      <c r="M594" s="135">
        <v>0</v>
      </c>
      <c r="N594" s="130">
        <v>0</v>
      </c>
      <c r="O594" s="135">
        <v>0</v>
      </c>
      <c r="P594" s="130">
        <v>0</v>
      </c>
      <c r="Q594" s="135">
        <v>0</v>
      </c>
      <c r="R594" s="135">
        <v>0</v>
      </c>
      <c r="S594" s="135">
        <v>0</v>
      </c>
      <c r="T594" s="181">
        <v>0</v>
      </c>
      <c r="U594" s="181">
        <v>0</v>
      </c>
      <c r="V594" s="135">
        <v>0</v>
      </c>
      <c r="W594" s="135">
        <v>0</v>
      </c>
      <c r="X594" s="138"/>
      <c r="Y594" s="139"/>
      <c r="Z594" s="139"/>
      <c r="AA594" s="139"/>
      <c r="AB594" s="139"/>
    </row>
    <row r="595" spans="1:29" s="72" customFormat="1" ht="24.75" hidden="1" customHeight="1" x14ac:dyDescent="0.25">
      <c r="A595" s="182" t="s">
        <v>20</v>
      </c>
      <c r="B595" s="182"/>
      <c r="C595" s="173">
        <f>ROUND(SUM(D595+E595+F595+G595+H595+I595+J595+K595+M595+O595+Q595+S595+U595+W595),2)</f>
        <v>45438963.670000002</v>
      </c>
      <c r="D595" s="133">
        <f>ROUND(SUM(D577:D594),2)</f>
        <v>870186.36</v>
      </c>
      <c r="E595" s="133">
        <f t="shared" ref="E595:W595" si="54">ROUND(SUM(E577:E594),2)</f>
        <v>1364033.32</v>
      </c>
      <c r="F595" s="133">
        <f t="shared" si="54"/>
        <v>3500583.55</v>
      </c>
      <c r="G595" s="133">
        <f t="shared" si="54"/>
        <v>6712474.54</v>
      </c>
      <c r="H595" s="133">
        <f t="shared" si="54"/>
        <v>792927.81</v>
      </c>
      <c r="I595" s="133">
        <f t="shared" si="54"/>
        <v>2345341.9700000002</v>
      </c>
      <c r="J595" s="133">
        <f t="shared" si="54"/>
        <v>3559728.27</v>
      </c>
      <c r="K595" s="133">
        <f t="shared" si="54"/>
        <v>236366.91</v>
      </c>
      <c r="L595" s="112">
        <f t="shared" si="54"/>
        <v>0</v>
      </c>
      <c r="M595" s="133">
        <f t="shared" si="54"/>
        <v>0</v>
      </c>
      <c r="N595" s="133">
        <f t="shared" si="54"/>
        <v>3169</v>
      </c>
      <c r="O595" s="133">
        <f t="shared" si="54"/>
        <v>20560595.609999999</v>
      </c>
      <c r="P595" s="133">
        <f t="shared" si="54"/>
        <v>0</v>
      </c>
      <c r="Q595" s="133">
        <f t="shared" si="54"/>
        <v>0</v>
      </c>
      <c r="R595" s="133">
        <f t="shared" si="54"/>
        <v>0</v>
      </c>
      <c r="S595" s="133">
        <f t="shared" si="54"/>
        <v>0</v>
      </c>
      <c r="T595" s="133">
        <f t="shared" si="54"/>
        <v>717</v>
      </c>
      <c r="U595" s="133">
        <f t="shared" si="54"/>
        <v>4590588.95</v>
      </c>
      <c r="V595" s="133">
        <f t="shared" si="54"/>
        <v>1350.07</v>
      </c>
      <c r="W595" s="133">
        <f t="shared" si="54"/>
        <v>906136.38</v>
      </c>
      <c r="X595" s="51"/>
      <c r="Y595" s="51"/>
      <c r="Z595" s="51"/>
      <c r="AA595" s="51"/>
      <c r="AB595" s="51"/>
      <c r="AC595" s="51"/>
    </row>
    <row r="596" spans="1:29" s="72" customFormat="1" ht="24.75" hidden="1" customHeight="1" x14ac:dyDescent="0.25">
      <c r="A596" s="183" t="s">
        <v>21</v>
      </c>
      <c r="B596" s="184"/>
      <c r="C596" s="185"/>
      <c r="D596" s="136"/>
      <c r="E596" s="130"/>
      <c r="F596" s="130"/>
      <c r="G596" s="130"/>
      <c r="H596" s="130"/>
      <c r="I596" s="130"/>
      <c r="J596" s="130"/>
      <c r="K596" s="130"/>
      <c r="L596" s="168"/>
      <c r="M596" s="130"/>
      <c r="N596" s="173"/>
      <c r="O596" s="130"/>
      <c r="P596" s="173"/>
      <c r="Q596" s="130"/>
      <c r="R596" s="173"/>
      <c r="S596" s="130"/>
      <c r="T596" s="130"/>
      <c r="U596" s="130"/>
      <c r="V596" s="173"/>
      <c r="W596" s="135"/>
      <c r="X596" s="51"/>
      <c r="Y596" s="51"/>
      <c r="Z596" s="51"/>
      <c r="AA596" s="51"/>
      <c r="AB596" s="51"/>
      <c r="AC596" s="51"/>
    </row>
    <row r="597" spans="1:29" s="72" customFormat="1" ht="24.75" hidden="1" customHeight="1" x14ac:dyDescent="0.25">
      <c r="A597" s="174">
        <v>23</v>
      </c>
      <c r="B597" s="126" t="s">
        <v>628</v>
      </c>
      <c r="C597" s="106">
        <f>ROUND(SUM(E597+F597+G597+H597+I597+J597+K597+M597+O597+Q597+S597+U597+W597),2)</f>
        <v>1247551.3</v>
      </c>
      <c r="D597" s="134" t="s">
        <v>1486</v>
      </c>
      <c r="E597" s="130">
        <v>0</v>
      </c>
      <c r="F597" s="130">
        <v>0</v>
      </c>
      <c r="G597" s="130">
        <v>0</v>
      </c>
      <c r="H597" s="130">
        <v>0</v>
      </c>
      <c r="I597" s="130">
        <v>568114.56000000006</v>
      </c>
      <c r="J597" s="130">
        <v>679436.74</v>
      </c>
      <c r="K597" s="130">
        <v>0</v>
      </c>
      <c r="L597" s="145">
        <v>0</v>
      </c>
      <c r="M597" s="130">
        <v>0</v>
      </c>
      <c r="N597" s="136">
        <v>0</v>
      </c>
      <c r="O597" s="130">
        <v>0</v>
      </c>
      <c r="P597" s="136">
        <v>0</v>
      </c>
      <c r="Q597" s="130">
        <v>0</v>
      </c>
      <c r="R597" s="130">
        <v>0</v>
      </c>
      <c r="S597" s="130">
        <v>0</v>
      </c>
      <c r="T597" s="130">
        <v>0</v>
      </c>
      <c r="U597" s="130">
        <v>0</v>
      </c>
      <c r="V597" s="186">
        <v>0</v>
      </c>
      <c r="W597" s="135">
        <v>0</v>
      </c>
      <c r="X597" s="51"/>
      <c r="Y597" s="51"/>
      <c r="Z597" s="51"/>
      <c r="AA597" s="51"/>
      <c r="AB597" s="51"/>
      <c r="AC597" s="51"/>
    </row>
    <row r="598" spans="1:29" s="72" customFormat="1" ht="24.75" hidden="1" customHeight="1" x14ac:dyDescent="0.25">
      <c r="A598" s="174">
        <v>24</v>
      </c>
      <c r="B598" s="126" t="s">
        <v>629</v>
      </c>
      <c r="C598" s="106">
        <f t="shared" ref="C598:C602" si="55">ROUND(SUM(E598+F598+G598+H598+I598+J598+K598+M598+O598+Q598+S598+U598+W598),2)</f>
        <v>60835.45</v>
      </c>
      <c r="D598" s="134" t="s">
        <v>1486</v>
      </c>
      <c r="E598" s="130">
        <v>0</v>
      </c>
      <c r="F598" s="130">
        <v>0</v>
      </c>
      <c r="G598" s="130">
        <v>0</v>
      </c>
      <c r="H598" s="130">
        <v>0</v>
      </c>
      <c r="I598" s="130">
        <v>0</v>
      </c>
      <c r="J598" s="130">
        <v>0</v>
      </c>
      <c r="K598" s="130">
        <v>0</v>
      </c>
      <c r="L598" s="128">
        <v>0</v>
      </c>
      <c r="M598" s="130">
        <v>0</v>
      </c>
      <c r="N598" s="130">
        <v>0</v>
      </c>
      <c r="O598" s="130">
        <v>0</v>
      </c>
      <c r="P598" s="130">
        <v>0</v>
      </c>
      <c r="Q598" s="130">
        <v>0</v>
      </c>
      <c r="R598" s="130">
        <v>0</v>
      </c>
      <c r="S598" s="130">
        <v>0</v>
      </c>
      <c r="T598" s="130">
        <v>0</v>
      </c>
      <c r="U598" s="130">
        <v>0</v>
      </c>
      <c r="V598" s="136">
        <v>107</v>
      </c>
      <c r="W598" s="135">
        <v>60835.45</v>
      </c>
      <c r="X598" s="51"/>
      <c r="Y598" s="51"/>
      <c r="Z598" s="51"/>
      <c r="AA598" s="51"/>
      <c r="AB598" s="51"/>
      <c r="AC598" s="51"/>
    </row>
    <row r="599" spans="1:29" s="72" customFormat="1" ht="24.75" hidden="1" customHeight="1" x14ac:dyDescent="0.25">
      <c r="A599" s="174">
        <v>25</v>
      </c>
      <c r="B599" s="126" t="s">
        <v>630</v>
      </c>
      <c r="C599" s="106">
        <f t="shared" si="55"/>
        <v>4317689.57</v>
      </c>
      <c r="D599" s="134" t="s">
        <v>1486</v>
      </c>
      <c r="E599" s="130">
        <v>0</v>
      </c>
      <c r="F599" s="130">
        <v>656268.17000000004</v>
      </c>
      <c r="G599" s="130">
        <v>2077663.42</v>
      </c>
      <c r="H599" s="130">
        <v>0</v>
      </c>
      <c r="I599" s="130">
        <v>721217.61</v>
      </c>
      <c r="J599" s="130">
        <v>862540.37</v>
      </c>
      <c r="K599" s="130">
        <v>0</v>
      </c>
      <c r="L599" s="145">
        <v>0</v>
      </c>
      <c r="M599" s="130">
        <v>0</v>
      </c>
      <c r="N599" s="136">
        <v>0</v>
      </c>
      <c r="O599" s="130">
        <v>0</v>
      </c>
      <c r="P599" s="136">
        <v>0</v>
      </c>
      <c r="Q599" s="130">
        <v>0</v>
      </c>
      <c r="R599" s="130">
        <v>0</v>
      </c>
      <c r="S599" s="130">
        <v>0</v>
      </c>
      <c r="T599" s="130">
        <v>0</v>
      </c>
      <c r="U599" s="130">
        <v>0</v>
      </c>
      <c r="V599" s="186">
        <v>0</v>
      </c>
      <c r="W599" s="135">
        <v>0</v>
      </c>
      <c r="X599" s="51"/>
      <c r="Y599" s="51"/>
      <c r="Z599" s="51"/>
      <c r="AA599" s="51"/>
      <c r="AB599" s="51"/>
      <c r="AC599" s="51"/>
    </row>
    <row r="600" spans="1:29" s="50" customFormat="1" ht="24.75" hidden="1" customHeight="1" x14ac:dyDescent="0.25">
      <c r="A600" s="174">
        <v>26</v>
      </c>
      <c r="B600" s="126" t="s">
        <v>631</v>
      </c>
      <c r="C600" s="106">
        <f t="shared" si="55"/>
        <v>3544204.49</v>
      </c>
      <c r="D600" s="134" t="s">
        <v>1486</v>
      </c>
      <c r="E600" s="130">
        <v>123450.42</v>
      </c>
      <c r="F600" s="130">
        <v>625735</v>
      </c>
      <c r="G600" s="130">
        <v>1948382.17</v>
      </c>
      <c r="H600" s="130">
        <v>0</v>
      </c>
      <c r="I600" s="130">
        <v>234656.34999999998</v>
      </c>
      <c r="J600" s="130">
        <v>611980.54999999993</v>
      </c>
      <c r="K600" s="130">
        <v>0</v>
      </c>
      <c r="L600" s="128">
        <v>0</v>
      </c>
      <c r="M600" s="130">
        <v>0</v>
      </c>
      <c r="N600" s="130">
        <v>0</v>
      </c>
      <c r="O600" s="130">
        <v>0</v>
      </c>
      <c r="P600" s="130">
        <v>0</v>
      </c>
      <c r="Q600" s="130">
        <v>0</v>
      </c>
      <c r="R600" s="130">
        <v>0</v>
      </c>
      <c r="S600" s="130">
        <v>0</v>
      </c>
      <c r="T600" s="130">
        <v>0</v>
      </c>
      <c r="U600" s="130">
        <v>0</v>
      </c>
      <c r="V600" s="130">
        <v>0</v>
      </c>
      <c r="W600" s="135">
        <v>0</v>
      </c>
      <c r="X600" s="15"/>
      <c r="Y600" s="49"/>
      <c r="Z600" s="49"/>
      <c r="AA600" s="49"/>
      <c r="AB600" s="49"/>
      <c r="AC600" s="49"/>
    </row>
    <row r="601" spans="1:29" s="50" customFormat="1" ht="24.75" hidden="1" customHeight="1" x14ac:dyDescent="0.25">
      <c r="A601" s="174">
        <v>27</v>
      </c>
      <c r="B601" s="126" t="s">
        <v>632</v>
      </c>
      <c r="C601" s="106">
        <f t="shared" si="55"/>
        <v>3672874.37</v>
      </c>
      <c r="D601" s="134" t="s">
        <v>1486</v>
      </c>
      <c r="E601" s="130">
        <v>137493.6</v>
      </c>
      <c r="F601" s="130">
        <v>570655.28</v>
      </c>
      <c r="G601" s="130">
        <v>2111192.41</v>
      </c>
      <c r="H601" s="130">
        <v>0</v>
      </c>
      <c r="I601" s="130">
        <v>255704.8</v>
      </c>
      <c r="J601" s="130">
        <v>597828.28</v>
      </c>
      <c r="K601" s="130">
        <v>0</v>
      </c>
      <c r="L601" s="128">
        <v>0</v>
      </c>
      <c r="M601" s="130">
        <v>0</v>
      </c>
      <c r="N601" s="130">
        <v>0</v>
      </c>
      <c r="O601" s="130">
        <v>0</v>
      </c>
      <c r="P601" s="130">
        <v>0</v>
      </c>
      <c r="Q601" s="130">
        <v>0</v>
      </c>
      <c r="R601" s="130">
        <v>0</v>
      </c>
      <c r="S601" s="130">
        <v>0</v>
      </c>
      <c r="T601" s="130">
        <v>0</v>
      </c>
      <c r="U601" s="130">
        <v>0</v>
      </c>
      <c r="V601" s="130">
        <v>0</v>
      </c>
      <c r="W601" s="135">
        <v>0</v>
      </c>
      <c r="X601" s="15"/>
      <c r="Y601" s="49"/>
      <c r="Z601" s="49"/>
      <c r="AA601" s="49"/>
      <c r="AB601" s="49"/>
      <c r="AC601" s="49"/>
    </row>
    <row r="602" spans="1:29" s="50" customFormat="1" ht="24.75" hidden="1" customHeight="1" x14ac:dyDescent="0.25">
      <c r="A602" s="174">
        <v>28</v>
      </c>
      <c r="B602" s="126" t="s">
        <v>1215</v>
      </c>
      <c r="C602" s="106">
        <f t="shared" si="55"/>
        <v>651373.41</v>
      </c>
      <c r="D602" s="134" t="s">
        <v>1486</v>
      </c>
      <c r="E602" s="130">
        <v>0</v>
      </c>
      <c r="F602" s="130">
        <v>0</v>
      </c>
      <c r="G602" s="130">
        <v>0</v>
      </c>
      <c r="H602" s="130">
        <v>0</v>
      </c>
      <c r="I602" s="130">
        <v>0</v>
      </c>
      <c r="J602" s="130">
        <v>0</v>
      </c>
      <c r="K602" s="130">
        <v>0</v>
      </c>
      <c r="L602" s="128">
        <v>0</v>
      </c>
      <c r="M602" s="130">
        <v>0</v>
      </c>
      <c r="N602" s="130">
        <v>0</v>
      </c>
      <c r="O602" s="130">
        <v>0</v>
      </c>
      <c r="P602" s="130">
        <v>286</v>
      </c>
      <c r="Q602" s="130">
        <v>506716.42</v>
      </c>
      <c r="R602" s="130">
        <v>0</v>
      </c>
      <c r="S602" s="130">
        <v>0</v>
      </c>
      <c r="T602" s="130">
        <v>0</v>
      </c>
      <c r="U602" s="130">
        <v>0</v>
      </c>
      <c r="V602" s="130">
        <v>286</v>
      </c>
      <c r="W602" s="135">
        <v>144656.99</v>
      </c>
      <c r="X602" s="15"/>
      <c r="Y602" s="49"/>
      <c r="Z602" s="49"/>
      <c r="AA602" s="49"/>
      <c r="AB602" s="49"/>
      <c r="AC602" s="49"/>
    </row>
    <row r="603" spans="1:29" s="50" customFormat="1" ht="24.75" hidden="1" customHeight="1" x14ac:dyDescent="0.25">
      <c r="A603" s="158" t="s">
        <v>22</v>
      </c>
      <c r="B603" s="158"/>
      <c r="C603" s="173">
        <f>ROUND(SUM(D603+E603+F603+G603+H603+I603+J603+K603+M603+O603+Q603+S603+U603+W603),2)</f>
        <v>13494528.59</v>
      </c>
      <c r="D603" s="133">
        <f>ROUND(SUM(D597:D602),2)</f>
        <v>0</v>
      </c>
      <c r="E603" s="133">
        <f t="shared" ref="E603:W603" si="56">ROUND(SUM(E597:E602),2)</f>
        <v>260944.02</v>
      </c>
      <c r="F603" s="133">
        <f t="shared" si="56"/>
        <v>1852658.45</v>
      </c>
      <c r="G603" s="133">
        <f t="shared" si="56"/>
        <v>6137238</v>
      </c>
      <c r="H603" s="133">
        <f t="shared" si="56"/>
        <v>0</v>
      </c>
      <c r="I603" s="133">
        <f t="shared" si="56"/>
        <v>1779693.32</v>
      </c>
      <c r="J603" s="133">
        <f t="shared" si="56"/>
        <v>2751785.94</v>
      </c>
      <c r="K603" s="133">
        <f t="shared" si="56"/>
        <v>0</v>
      </c>
      <c r="L603" s="112">
        <f t="shared" si="56"/>
        <v>0</v>
      </c>
      <c r="M603" s="133">
        <f t="shared" si="56"/>
        <v>0</v>
      </c>
      <c r="N603" s="133">
        <f t="shared" si="56"/>
        <v>0</v>
      </c>
      <c r="O603" s="133">
        <f t="shared" si="56"/>
        <v>0</v>
      </c>
      <c r="P603" s="133">
        <f t="shared" si="56"/>
        <v>286</v>
      </c>
      <c r="Q603" s="133">
        <f t="shared" si="56"/>
        <v>506716.42</v>
      </c>
      <c r="R603" s="133">
        <f t="shared" si="56"/>
        <v>0</v>
      </c>
      <c r="S603" s="133">
        <f t="shared" si="56"/>
        <v>0</v>
      </c>
      <c r="T603" s="133">
        <f t="shared" si="56"/>
        <v>0</v>
      </c>
      <c r="U603" s="133">
        <f t="shared" si="56"/>
        <v>0</v>
      </c>
      <c r="V603" s="133">
        <f t="shared" si="56"/>
        <v>393</v>
      </c>
      <c r="W603" s="133">
        <f t="shared" si="56"/>
        <v>205492.44</v>
      </c>
      <c r="X603" s="15"/>
      <c r="Y603" s="49"/>
      <c r="Z603" s="49"/>
      <c r="AA603" s="49"/>
      <c r="AB603" s="49"/>
      <c r="AC603" s="49"/>
    </row>
    <row r="604" spans="1:29" s="50" customFormat="1" ht="24.75" hidden="1" customHeight="1" x14ac:dyDescent="0.25">
      <c r="A604" s="150" t="s">
        <v>29</v>
      </c>
      <c r="B604" s="151"/>
      <c r="C604" s="152"/>
      <c r="D604" s="153"/>
      <c r="E604" s="130"/>
      <c r="F604" s="130"/>
      <c r="G604" s="130"/>
      <c r="H604" s="130"/>
      <c r="I604" s="130"/>
      <c r="J604" s="130"/>
      <c r="K604" s="130"/>
      <c r="L604" s="168"/>
      <c r="M604" s="130"/>
      <c r="N604" s="173"/>
      <c r="O604" s="130"/>
      <c r="P604" s="173"/>
      <c r="Q604" s="130"/>
      <c r="R604" s="173"/>
      <c r="S604" s="130"/>
      <c r="T604" s="130"/>
      <c r="U604" s="130"/>
      <c r="V604" s="173"/>
      <c r="W604" s="135"/>
      <c r="X604" s="15"/>
      <c r="Y604" s="49"/>
      <c r="Z604" s="49"/>
      <c r="AA604" s="49"/>
      <c r="AB604" s="49"/>
      <c r="AC604" s="49"/>
    </row>
    <row r="605" spans="1:29" s="50" customFormat="1" ht="24.75" hidden="1" customHeight="1" x14ac:dyDescent="0.25">
      <c r="A605" s="174">
        <v>29</v>
      </c>
      <c r="B605" s="126" t="s">
        <v>1275</v>
      </c>
      <c r="C605" s="106">
        <f>ROUND(SUM(D605+E605+F605+G605+H605+I605+J605+K605+M605+O605+Q605+S605+U605+W605),2)</f>
        <v>6848710.3099999996</v>
      </c>
      <c r="D605" s="134">
        <f t="shared" ref="D605:D634" si="57">ROUND((F605+G605+H605+I605+J605+K605+M605+O605+Q605+S605+U605+W605)*0.0214,2)</f>
        <v>138369.25</v>
      </c>
      <c r="E605" s="130">
        <v>244488.46</v>
      </c>
      <c r="F605" s="130">
        <v>0</v>
      </c>
      <c r="G605" s="130">
        <v>0</v>
      </c>
      <c r="H605" s="130">
        <v>0</v>
      </c>
      <c r="I605" s="130">
        <v>0</v>
      </c>
      <c r="J605" s="130">
        <v>0</v>
      </c>
      <c r="K605" s="130">
        <v>0</v>
      </c>
      <c r="L605" s="145">
        <v>0</v>
      </c>
      <c r="M605" s="130">
        <v>0</v>
      </c>
      <c r="N605" s="130">
        <v>1700</v>
      </c>
      <c r="O605" s="130">
        <f>5622480.52*1.15</f>
        <v>6465852.5979999993</v>
      </c>
      <c r="P605" s="130">
        <v>0</v>
      </c>
      <c r="Q605" s="130">
        <v>0</v>
      </c>
      <c r="R605" s="130">
        <v>0</v>
      </c>
      <c r="S605" s="130">
        <v>0</v>
      </c>
      <c r="T605" s="130">
        <v>0</v>
      </c>
      <c r="U605" s="130">
        <v>0</v>
      </c>
      <c r="V605" s="130">
        <v>0</v>
      </c>
      <c r="W605" s="135">
        <v>0</v>
      </c>
      <c r="X605" s="15"/>
      <c r="Y605" s="49"/>
      <c r="Z605" s="49"/>
      <c r="AA605" s="49"/>
      <c r="AB605" s="49"/>
      <c r="AC605" s="49"/>
    </row>
    <row r="606" spans="1:29" s="50" customFormat="1" ht="24.75" hidden="1" customHeight="1" x14ac:dyDescent="0.25">
      <c r="A606" s="174">
        <v>30</v>
      </c>
      <c r="B606" s="126" t="s">
        <v>612</v>
      </c>
      <c r="C606" s="106">
        <f t="shared" ref="C606:C663" si="58">ROUND(SUM(D606+E606+F606+G606+H606+I606+J606+K606+M606+O606+Q606+S606+U606+W606),2)</f>
        <v>31207935.649999999</v>
      </c>
      <c r="D606" s="134">
        <f t="shared" si="57"/>
        <v>623343.12</v>
      </c>
      <c r="E606" s="130">
        <f>ROUND((F606+G606+H606+I606+J606+K606+M606+O606+Q606+S606+U606+W606)*0.05,2)</f>
        <v>1456409.17</v>
      </c>
      <c r="F606" s="130">
        <v>2872675.8</v>
      </c>
      <c r="G606" s="130">
        <v>8597584.4399999995</v>
      </c>
      <c r="H606" s="130">
        <v>4964019.78</v>
      </c>
      <c r="I606" s="130">
        <v>2334507.59</v>
      </c>
      <c r="J606" s="130">
        <v>6188054.1299999999</v>
      </c>
      <c r="K606" s="130">
        <v>0</v>
      </c>
      <c r="L606" s="145">
        <v>0</v>
      </c>
      <c r="M606" s="130">
        <v>0</v>
      </c>
      <c r="N606" s="136">
        <v>0</v>
      </c>
      <c r="O606" s="130">
        <v>0</v>
      </c>
      <c r="P606" s="136">
        <v>1458</v>
      </c>
      <c r="Q606" s="130">
        <v>4171341.62</v>
      </c>
      <c r="R606" s="136">
        <v>0</v>
      </c>
      <c r="S606" s="130">
        <v>0</v>
      </c>
      <c r="T606" s="130">
        <v>0</v>
      </c>
      <c r="U606" s="130">
        <v>0</v>
      </c>
      <c r="V606" s="136">
        <v>0</v>
      </c>
      <c r="W606" s="135">
        <v>0</v>
      </c>
      <c r="X606" s="15"/>
      <c r="Y606" s="49"/>
      <c r="Z606" s="49"/>
      <c r="AA606" s="49"/>
      <c r="AB606" s="49"/>
      <c r="AC606" s="49"/>
    </row>
    <row r="607" spans="1:29" s="50" customFormat="1" ht="24.75" hidden="1" customHeight="1" x14ac:dyDescent="0.25">
      <c r="A607" s="174">
        <v>31</v>
      </c>
      <c r="B607" s="187" t="s">
        <v>598</v>
      </c>
      <c r="C607" s="106">
        <f t="shared" si="58"/>
        <v>8774927.4299999997</v>
      </c>
      <c r="D607" s="134">
        <v>69656.929999999993</v>
      </c>
      <c r="E607" s="130">
        <v>0</v>
      </c>
      <c r="F607" s="130">
        <v>0</v>
      </c>
      <c r="G607" s="130">
        <v>0</v>
      </c>
      <c r="H607" s="130">
        <v>1737938.22</v>
      </c>
      <c r="I607" s="130">
        <v>552378.06000000006</v>
      </c>
      <c r="J607" s="130">
        <v>964680.68</v>
      </c>
      <c r="K607" s="130">
        <v>0</v>
      </c>
      <c r="L607" s="145">
        <v>0</v>
      </c>
      <c r="M607" s="130">
        <v>0</v>
      </c>
      <c r="N607" s="136">
        <v>983.4</v>
      </c>
      <c r="O607" s="130">
        <v>5450273.54</v>
      </c>
      <c r="P607" s="136">
        <v>0</v>
      </c>
      <c r="Q607" s="130">
        <v>0</v>
      </c>
      <c r="R607" s="136">
        <v>0</v>
      </c>
      <c r="S607" s="130">
        <v>0</v>
      </c>
      <c r="T607" s="130">
        <v>0</v>
      </c>
      <c r="U607" s="130">
        <v>0</v>
      </c>
      <c r="V607" s="136">
        <v>0</v>
      </c>
      <c r="W607" s="135">
        <v>0</v>
      </c>
      <c r="X607" s="15"/>
      <c r="Y607" s="49"/>
      <c r="Z607" s="49"/>
      <c r="AA607" s="49"/>
      <c r="AB607" s="49"/>
      <c r="AC607" s="49"/>
    </row>
    <row r="608" spans="1:29" s="50" customFormat="1" ht="24.75" hidden="1" customHeight="1" x14ac:dyDescent="0.25">
      <c r="A608" s="174">
        <v>32</v>
      </c>
      <c r="B608" s="126" t="s">
        <v>89</v>
      </c>
      <c r="C608" s="106">
        <f t="shared" si="58"/>
        <v>941312.66</v>
      </c>
      <c r="D608" s="134">
        <v>19722.04</v>
      </c>
      <c r="E608" s="130">
        <v>0</v>
      </c>
      <c r="F608" s="130">
        <v>0</v>
      </c>
      <c r="G608" s="130">
        <v>0</v>
      </c>
      <c r="H608" s="130">
        <v>0</v>
      </c>
      <c r="I608" s="130">
        <v>0</v>
      </c>
      <c r="J608" s="130">
        <v>921590.62</v>
      </c>
      <c r="K608" s="130">
        <v>0</v>
      </c>
      <c r="L608" s="145">
        <v>0</v>
      </c>
      <c r="M608" s="130">
        <v>0</v>
      </c>
      <c r="N608" s="136">
        <v>0</v>
      </c>
      <c r="O608" s="130">
        <v>0</v>
      </c>
      <c r="P608" s="136">
        <v>0</v>
      </c>
      <c r="Q608" s="130">
        <v>0</v>
      </c>
      <c r="R608" s="136">
        <v>0</v>
      </c>
      <c r="S608" s="130">
        <v>0</v>
      </c>
      <c r="T608" s="130">
        <v>0</v>
      </c>
      <c r="U608" s="130">
        <v>0</v>
      </c>
      <c r="V608" s="136">
        <v>0</v>
      </c>
      <c r="W608" s="135">
        <v>0</v>
      </c>
      <c r="X608" s="15"/>
      <c r="Y608" s="49"/>
      <c r="Z608" s="49"/>
      <c r="AA608" s="49"/>
      <c r="AB608" s="49"/>
      <c r="AC608" s="49"/>
    </row>
    <row r="609" spans="1:29" s="50" customFormat="1" ht="24.75" hidden="1" customHeight="1" x14ac:dyDescent="0.25">
      <c r="A609" s="174">
        <v>33</v>
      </c>
      <c r="B609" s="126" t="s">
        <v>613</v>
      </c>
      <c r="C609" s="106">
        <f t="shared" si="58"/>
        <v>18325467.149999999</v>
      </c>
      <c r="D609" s="134">
        <f t="shared" si="57"/>
        <v>366030.42</v>
      </c>
      <c r="E609" s="130">
        <f>ROUND((F609+G609+H609+I609+J609+K609+M609+O609+Q609+S609+U609+W609)*0.05,2)</f>
        <v>855211.27</v>
      </c>
      <c r="F609" s="130">
        <v>1606677.07</v>
      </c>
      <c r="G609" s="130">
        <v>5059060.79</v>
      </c>
      <c r="H609" s="130">
        <v>3672257.72</v>
      </c>
      <c r="I609" s="130">
        <v>2157142.25</v>
      </c>
      <c r="J609" s="130">
        <v>2100273.13</v>
      </c>
      <c r="K609" s="130">
        <v>0</v>
      </c>
      <c r="L609" s="145">
        <v>0</v>
      </c>
      <c r="M609" s="130">
        <v>0</v>
      </c>
      <c r="N609" s="136">
        <v>0</v>
      </c>
      <c r="O609" s="130">
        <v>0</v>
      </c>
      <c r="P609" s="136">
        <v>995.52</v>
      </c>
      <c r="Q609" s="130">
        <v>2508814.5</v>
      </c>
      <c r="R609" s="136">
        <v>0</v>
      </c>
      <c r="S609" s="130">
        <v>0</v>
      </c>
      <c r="T609" s="130">
        <v>0</v>
      </c>
      <c r="U609" s="130">
        <v>0</v>
      </c>
      <c r="V609" s="136">
        <v>0</v>
      </c>
      <c r="W609" s="135">
        <v>0</v>
      </c>
      <c r="X609" s="15"/>
      <c r="Y609" s="49"/>
      <c r="Z609" s="49"/>
      <c r="AA609" s="49"/>
      <c r="AB609" s="49"/>
      <c r="AC609" s="49"/>
    </row>
    <row r="610" spans="1:29" s="50" customFormat="1" ht="24.75" hidden="1" customHeight="1" x14ac:dyDescent="0.25">
      <c r="A610" s="174">
        <v>34</v>
      </c>
      <c r="B610" s="126" t="s">
        <v>90</v>
      </c>
      <c r="C610" s="106">
        <f t="shared" si="58"/>
        <v>5084941.32</v>
      </c>
      <c r="D610" s="134">
        <v>106537.84</v>
      </c>
      <c r="E610" s="130">
        <v>0</v>
      </c>
      <c r="F610" s="130">
        <v>0</v>
      </c>
      <c r="G610" s="130">
        <v>0</v>
      </c>
      <c r="H610" s="130">
        <v>2130818.04</v>
      </c>
      <c r="I610" s="130">
        <v>1004129.26</v>
      </c>
      <c r="J610" s="130">
        <v>1843456.18</v>
      </c>
      <c r="K610" s="130">
        <v>0</v>
      </c>
      <c r="L610" s="145">
        <v>0</v>
      </c>
      <c r="M610" s="130">
        <v>0</v>
      </c>
      <c r="N610" s="136">
        <v>0</v>
      </c>
      <c r="O610" s="130">
        <v>0</v>
      </c>
      <c r="P610" s="136">
        <v>0</v>
      </c>
      <c r="Q610" s="130">
        <v>0</v>
      </c>
      <c r="R610" s="136">
        <v>0</v>
      </c>
      <c r="S610" s="130">
        <v>0</v>
      </c>
      <c r="T610" s="130">
        <v>0</v>
      </c>
      <c r="U610" s="130">
        <v>0</v>
      </c>
      <c r="V610" s="136">
        <v>0</v>
      </c>
      <c r="W610" s="135">
        <v>0</v>
      </c>
      <c r="X610" s="15"/>
      <c r="Y610" s="49"/>
      <c r="Z610" s="49"/>
      <c r="AA610" s="49"/>
      <c r="AB610" s="49"/>
      <c r="AC610" s="49"/>
    </row>
    <row r="611" spans="1:29" s="50" customFormat="1" ht="24.75" hidden="1" customHeight="1" x14ac:dyDescent="0.25">
      <c r="A611" s="174">
        <v>35</v>
      </c>
      <c r="B611" s="126" t="s">
        <v>599</v>
      </c>
      <c r="C611" s="106">
        <f t="shared" si="58"/>
        <v>6373228.6299999999</v>
      </c>
      <c r="D611" s="134">
        <f t="shared" si="57"/>
        <v>133529.56</v>
      </c>
      <c r="E611" s="130">
        <v>0</v>
      </c>
      <c r="F611" s="130">
        <v>1607815.47</v>
      </c>
      <c r="G611" s="127">
        <v>4631883.5999999996</v>
      </c>
      <c r="H611" s="130">
        <v>0</v>
      </c>
      <c r="I611" s="130">
        <v>0</v>
      </c>
      <c r="J611" s="130">
        <v>0</v>
      </c>
      <c r="K611" s="130">
        <v>0</v>
      </c>
      <c r="L611" s="130">
        <v>0</v>
      </c>
      <c r="M611" s="130">
        <v>0</v>
      </c>
      <c r="N611" s="130">
        <v>0</v>
      </c>
      <c r="O611" s="130">
        <v>0</v>
      </c>
      <c r="P611" s="130">
        <v>0</v>
      </c>
      <c r="Q611" s="130">
        <v>0</v>
      </c>
      <c r="R611" s="130">
        <v>0</v>
      </c>
      <c r="S611" s="130">
        <v>0</v>
      </c>
      <c r="T611" s="130">
        <v>0</v>
      </c>
      <c r="U611" s="130">
        <v>0</v>
      </c>
      <c r="V611" s="130">
        <v>0</v>
      </c>
      <c r="W611" s="130">
        <v>0</v>
      </c>
      <c r="X611" s="15"/>
      <c r="Y611" s="49"/>
      <c r="Z611" s="49"/>
      <c r="AA611" s="49"/>
      <c r="AB611" s="49"/>
      <c r="AC611" s="49"/>
    </row>
    <row r="612" spans="1:29" s="50" customFormat="1" ht="24.75" hidden="1" customHeight="1" x14ac:dyDescent="0.25">
      <c r="A612" s="174">
        <v>36</v>
      </c>
      <c r="B612" s="126" t="s">
        <v>1264</v>
      </c>
      <c r="C612" s="106">
        <f t="shared" si="58"/>
        <v>6111934.6399999997</v>
      </c>
      <c r="D612" s="134">
        <f t="shared" si="57"/>
        <v>122078.96</v>
      </c>
      <c r="E612" s="130">
        <f>ROUND((F612+G612+H612+I612+J612+K612+M612+O612+Q612+S612+U612+W612)*0.05,2)</f>
        <v>285231.21999999997</v>
      </c>
      <c r="F612" s="130">
        <v>0</v>
      </c>
      <c r="G612" s="130">
        <v>0</v>
      </c>
      <c r="H612" s="130">
        <v>0</v>
      </c>
      <c r="I612" s="130">
        <v>0</v>
      </c>
      <c r="J612" s="130">
        <v>0</v>
      </c>
      <c r="K612" s="130">
        <v>0</v>
      </c>
      <c r="L612" s="145">
        <v>2</v>
      </c>
      <c r="M612" s="130">
        <v>5704624.46</v>
      </c>
      <c r="N612" s="136">
        <v>0</v>
      </c>
      <c r="O612" s="130">
        <v>0</v>
      </c>
      <c r="P612" s="136">
        <v>0</v>
      </c>
      <c r="Q612" s="130">
        <v>0</v>
      </c>
      <c r="R612" s="136">
        <v>0</v>
      </c>
      <c r="S612" s="130">
        <v>0</v>
      </c>
      <c r="T612" s="130">
        <v>0</v>
      </c>
      <c r="U612" s="130">
        <v>0</v>
      </c>
      <c r="V612" s="136">
        <v>0</v>
      </c>
      <c r="W612" s="135">
        <v>0</v>
      </c>
      <c r="X612" s="15"/>
      <c r="Y612" s="49"/>
      <c r="Z612" s="49"/>
      <c r="AA612" s="49"/>
      <c r="AB612" s="49"/>
      <c r="AC612" s="49"/>
    </row>
    <row r="613" spans="1:29" s="50" customFormat="1" ht="24.75" hidden="1" customHeight="1" x14ac:dyDescent="0.25">
      <c r="A613" s="174">
        <v>37</v>
      </c>
      <c r="B613" s="126" t="s">
        <v>811</v>
      </c>
      <c r="C613" s="106">
        <f t="shared" si="58"/>
        <v>5541218.7699999996</v>
      </c>
      <c r="D613" s="134">
        <v>115513.27</v>
      </c>
      <c r="E613" s="130">
        <v>0</v>
      </c>
      <c r="F613" s="130">
        <v>0</v>
      </c>
      <c r="G613" s="130">
        <v>0</v>
      </c>
      <c r="H613" s="130">
        <v>0</v>
      </c>
      <c r="I613" s="130">
        <v>0</v>
      </c>
      <c r="J613" s="130">
        <v>0</v>
      </c>
      <c r="K613" s="130">
        <v>0</v>
      </c>
      <c r="L613" s="145">
        <v>3</v>
      </c>
      <c r="M613" s="130">
        <v>5425705.5</v>
      </c>
      <c r="N613" s="136">
        <v>0</v>
      </c>
      <c r="O613" s="130">
        <v>0</v>
      </c>
      <c r="P613" s="136">
        <v>0</v>
      </c>
      <c r="Q613" s="130">
        <v>0</v>
      </c>
      <c r="R613" s="136">
        <v>0</v>
      </c>
      <c r="S613" s="130">
        <v>0</v>
      </c>
      <c r="T613" s="130">
        <v>0</v>
      </c>
      <c r="U613" s="130">
        <v>0</v>
      </c>
      <c r="V613" s="136">
        <v>0</v>
      </c>
      <c r="W613" s="135">
        <v>0</v>
      </c>
      <c r="X613" s="15"/>
      <c r="Y613" s="49"/>
      <c r="Z613" s="49"/>
      <c r="AA613" s="49"/>
      <c r="AB613" s="49"/>
      <c r="AC613" s="49"/>
    </row>
    <row r="614" spans="1:29" s="16" customFormat="1" ht="24.75" hidden="1" customHeight="1" x14ac:dyDescent="0.25">
      <c r="A614" s="174">
        <v>38</v>
      </c>
      <c r="B614" s="126" t="s">
        <v>600</v>
      </c>
      <c r="C614" s="106">
        <f t="shared" si="58"/>
        <v>2125836.36</v>
      </c>
      <c r="D614" s="134">
        <f t="shared" si="57"/>
        <v>42631.3</v>
      </c>
      <c r="E614" s="130">
        <v>91088.35</v>
      </c>
      <c r="F614" s="130">
        <v>0</v>
      </c>
      <c r="G614" s="130">
        <v>0</v>
      </c>
      <c r="H614" s="130">
        <v>0</v>
      </c>
      <c r="I614" s="130">
        <v>0</v>
      </c>
      <c r="J614" s="130">
        <v>0</v>
      </c>
      <c r="K614" s="130">
        <v>0</v>
      </c>
      <c r="L614" s="145">
        <v>0</v>
      </c>
      <c r="M614" s="130">
        <v>0</v>
      </c>
      <c r="N614" s="130">
        <v>755</v>
      </c>
      <c r="O614" s="130">
        <f>1732275.4*1.15</f>
        <v>1992116.7099999997</v>
      </c>
      <c r="P614" s="130">
        <v>0</v>
      </c>
      <c r="Q614" s="130">
        <v>0</v>
      </c>
      <c r="R614" s="130">
        <v>0</v>
      </c>
      <c r="S614" s="130">
        <v>0</v>
      </c>
      <c r="T614" s="130">
        <v>0</v>
      </c>
      <c r="U614" s="130">
        <v>0</v>
      </c>
      <c r="V614" s="130">
        <v>0</v>
      </c>
      <c r="W614" s="135">
        <v>0</v>
      </c>
      <c r="X614" s="15"/>
      <c r="Y614" s="15"/>
      <c r="Z614" s="15"/>
      <c r="AA614" s="15"/>
      <c r="AB614" s="15"/>
      <c r="AC614" s="15"/>
    </row>
    <row r="615" spans="1:29" s="16" customFormat="1" ht="24.75" hidden="1" customHeight="1" x14ac:dyDescent="0.25">
      <c r="A615" s="174">
        <v>39</v>
      </c>
      <c r="B615" s="126" t="s">
        <v>155</v>
      </c>
      <c r="C615" s="106">
        <f t="shared" si="58"/>
        <v>27901917.710000001</v>
      </c>
      <c r="D615" s="134">
        <f t="shared" si="57"/>
        <v>557309.16</v>
      </c>
      <c r="E615" s="130">
        <f>ROUND((F615+G615+H615+I615+J615+K615+M615+O615+Q615+S615+U615+W615)*0.05,2)</f>
        <v>1302124.22</v>
      </c>
      <c r="F615" s="130">
        <v>1598262.03</v>
      </c>
      <c r="G615" s="130">
        <v>5032563.72</v>
      </c>
      <c r="H615" s="130">
        <v>3653024.1</v>
      </c>
      <c r="I615" s="130">
        <v>2145844.11</v>
      </c>
      <c r="J615" s="130">
        <v>2089272.85</v>
      </c>
      <c r="K615" s="130">
        <v>0</v>
      </c>
      <c r="L615" s="145">
        <v>0</v>
      </c>
      <c r="M615" s="130">
        <v>0</v>
      </c>
      <c r="N615" s="136">
        <v>978</v>
      </c>
      <c r="O615" s="130">
        <v>5420345.25</v>
      </c>
      <c r="P615" s="136">
        <v>0</v>
      </c>
      <c r="Q615" s="130">
        <v>0</v>
      </c>
      <c r="R615" s="136">
        <v>2204.65</v>
      </c>
      <c r="S615" s="130">
        <v>6103172.2699999996</v>
      </c>
      <c r="T615" s="130">
        <v>0</v>
      </c>
      <c r="U615" s="130">
        <v>0</v>
      </c>
      <c r="V615" s="136">
        <v>0</v>
      </c>
      <c r="W615" s="135">
        <v>0</v>
      </c>
      <c r="X615" s="15"/>
      <c r="Y615" s="15"/>
      <c r="Z615" s="15"/>
      <c r="AA615" s="15"/>
      <c r="AB615" s="15"/>
      <c r="AC615" s="15"/>
    </row>
    <row r="616" spans="1:29" s="16" customFormat="1" ht="24.75" hidden="1" customHeight="1" x14ac:dyDescent="0.25">
      <c r="A616" s="174">
        <v>40</v>
      </c>
      <c r="B616" s="126" t="s">
        <v>93</v>
      </c>
      <c r="C616" s="106">
        <f t="shared" si="58"/>
        <v>2220888.9300000002</v>
      </c>
      <c r="D616" s="134">
        <v>46531.25</v>
      </c>
      <c r="E616" s="130">
        <v>0</v>
      </c>
      <c r="F616" s="130">
        <v>0</v>
      </c>
      <c r="G616" s="130">
        <v>2174357.6800000002</v>
      </c>
      <c r="H616" s="130">
        <v>0</v>
      </c>
      <c r="I616" s="130">
        <v>0</v>
      </c>
      <c r="J616" s="130">
        <v>0</v>
      </c>
      <c r="K616" s="130">
        <v>0</v>
      </c>
      <c r="L616" s="145">
        <v>0</v>
      </c>
      <c r="M616" s="130">
        <v>0</v>
      </c>
      <c r="N616" s="136">
        <v>0</v>
      </c>
      <c r="O616" s="130">
        <v>0</v>
      </c>
      <c r="P616" s="136">
        <v>0</v>
      </c>
      <c r="Q616" s="130">
        <v>0</v>
      </c>
      <c r="R616" s="136">
        <v>0</v>
      </c>
      <c r="S616" s="130">
        <v>0</v>
      </c>
      <c r="T616" s="136">
        <v>0</v>
      </c>
      <c r="U616" s="130">
        <v>0</v>
      </c>
      <c r="V616" s="136">
        <v>0</v>
      </c>
      <c r="W616" s="130">
        <v>0</v>
      </c>
      <c r="X616" s="15"/>
      <c r="Y616" s="15"/>
      <c r="Z616" s="15"/>
      <c r="AA616" s="15"/>
      <c r="AB616" s="15"/>
      <c r="AC616" s="15"/>
    </row>
    <row r="617" spans="1:29" s="16" customFormat="1" ht="24.75" hidden="1" customHeight="1" x14ac:dyDescent="0.25">
      <c r="A617" s="174">
        <v>41</v>
      </c>
      <c r="B617" s="126" t="s">
        <v>614</v>
      </c>
      <c r="C617" s="106">
        <f t="shared" si="58"/>
        <v>8635167.1600000001</v>
      </c>
      <c r="D617" s="134">
        <f t="shared" si="57"/>
        <v>175671.16</v>
      </c>
      <c r="E617" s="130">
        <v>250563.33</v>
      </c>
      <c r="F617" s="130">
        <v>0</v>
      </c>
      <c r="G617" s="130">
        <v>0</v>
      </c>
      <c r="H617" s="130">
        <v>0</v>
      </c>
      <c r="I617" s="130">
        <v>0</v>
      </c>
      <c r="J617" s="130">
        <v>0</v>
      </c>
      <c r="K617" s="130">
        <v>0</v>
      </c>
      <c r="L617" s="145">
        <v>0</v>
      </c>
      <c r="M617" s="130">
        <v>0</v>
      </c>
      <c r="N617" s="136">
        <v>0</v>
      </c>
      <c r="O617" s="130">
        <v>0</v>
      </c>
      <c r="P617" s="136">
        <v>0</v>
      </c>
      <c r="Q617" s="130">
        <v>0</v>
      </c>
      <c r="R617" s="136">
        <v>0</v>
      </c>
      <c r="S617" s="130">
        <v>0</v>
      </c>
      <c r="T617" s="136">
        <v>2200.5</v>
      </c>
      <c r="U617" s="130">
        <f>7138202.32*1.15</f>
        <v>8208932.6679999996</v>
      </c>
      <c r="V617" s="136">
        <v>0</v>
      </c>
      <c r="W617" s="135">
        <v>0</v>
      </c>
      <c r="X617" s="15"/>
      <c r="Y617" s="15"/>
      <c r="Z617" s="15"/>
      <c r="AA617" s="15"/>
      <c r="AB617" s="15"/>
      <c r="AC617" s="15"/>
    </row>
    <row r="618" spans="1:29" s="16" customFormat="1" ht="24.75" hidden="1" customHeight="1" x14ac:dyDescent="0.25">
      <c r="A618" s="174">
        <v>42</v>
      </c>
      <c r="B618" s="126" t="s">
        <v>1274</v>
      </c>
      <c r="C618" s="106">
        <f t="shared" si="58"/>
        <v>5062537.72</v>
      </c>
      <c r="D618" s="134">
        <f t="shared" si="57"/>
        <v>102909.18</v>
      </c>
      <c r="E618" s="130">
        <v>150788.29</v>
      </c>
      <c r="F618" s="130">
        <v>0</v>
      </c>
      <c r="G618" s="130">
        <v>0</v>
      </c>
      <c r="H618" s="130">
        <v>0</v>
      </c>
      <c r="I618" s="130">
        <v>0</v>
      </c>
      <c r="J618" s="130">
        <v>0</v>
      </c>
      <c r="K618" s="130">
        <v>0</v>
      </c>
      <c r="L618" s="145">
        <v>0</v>
      </c>
      <c r="M618" s="130">
        <v>0</v>
      </c>
      <c r="N618" s="130">
        <v>1053</v>
      </c>
      <c r="O618" s="130">
        <f>4181600.22*1.15</f>
        <v>4808840.2529999996</v>
      </c>
      <c r="P618" s="130">
        <v>0</v>
      </c>
      <c r="Q618" s="130">
        <v>0</v>
      </c>
      <c r="R618" s="130">
        <v>0</v>
      </c>
      <c r="S618" s="130">
        <v>0</v>
      </c>
      <c r="T618" s="130">
        <v>0</v>
      </c>
      <c r="U618" s="130">
        <v>0</v>
      </c>
      <c r="V618" s="130">
        <v>0</v>
      </c>
      <c r="W618" s="135">
        <v>0</v>
      </c>
      <c r="X618" s="15"/>
      <c r="Y618" s="15"/>
      <c r="Z618" s="15"/>
      <c r="AA618" s="15"/>
      <c r="AB618" s="15"/>
      <c r="AC618" s="15"/>
    </row>
    <row r="619" spans="1:29" s="16" customFormat="1" ht="24.75" hidden="1" customHeight="1" x14ac:dyDescent="0.25">
      <c r="A619" s="174">
        <v>43</v>
      </c>
      <c r="B619" s="126" t="s">
        <v>94</v>
      </c>
      <c r="C619" s="106">
        <f t="shared" si="58"/>
        <v>4070819.38</v>
      </c>
      <c r="D619" s="134">
        <v>85290.32</v>
      </c>
      <c r="E619" s="130">
        <v>0</v>
      </c>
      <c r="F619" s="130">
        <v>0</v>
      </c>
      <c r="G619" s="130">
        <v>3985529.06</v>
      </c>
      <c r="H619" s="130">
        <v>0</v>
      </c>
      <c r="I619" s="130">
        <v>0</v>
      </c>
      <c r="J619" s="130">
        <v>0</v>
      </c>
      <c r="K619" s="130">
        <v>0</v>
      </c>
      <c r="L619" s="145">
        <v>0</v>
      </c>
      <c r="M619" s="130">
        <v>0</v>
      </c>
      <c r="N619" s="130">
        <v>0</v>
      </c>
      <c r="O619" s="130">
        <v>0</v>
      </c>
      <c r="P619" s="136">
        <v>0</v>
      </c>
      <c r="Q619" s="130">
        <v>0</v>
      </c>
      <c r="R619" s="136">
        <v>0</v>
      </c>
      <c r="S619" s="130">
        <v>0</v>
      </c>
      <c r="T619" s="136">
        <v>0</v>
      </c>
      <c r="U619" s="130">
        <v>0</v>
      </c>
      <c r="V619" s="136">
        <v>0</v>
      </c>
      <c r="W619" s="130">
        <v>0</v>
      </c>
      <c r="X619" s="15"/>
      <c r="Y619" s="15"/>
      <c r="Z619" s="15"/>
      <c r="AA619" s="15"/>
      <c r="AB619" s="15"/>
      <c r="AC619" s="15"/>
    </row>
    <row r="620" spans="1:29" s="16" customFormat="1" ht="24.75" hidden="1" customHeight="1" x14ac:dyDescent="0.25">
      <c r="A620" s="174">
        <v>44</v>
      </c>
      <c r="B620" s="126" t="s">
        <v>95</v>
      </c>
      <c r="C620" s="106">
        <f t="shared" si="58"/>
        <v>2380361.91</v>
      </c>
      <c r="D620" s="134">
        <f t="shared" si="57"/>
        <v>49196.03</v>
      </c>
      <c r="E620" s="130">
        <v>32285.98</v>
      </c>
      <c r="F620" s="130">
        <v>0</v>
      </c>
      <c r="G620" s="130">
        <v>0</v>
      </c>
      <c r="H620" s="130">
        <v>0</v>
      </c>
      <c r="I620" s="130">
        <v>0</v>
      </c>
      <c r="J620" s="130">
        <v>0</v>
      </c>
      <c r="K620" s="130">
        <v>0</v>
      </c>
      <c r="L620" s="145">
        <v>0</v>
      </c>
      <c r="M620" s="130">
        <v>0</v>
      </c>
      <c r="N620" s="136">
        <v>0</v>
      </c>
      <c r="O620" s="130">
        <v>0</v>
      </c>
      <c r="P620" s="136">
        <v>887</v>
      </c>
      <c r="Q620" s="130">
        <v>2298879.9</v>
      </c>
      <c r="R620" s="136">
        <v>0</v>
      </c>
      <c r="S620" s="130">
        <v>0</v>
      </c>
      <c r="T620" s="130">
        <v>0</v>
      </c>
      <c r="U620" s="130">
        <v>0</v>
      </c>
      <c r="V620" s="136">
        <v>0</v>
      </c>
      <c r="W620" s="135">
        <v>0</v>
      </c>
      <c r="X620" s="15"/>
      <c r="Y620" s="15"/>
      <c r="Z620" s="15"/>
      <c r="AA620" s="15"/>
      <c r="AB620" s="15"/>
      <c r="AC620" s="15"/>
    </row>
    <row r="621" spans="1:29" s="16" customFormat="1" ht="24.75" hidden="1" customHeight="1" x14ac:dyDescent="0.25">
      <c r="A621" s="174">
        <v>45</v>
      </c>
      <c r="B621" s="126" t="s">
        <v>96</v>
      </c>
      <c r="C621" s="106">
        <f t="shared" si="58"/>
        <v>2402315.79</v>
      </c>
      <c r="D621" s="134">
        <f t="shared" si="57"/>
        <v>49654.71</v>
      </c>
      <c r="E621" s="130">
        <v>32347.34</v>
      </c>
      <c r="F621" s="130">
        <v>0</v>
      </c>
      <c r="G621" s="130">
        <v>0</v>
      </c>
      <c r="H621" s="130">
        <v>0</v>
      </c>
      <c r="I621" s="130">
        <v>0</v>
      </c>
      <c r="J621" s="130">
        <v>0</v>
      </c>
      <c r="K621" s="130">
        <v>0</v>
      </c>
      <c r="L621" s="145">
        <v>0</v>
      </c>
      <c r="M621" s="130">
        <v>0</v>
      </c>
      <c r="N621" s="136">
        <v>0</v>
      </c>
      <c r="O621" s="130">
        <v>0</v>
      </c>
      <c r="P621" s="136">
        <v>888</v>
      </c>
      <c r="Q621" s="130">
        <v>2320313.7400000002</v>
      </c>
      <c r="R621" s="136">
        <v>0</v>
      </c>
      <c r="S621" s="130">
        <v>0</v>
      </c>
      <c r="T621" s="130">
        <v>0</v>
      </c>
      <c r="U621" s="130">
        <v>0</v>
      </c>
      <c r="V621" s="136">
        <v>0</v>
      </c>
      <c r="W621" s="135">
        <v>0</v>
      </c>
      <c r="X621" s="15"/>
      <c r="Y621" s="15"/>
      <c r="Z621" s="15"/>
      <c r="AA621" s="15"/>
      <c r="AB621" s="15"/>
      <c r="AC621" s="15"/>
    </row>
    <row r="622" spans="1:29" s="16" customFormat="1" ht="24.75" hidden="1" customHeight="1" x14ac:dyDescent="0.25">
      <c r="A622" s="174">
        <v>46</v>
      </c>
      <c r="B622" s="126" t="s">
        <v>97</v>
      </c>
      <c r="C622" s="106">
        <f t="shared" si="58"/>
        <v>2396637.44</v>
      </c>
      <c r="D622" s="134">
        <f t="shared" si="57"/>
        <v>49536.71</v>
      </c>
      <c r="E622" s="130">
        <v>32301.32</v>
      </c>
      <c r="F622" s="130">
        <v>0</v>
      </c>
      <c r="G622" s="130">
        <v>0</v>
      </c>
      <c r="H622" s="130">
        <v>0</v>
      </c>
      <c r="I622" s="130">
        <v>0</v>
      </c>
      <c r="J622" s="130">
        <v>0</v>
      </c>
      <c r="K622" s="130">
        <v>0</v>
      </c>
      <c r="L622" s="145">
        <v>0</v>
      </c>
      <c r="M622" s="130">
        <v>0</v>
      </c>
      <c r="N622" s="136">
        <v>0</v>
      </c>
      <c r="O622" s="130">
        <v>0</v>
      </c>
      <c r="P622" s="136">
        <v>888</v>
      </c>
      <c r="Q622" s="130">
        <v>2314799.41</v>
      </c>
      <c r="R622" s="136">
        <v>0</v>
      </c>
      <c r="S622" s="130">
        <v>0</v>
      </c>
      <c r="T622" s="130">
        <v>0</v>
      </c>
      <c r="U622" s="130">
        <v>0</v>
      </c>
      <c r="V622" s="136">
        <v>0</v>
      </c>
      <c r="W622" s="135">
        <v>0</v>
      </c>
      <c r="X622" s="15"/>
      <c r="Y622" s="15"/>
      <c r="Z622" s="15"/>
      <c r="AA622" s="15"/>
      <c r="AB622" s="15"/>
      <c r="AC622" s="15"/>
    </row>
    <row r="623" spans="1:29" s="16" customFormat="1" ht="24.75" hidden="1" customHeight="1" x14ac:dyDescent="0.25">
      <c r="A623" s="174">
        <v>47</v>
      </c>
      <c r="B623" s="126" t="s">
        <v>154</v>
      </c>
      <c r="C623" s="106">
        <f t="shared" si="58"/>
        <v>18581485.25</v>
      </c>
      <c r="D623" s="134">
        <f t="shared" si="57"/>
        <v>371144.1</v>
      </c>
      <c r="E623" s="130">
        <f>ROUND((F623+G623+H623+I623+J623+K623+M623+O623+Q623+S623+U623+W623)*0.05,2)</f>
        <v>867159.1</v>
      </c>
      <c r="F623" s="130">
        <v>1612410.3</v>
      </c>
      <c r="G623" s="130">
        <v>0</v>
      </c>
      <c r="H623" s="130">
        <v>3685361.71</v>
      </c>
      <c r="I623" s="130">
        <v>2164839.7400000002</v>
      </c>
      <c r="J623" s="130">
        <v>2107767.69</v>
      </c>
      <c r="K623" s="130">
        <v>0</v>
      </c>
      <c r="L623" s="145">
        <v>0</v>
      </c>
      <c r="M623" s="130">
        <v>0</v>
      </c>
      <c r="N623" s="136">
        <v>977.1</v>
      </c>
      <c r="O623" s="130">
        <v>5415357.2000000002</v>
      </c>
      <c r="P623" s="136">
        <v>888</v>
      </c>
      <c r="Q623" s="130">
        <v>2357445.41</v>
      </c>
      <c r="R623" s="136">
        <v>0</v>
      </c>
      <c r="S623" s="130">
        <v>0</v>
      </c>
      <c r="T623" s="130">
        <v>0</v>
      </c>
      <c r="U623" s="130">
        <v>0</v>
      </c>
      <c r="V623" s="136">
        <v>0</v>
      </c>
      <c r="W623" s="135">
        <v>0</v>
      </c>
      <c r="X623" s="15"/>
      <c r="Y623" s="15"/>
      <c r="Z623" s="15"/>
      <c r="AA623" s="15"/>
      <c r="AB623" s="15"/>
      <c r="AC623" s="15"/>
    </row>
    <row r="624" spans="1:29" s="16" customFormat="1" ht="24.75" hidden="1" customHeight="1" x14ac:dyDescent="0.25">
      <c r="A624" s="174">
        <v>48</v>
      </c>
      <c r="B624" s="126" t="s">
        <v>602</v>
      </c>
      <c r="C624" s="106">
        <f t="shared" si="58"/>
        <v>2049399.4</v>
      </c>
      <c r="D624" s="134">
        <v>16614.5</v>
      </c>
      <c r="E624" s="130">
        <v>0</v>
      </c>
      <c r="F624" s="130">
        <v>0</v>
      </c>
      <c r="G624" s="130">
        <v>2032784.9</v>
      </c>
      <c r="H624" s="130">
        <v>0</v>
      </c>
      <c r="I624" s="130">
        <v>0</v>
      </c>
      <c r="J624" s="130">
        <v>0</v>
      </c>
      <c r="K624" s="130">
        <v>0</v>
      </c>
      <c r="L624" s="145">
        <v>0</v>
      </c>
      <c r="M624" s="130">
        <v>0</v>
      </c>
      <c r="N624" s="136">
        <v>0</v>
      </c>
      <c r="O624" s="130">
        <v>0</v>
      </c>
      <c r="P624" s="136">
        <v>0</v>
      </c>
      <c r="Q624" s="130">
        <v>0</v>
      </c>
      <c r="R624" s="136">
        <v>0</v>
      </c>
      <c r="S624" s="130">
        <v>0</v>
      </c>
      <c r="T624" s="136">
        <v>0</v>
      </c>
      <c r="U624" s="130">
        <v>0</v>
      </c>
      <c r="V624" s="136">
        <v>0</v>
      </c>
      <c r="W624" s="130">
        <v>0</v>
      </c>
      <c r="X624" s="15"/>
      <c r="Y624" s="15"/>
      <c r="Z624" s="15"/>
      <c r="AA624" s="15"/>
      <c r="AB624" s="15"/>
      <c r="AC624" s="15"/>
    </row>
    <row r="625" spans="1:29" s="16" customFormat="1" ht="24.75" hidden="1" customHeight="1" x14ac:dyDescent="0.25">
      <c r="A625" s="174">
        <v>49</v>
      </c>
      <c r="B625" s="126" t="s">
        <v>616</v>
      </c>
      <c r="C625" s="106">
        <f t="shared" si="58"/>
        <v>19364062.390000001</v>
      </c>
      <c r="D625" s="134">
        <f t="shared" si="57"/>
        <v>386775.19</v>
      </c>
      <c r="E625" s="130">
        <f t="shared" ref="E625:E631" si="59">ROUND((F625+G625+H625+I625+J625+K625+M625+O625+Q625+S625+U625+W625)*0.05,2)</f>
        <v>903680.34</v>
      </c>
      <c r="F625" s="130">
        <v>1607084.56</v>
      </c>
      <c r="G625" s="130">
        <v>0</v>
      </c>
      <c r="H625" s="130">
        <v>3673189.08</v>
      </c>
      <c r="I625" s="130">
        <v>2157689.34</v>
      </c>
      <c r="J625" s="130">
        <v>2100805.7999999998</v>
      </c>
      <c r="K625" s="130">
        <v>0</v>
      </c>
      <c r="L625" s="145">
        <v>0</v>
      </c>
      <c r="M625" s="130">
        <v>0</v>
      </c>
      <c r="N625" s="136">
        <v>1116</v>
      </c>
      <c r="O625" s="130">
        <v>6185179.2400000002</v>
      </c>
      <c r="P625" s="136">
        <v>750.5</v>
      </c>
      <c r="Q625" s="130">
        <v>2349658.84</v>
      </c>
      <c r="R625" s="136">
        <v>0</v>
      </c>
      <c r="S625" s="130">
        <v>0</v>
      </c>
      <c r="T625" s="130">
        <v>0</v>
      </c>
      <c r="U625" s="130">
        <v>0</v>
      </c>
      <c r="V625" s="136">
        <v>0</v>
      </c>
      <c r="W625" s="135">
        <v>0</v>
      </c>
      <c r="X625" s="15"/>
      <c r="Y625" s="15"/>
      <c r="Z625" s="15"/>
      <c r="AA625" s="15"/>
      <c r="AB625" s="15"/>
      <c r="AC625" s="15"/>
    </row>
    <row r="626" spans="1:29" s="16" customFormat="1" ht="24.75" hidden="1" customHeight="1" x14ac:dyDescent="0.25">
      <c r="A626" s="174">
        <v>50</v>
      </c>
      <c r="B626" s="126" t="s">
        <v>617</v>
      </c>
      <c r="C626" s="106">
        <f t="shared" si="58"/>
        <v>14058452.98</v>
      </c>
      <c r="D626" s="134">
        <f t="shared" si="57"/>
        <v>284203.69</v>
      </c>
      <c r="E626" s="130">
        <v>493702.82</v>
      </c>
      <c r="F626" s="130">
        <f>1147431*1.15</f>
        <v>1319545.6499999999</v>
      </c>
      <c r="G626" s="130">
        <v>0</v>
      </c>
      <c r="H626" s="130">
        <v>0</v>
      </c>
      <c r="I626" s="130">
        <v>0</v>
      </c>
      <c r="J626" s="130">
        <v>0</v>
      </c>
      <c r="K626" s="130">
        <v>0</v>
      </c>
      <c r="L626" s="145">
        <v>0</v>
      </c>
      <c r="M626" s="130">
        <v>0</v>
      </c>
      <c r="N626" s="136">
        <v>973</v>
      </c>
      <c r="O626" s="130">
        <f>3687330*1.15</f>
        <v>4240429.5</v>
      </c>
      <c r="P626" s="136">
        <v>0</v>
      </c>
      <c r="Q626" s="130">
        <v>0</v>
      </c>
      <c r="R626" s="136">
        <v>0</v>
      </c>
      <c r="S626" s="136">
        <v>0</v>
      </c>
      <c r="T626" s="136">
        <v>2200.5</v>
      </c>
      <c r="U626" s="130">
        <f>6713540.28*1.15</f>
        <v>7720571.3219999997</v>
      </c>
      <c r="V626" s="136">
        <v>0</v>
      </c>
      <c r="W626" s="135">
        <v>0</v>
      </c>
      <c r="X626" s="15"/>
      <c r="Y626" s="15"/>
      <c r="Z626" s="15"/>
      <c r="AA626" s="15"/>
      <c r="AB626" s="15"/>
      <c r="AC626" s="15"/>
    </row>
    <row r="627" spans="1:29" s="16" customFormat="1" ht="24.75" hidden="1" customHeight="1" x14ac:dyDescent="0.25">
      <c r="A627" s="174">
        <v>51</v>
      </c>
      <c r="B627" s="126" t="s">
        <v>311</v>
      </c>
      <c r="C627" s="106">
        <f t="shared" si="58"/>
        <v>18263315.359999999</v>
      </c>
      <c r="D627" s="134">
        <f t="shared" si="57"/>
        <v>367752.79</v>
      </c>
      <c r="E627" s="130">
        <v>710852.86</v>
      </c>
      <c r="F627" s="130">
        <v>1627552.26</v>
      </c>
      <c r="G627" s="130">
        <v>0</v>
      </c>
      <c r="H627" s="130">
        <v>0</v>
      </c>
      <c r="I627" s="130">
        <v>0</v>
      </c>
      <c r="J627" s="130">
        <v>0</v>
      </c>
      <c r="K627" s="130">
        <v>0</v>
      </c>
      <c r="L627" s="145">
        <v>0</v>
      </c>
      <c r="M627" s="130">
        <v>0</v>
      </c>
      <c r="N627" s="136">
        <v>974.7</v>
      </c>
      <c r="O627" s="130">
        <f>2360801*1.15</f>
        <v>2714921.15</v>
      </c>
      <c r="P627" s="136">
        <v>0</v>
      </c>
      <c r="Q627" s="130">
        <v>0</v>
      </c>
      <c r="R627" s="136">
        <v>0</v>
      </c>
      <c r="S627" s="136">
        <v>0</v>
      </c>
      <c r="T627" s="136">
        <v>3455</v>
      </c>
      <c r="U627" s="130">
        <f>11167162*1.15</f>
        <v>12842236.299999999</v>
      </c>
      <c r="V627" s="136">
        <v>0</v>
      </c>
      <c r="W627" s="135">
        <v>0</v>
      </c>
      <c r="X627" s="15"/>
      <c r="Y627" s="15"/>
      <c r="Z627" s="15"/>
      <c r="AA627" s="15"/>
      <c r="AB627" s="15"/>
      <c r="AC627" s="15"/>
    </row>
    <row r="628" spans="1:29" s="16" customFormat="1" ht="24.75" hidden="1" customHeight="1" x14ac:dyDescent="0.25">
      <c r="A628" s="174">
        <v>52</v>
      </c>
      <c r="B628" s="126" t="s">
        <v>1281</v>
      </c>
      <c r="C628" s="106">
        <f t="shared" si="58"/>
        <v>1788843.62</v>
      </c>
      <c r="D628" s="134">
        <f t="shared" si="57"/>
        <v>36725.230000000003</v>
      </c>
      <c r="E628" s="130">
        <v>35986.120000000003</v>
      </c>
      <c r="F628" s="130">
        <v>0</v>
      </c>
      <c r="G628" s="130">
        <v>0</v>
      </c>
      <c r="H628" s="130">
        <v>0</v>
      </c>
      <c r="I628" s="130">
        <v>0</v>
      </c>
      <c r="J628" s="130">
        <v>0</v>
      </c>
      <c r="K628" s="130">
        <v>0</v>
      </c>
      <c r="L628" s="145">
        <v>0</v>
      </c>
      <c r="M628" s="130">
        <v>0</v>
      </c>
      <c r="N628" s="130">
        <v>250</v>
      </c>
      <c r="O628" s="130">
        <v>1716132.27</v>
      </c>
      <c r="P628" s="130">
        <v>0</v>
      </c>
      <c r="Q628" s="130">
        <v>0</v>
      </c>
      <c r="R628" s="130">
        <v>0</v>
      </c>
      <c r="S628" s="130">
        <v>0</v>
      </c>
      <c r="T628" s="130">
        <v>0</v>
      </c>
      <c r="U628" s="130">
        <v>0</v>
      </c>
      <c r="V628" s="130">
        <v>0</v>
      </c>
      <c r="W628" s="135">
        <v>0</v>
      </c>
      <c r="X628" s="15"/>
      <c r="Y628" s="15"/>
      <c r="Z628" s="15"/>
      <c r="AA628" s="15"/>
      <c r="AB628" s="15"/>
      <c r="AC628" s="15"/>
    </row>
    <row r="629" spans="1:29" s="16" customFormat="1" ht="24.75" hidden="1" customHeight="1" x14ac:dyDescent="0.25">
      <c r="A629" s="174">
        <v>53</v>
      </c>
      <c r="B629" s="126" t="s">
        <v>1265</v>
      </c>
      <c r="C629" s="106">
        <f t="shared" si="58"/>
        <v>6111934.6399999997</v>
      </c>
      <c r="D629" s="134">
        <f t="shared" si="57"/>
        <v>122078.96</v>
      </c>
      <c r="E629" s="130">
        <f t="shared" si="59"/>
        <v>285231.21999999997</v>
      </c>
      <c r="F629" s="130">
        <v>0</v>
      </c>
      <c r="G629" s="130">
        <v>0</v>
      </c>
      <c r="H629" s="130">
        <v>0</v>
      </c>
      <c r="I629" s="130">
        <v>0</v>
      </c>
      <c r="J629" s="130">
        <v>0</v>
      </c>
      <c r="K629" s="130">
        <v>0</v>
      </c>
      <c r="L629" s="145">
        <v>2</v>
      </c>
      <c r="M629" s="130">
        <v>5704624.46</v>
      </c>
      <c r="N629" s="136">
        <v>0</v>
      </c>
      <c r="O629" s="130">
        <v>0</v>
      </c>
      <c r="P629" s="136">
        <v>0</v>
      </c>
      <c r="Q629" s="130">
        <v>0</v>
      </c>
      <c r="R629" s="136">
        <v>0</v>
      </c>
      <c r="S629" s="130">
        <v>0</v>
      </c>
      <c r="T629" s="130">
        <v>0</v>
      </c>
      <c r="U629" s="130">
        <v>0</v>
      </c>
      <c r="V629" s="136">
        <v>0</v>
      </c>
      <c r="W629" s="135">
        <v>0</v>
      </c>
      <c r="X629" s="15"/>
      <c r="Y629" s="15"/>
      <c r="Z629" s="15"/>
      <c r="AA629" s="15"/>
      <c r="AB629" s="15"/>
      <c r="AC629" s="15"/>
    </row>
    <row r="630" spans="1:29" s="16" customFormat="1" ht="24.75" hidden="1" customHeight="1" x14ac:dyDescent="0.25">
      <c r="A630" s="174">
        <v>54</v>
      </c>
      <c r="B630" s="126" t="s">
        <v>100</v>
      </c>
      <c r="C630" s="106">
        <f t="shared" si="58"/>
        <v>3955797.91</v>
      </c>
      <c r="D630" s="134">
        <f t="shared" si="57"/>
        <v>81020.58</v>
      </c>
      <c r="E630" s="130">
        <v>88769.04</v>
      </c>
      <c r="F630" s="130">
        <f>1324160.6*1.15</f>
        <v>1522784.69</v>
      </c>
      <c r="G630" s="130">
        <v>0</v>
      </c>
      <c r="H630" s="130">
        <v>0</v>
      </c>
      <c r="I630" s="130">
        <v>0</v>
      </c>
      <c r="J630" s="130">
        <v>0</v>
      </c>
      <c r="K630" s="130">
        <v>0</v>
      </c>
      <c r="L630" s="145">
        <v>0</v>
      </c>
      <c r="M630" s="130">
        <v>0</v>
      </c>
      <c r="N630" s="136">
        <v>0</v>
      </c>
      <c r="O630" s="130">
        <v>0</v>
      </c>
      <c r="P630" s="136">
        <v>884</v>
      </c>
      <c r="Q630" s="130">
        <f>1968020.52*1.15</f>
        <v>2263223.5979999998</v>
      </c>
      <c r="R630" s="136">
        <v>0</v>
      </c>
      <c r="S630" s="130">
        <v>0</v>
      </c>
      <c r="T630" s="130">
        <v>0</v>
      </c>
      <c r="U630" s="130">
        <v>0</v>
      </c>
      <c r="V630" s="136">
        <v>0</v>
      </c>
      <c r="W630" s="135">
        <v>0</v>
      </c>
      <c r="X630" s="15"/>
      <c r="Y630" s="15"/>
      <c r="Z630" s="15"/>
      <c r="AA630" s="15"/>
      <c r="AB630" s="15"/>
      <c r="AC630" s="15"/>
    </row>
    <row r="631" spans="1:29" s="16" customFormat="1" ht="24.75" hidden="1" customHeight="1" x14ac:dyDescent="0.25">
      <c r="A631" s="174">
        <v>55</v>
      </c>
      <c r="B631" s="126" t="s">
        <v>146</v>
      </c>
      <c r="C631" s="106">
        <f t="shared" si="58"/>
        <v>11942405.130000001</v>
      </c>
      <c r="D631" s="134">
        <f t="shared" si="57"/>
        <v>238536</v>
      </c>
      <c r="E631" s="130">
        <f t="shared" si="59"/>
        <v>557327.1</v>
      </c>
      <c r="F631" s="130">
        <v>1611225.75</v>
      </c>
      <c r="G631" s="130">
        <v>5073383.53</v>
      </c>
      <c r="H631" s="130">
        <v>0</v>
      </c>
      <c r="I631" s="130">
        <v>0</v>
      </c>
      <c r="J631" s="130">
        <v>2106219.23</v>
      </c>
      <c r="K631" s="130">
        <v>0</v>
      </c>
      <c r="L631" s="145">
        <v>0</v>
      </c>
      <c r="M631" s="130">
        <v>0</v>
      </c>
      <c r="N631" s="136">
        <v>0</v>
      </c>
      <c r="O631" s="130">
        <v>0</v>
      </c>
      <c r="P631" s="136">
        <v>864</v>
      </c>
      <c r="Q631" s="130">
        <v>2355713.52</v>
      </c>
      <c r="R631" s="136">
        <v>0</v>
      </c>
      <c r="S631" s="130">
        <v>0</v>
      </c>
      <c r="T631" s="130">
        <v>0</v>
      </c>
      <c r="U631" s="130">
        <v>0</v>
      </c>
      <c r="V631" s="136">
        <v>0</v>
      </c>
      <c r="W631" s="135">
        <v>0</v>
      </c>
      <c r="X631" s="15"/>
      <c r="Y631" s="15"/>
      <c r="Z631" s="15"/>
      <c r="AA631" s="15"/>
      <c r="AB631" s="15"/>
      <c r="AC631" s="15"/>
    </row>
    <row r="632" spans="1:29" s="16" customFormat="1" ht="24.75" hidden="1" customHeight="1" x14ac:dyDescent="0.25">
      <c r="A632" s="174">
        <v>56</v>
      </c>
      <c r="B632" s="126" t="s">
        <v>101</v>
      </c>
      <c r="C632" s="106">
        <f t="shared" si="58"/>
        <v>2401552.7999999998</v>
      </c>
      <c r="D632" s="134">
        <f t="shared" si="57"/>
        <v>49638.41</v>
      </c>
      <c r="E632" s="130">
        <v>32362.68</v>
      </c>
      <c r="F632" s="130">
        <v>0</v>
      </c>
      <c r="G632" s="130">
        <v>0</v>
      </c>
      <c r="H632" s="130">
        <v>0</v>
      </c>
      <c r="I632" s="130">
        <v>0</v>
      </c>
      <c r="J632" s="130">
        <v>0</v>
      </c>
      <c r="K632" s="130">
        <v>0</v>
      </c>
      <c r="L632" s="145">
        <v>0</v>
      </c>
      <c r="M632" s="130">
        <v>0</v>
      </c>
      <c r="N632" s="136">
        <v>0</v>
      </c>
      <c r="O632" s="130">
        <v>0</v>
      </c>
      <c r="P632" s="136">
        <v>781.4</v>
      </c>
      <c r="Q632" s="130">
        <v>2319551.71</v>
      </c>
      <c r="R632" s="136">
        <v>0</v>
      </c>
      <c r="S632" s="130">
        <v>0</v>
      </c>
      <c r="T632" s="130">
        <v>0</v>
      </c>
      <c r="U632" s="130">
        <v>0</v>
      </c>
      <c r="V632" s="136">
        <v>0</v>
      </c>
      <c r="W632" s="135">
        <v>0</v>
      </c>
      <c r="X632" s="15"/>
      <c r="Y632" s="15"/>
      <c r="Z632" s="15"/>
      <c r="AA632" s="15"/>
      <c r="AB632" s="15"/>
      <c r="AC632" s="15"/>
    </row>
    <row r="633" spans="1:29" s="16" customFormat="1" ht="24.75" hidden="1" customHeight="1" x14ac:dyDescent="0.25">
      <c r="A633" s="174">
        <v>57</v>
      </c>
      <c r="B633" s="126" t="s">
        <v>102</v>
      </c>
      <c r="C633" s="106">
        <f t="shared" si="58"/>
        <v>2393449.77</v>
      </c>
      <c r="D633" s="134">
        <f t="shared" si="57"/>
        <v>49470.59</v>
      </c>
      <c r="E633" s="130">
        <v>32269.46</v>
      </c>
      <c r="F633" s="130">
        <v>0</v>
      </c>
      <c r="G633" s="130">
        <v>0</v>
      </c>
      <c r="H633" s="130">
        <v>0</v>
      </c>
      <c r="I633" s="130">
        <v>0</v>
      </c>
      <c r="J633" s="130">
        <v>0</v>
      </c>
      <c r="K633" s="130">
        <v>0</v>
      </c>
      <c r="L633" s="145">
        <v>0</v>
      </c>
      <c r="M633" s="130">
        <v>0</v>
      </c>
      <c r="N633" s="136">
        <v>0</v>
      </c>
      <c r="O633" s="130">
        <v>0</v>
      </c>
      <c r="P633" s="136">
        <v>781</v>
      </c>
      <c r="Q633" s="130">
        <v>2311709.7200000002</v>
      </c>
      <c r="R633" s="136">
        <v>0</v>
      </c>
      <c r="S633" s="130">
        <v>0</v>
      </c>
      <c r="T633" s="130">
        <v>0</v>
      </c>
      <c r="U633" s="130">
        <v>0</v>
      </c>
      <c r="V633" s="136">
        <v>0</v>
      </c>
      <c r="W633" s="135">
        <v>0</v>
      </c>
      <c r="X633" s="15"/>
      <c r="Y633" s="15"/>
      <c r="Z633" s="15"/>
      <c r="AA633" s="15"/>
      <c r="AB633" s="15"/>
      <c r="AC633" s="15"/>
    </row>
    <row r="634" spans="1:29" s="16" customFormat="1" ht="24.75" hidden="1" customHeight="1" x14ac:dyDescent="0.25">
      <c r="A634" s="174">
        <v>58</v>
      </c>
      <c r="B634" s="126" t="s">
        <v>1276</v>
      </c>
      <c r="C634" s="106">
        <f t="shared" si="58"/>
        <v>6367039.0300000003</v>
      </c>
      <c r="D634" s="134">
        <f t="shared" si="57"/>
        <v>130109.35</v>
      </c>
      <c r="E634" s="130">
        <v>157053.67000000001</v>
      </c>
      <c r="F634" s="130">
        <v>0</v>
      </c>
      <c r="G634" s="130">
        <v>0</v>
      </c>
      <c r="H634" s="130">
        <v>0</v>
      </c>
      <c r="I634" s="130">
        <v>0</v>
      </c>
      <c r="J634" s="130">
        <v>0</v>
      </c>
      <c r="K634" s="130">
        <v>0</v>
      </c>
      <c r="L634" s="145">
        <v>0</v>
      </c>
      <c r="M634" s="130">
        <v>0</v>
      </c>
      <c r="N634" s="130">
        <v>1097</v>
      </c>
      <c r="O634" s="130">
        <v>6079876.0099999998</v>
      </c>
      <c r="P634" s="130">
        <v>0</v>
      </c>
      <c r="Q634" s="130">
        <v>0</v>
      </c>
      <c r="R634" s="130">
        <v>0</v>
      </c>
      <c r="S634" s="130">
        <v>0</v>
      </c>
      <c r="T634" s="130">
        <v>0</v>
      </c>
      <c r="U634" s="130">
        <v>0</v>
      </c>
      <c r="V634" s="130">
        <v>0</v>
      </c>
      <c r="W634" s="135">
        <v>0</v>
      </c>
      <c r="X634" s="15"/>
      <c r="Y634" s="15"/>
      <c r="Z634" s="15"/>
      <c r="AA634" s="15"/>
      <c r="AB634" s="15"/>
      <c r="AC634" s="15"/>
    </row>
    <row r="635" spans="1:29" s="72" customFormat="1" ht="24.75" hidden="1" customHeight="1" x14ac:dyDescent="0.25">
      <c r="A635" s="149" t="s">
        <v>27</v>
      </c>
      <c r="B635" s="149"/>
      <c r="C635" s="173">
        <f t="shared" si="58"/>
        <v>253683897.24000001</v>
      </c>
      <c r="D635" s="133">
        <f t="shared" ref="D635:W635" si="60">ROUND(SUM(D605:D634),2)</f>
        <v>4987580.5999999996</v>
      </c>
      <c r="E635" s="133">
        <f t="shared" si="60"/>
        <v>8897233.3599999994</v>
      </c>
      <c r="F635" s="133">
        <f t="shared" si="60"/>
        <v>16986033.579999998</v>
      </c>
      <c r="G635" s="133">
        <f t="shared" si="60"/>
        <v>36587147.719999999</v>
      </c>
      <c r="H635" s="133">
        <f t="shared" si="60"/>
        <v>23516608.649999999</v>
      </c>
      <c r="I635" s="133">
        <f t="shared" si="60"/>
        <v>12516530.35</v>
      </c>
      <c r="J635" s="133">
        <f t="shared" si="60"/>
        <v>20422120.309999999</v>
      </c>
      <c r="K635" s="133">
        <f t="shared" si="60"/>
        <v>0</v>
      </c>
      <c r="L635" s="112">
        <f t="shared" si="60"/>
        <v>7</v>
      </c>
      <c r="M635" s="133">
        <f t="shared" si="60"/>
        <v>16834954.420000002</v>
      </c>
      <c r="N635" s="133">
        <f t="shared" si="60"/>
        <v>10857.2</v>
      </c>
      <c r="O635" s="133">
        <f t="shared" si="60"/>
        <v>50489323.719999999</v>
      </c>
      <c r="P635" s="133">
        <f t="shared" si="60"/>
        <v>10065.42</v>
      </c>
      <c r="Q635" s="133">
        <f t="shared" si="60"/>
        <v>27571451.969999999</v>
      </c>
      <c r="R635" s="133">
        <f t="shared" si="60"/>
        <v>2204.65</v>
      </c>
      <c r="S635" s="133">
        <f t="shared" si="60"/>
        <v>6103172.2699999996</v>
      </c>
      <c r="T635" s="133">
        <f t="shared" si="60"/>
        <v>7856</v>
      </c>
      <c r="U635" s="133">
        <f t="shared" si="60"/>
        <v>28771740.289999999</v>
      </c>
      <c r="V635" s="133">
        <f t="shared" si="60"/>
        <v>0</v>
      </c>
      <c r="W635" s="133">
        <f t="shared" si="60"/>
        <v>0</v>
      </c>
      <c r="X635" s="51"/>
      <c r="Y635" s="51"/>
      <c r="Z635" s="51"/>
      <c r="AA635" s="51"/>
      <c r="AB635" s="51"/>
      <c r="AC635" s="51"/>
    </row>
    <row r="636" spans="1:29" s="72" customFormat="1" ht="24.75" hidden="1" customHeight="1" x14ac:dyDescent="0.25">
      <c r="A636" s="150" t="s">
        <v>28</v>
      </c>
      <c r="B636" s="151"/>
      <c r="C636" s="152"/>
      <c r="D636" s="153"/>
      <c r="E636" s="130"/>
      <c r="F636" s="130"/>
      <c r="G636" s="130"/>
      <c r="H636" s="130"/>
      <c r="I636" s="130"/>
      <c r="J636" s="130"/>
      <c r="K636" s="130"/>
      <c r="L636" s="168"/>
      <c r="M636" s="130"/>
      <c r="N636" s="173"/>
      <c r="O636" s="130"/>
      <c r="P636" s="173"/>
      <c r="Q636" s="130"/>
      <c r="R636" s="173"/>
      <c r="S636" s="130"/>
      <c r="T636" s="130"/>
      <c r="U636" s="130"/>
      <c r="V636" s="173"/>
      <c r="W636" s="135"/>
      <c r="X636" s="51"/>
      <c r="Y636" s="51"/>
      <c r="Z636" s="51"/>
      <c r="AA636" s="51"/>
      <c r="AB636" s="51"/>
      <c r="AC636" s="51"/>
    </row>
    <row r="637" spans="1:29" s="55" customFormat="1" ht="24.75" hidden="1" customHeight="1" x14ac:dyDescent="0.25">
      <c r="A637" s="125">
        <v>59</v>
      </c>
      <c r="B637" s="126" t="s">
        <v>621</v>
      </c>
      <c r="C637" s="106">
        <f>ROUND(SUM(E637+F637+G637+H637+I637+J637+K637+M637+O637+Q637+S637+U637+W637),2)</f>
        <v>9651553.9900000002</v>
      </c>
      <c r="D637" s="134" t="s">
        <v>1486</v>
      </c>
      <c r="E637" s="130">
        <f>ROUND((F637+G637+H637+I637+J637+K637+M637+O637+Q637+S637+U637+W637)*0.05,2)</f>
        <v>459597.81</v>
      </c>
      <c r="F637" s="130">
        <v>0</v>
      </c>
      <c r="G637" s="130">
        <v>0</v>
      </c>
      <c r="H637" s="130">
        <v>0</v>
      </c>
      <c r="I637" s="130">
        <v>0</v>
      </c>
      <c r="J637" s="130">
        <v>0</v>
      </c>
      <c r="K637" s="130">
        <v>0</v>
      </c>
      <c r="L637" s="108">
        <v>4</v>
      </c>
      <c r="M637" s="130">
        <v>9191956.1799999997</v>
      </c>
      <c r="N637" s="135">
        <v>0</v>
      </c>
      <c r="O637" s="130">
        <v>0</v>
      </c>
      <c r="P637" s="135">
        <v>0</v>
      </c>
      <c r="Q637" s="130">
        <v>0</v>
      </c>
      <c r="R637" s="135">
        <v>0</v>
      </c>
      <c r="S637" s="130">
        <v>0</v>
      </c>
      <c r="T637" s="135">
        <v>0</v>
      </c>
      <c r="U637" s="135">
        <v>0</v>
      </c>
      <c r="V637" s="135">
        <v>0</v>
      </c>
      <c r="W637" s="135">
        <v>0</v>
      </c>
      <c r="X637" s="54"/>
    </row>
    <row r="638" spans="1:29" s="55" customFormat="1" ht="24.75" hidden="1" customHeight="1" x14ac:dyDescent="0.25">
      <c r="A638" s="125">
        <v>60</v>
      </c>
      <c r="B638" s="126" t="s">
        <v>1076</v>
      </c>
      <c r="C638" s="106">
        <f t="shared" ref="C638:C662" si="61">ROUND(SUM(E638+F638+G638+H638+I638+J638+K638+M638+O638+Q638+S638+U638+W638),2)</f>
        <v>4865591.46</v>
      </c>
      <c r="D638" s="134" t="s">
        <v>1486</v>
      </c>
      <c r="E638" s="130">
        <f>ROUND((F638+G638+H638+I638+J638+K638+M638+O638+Q638+S638+U638+W638)*0.05,2)</f>
        <v>231694.83</v>
      </c>
      <c r="F638" s="130">
        <v>0</v>
      </c>
      <c r="G638" s="130">
        <v>0</v>
      </c>
      <c r="H638" s="130">
        <v>0</v>
      </c>
      <c r="I638" s="130">
        <v>0</v>
      </c>
      <c r="J638" s="130">
        <v>0</v>
      </c>
      <c r="K638" s="130">
        <v>0</v>
      </c>
      <c r="L638" s="108">
        <v>2</v>
      </c>
      <c r="M638" s="130">
        <v>4633896.63</v>
      </c>
      <c r="N638" s="135">
        <v>0</v>
      </c>
      <c r="O638" s="130">
        <v>0</v>
      </c>
      <c r="P638" s="135">
        <v>0</v>
      </c>
      <c r="Q638" s="130">
        <v>0</v>
      </c>
      <c r="R638" s="135">
        <v>0</v>
      </c>
      <c r="S638" s="130">
        <v>0</v>
      </c>
      <c r="T638" s="135">
        <v>0</v>
      </c>
      <c r="U638" s="135">
        <v>0</v>
      </c>
      <c r="V638" s="135">
        <v>0</v>
      </c>
      <c r="W638" s="135">
        <v>0</v>
      </c>
      <c r="X638" s="54"/>
    </row>
    <row r="639" spans="1:29" s="55" customFormat="1" ht="24.75" hidden="1" customHeight="1" x14ac:dyDescent="0.25">
      <c r="A639" s="125">
        <v>61</v>
      </c>
      <c r="B639" s="126" t="s">
        <v>1077</v>
      </c>
      <c r="C639" s="106">
        <f t="shared" si="61"/>
        <v>4841133.47</v>
      </c>
      <c r="D639" s="134" t="s">
        <v>1486</v>
      </c>
      <c r="E639" s="130">
        <f>ROUND((F639+G639+H639+I639+J639+K639+M639+O639+Q639+S639+U639+W639)*0.05,2)</f>
        <v>230530.17</v>
      </c>
      <c r="F639" s="130">
        <v>0</v>
      </c>
      <c r="G639" s="130">
        <v>0</v>
      </c>
      <c r="H639" s="130">
        <v>0</v>
      </c>
      <c r="I639" s="130">
        <v>0</v>
      </c>
      <c r="J639" s="130">
        <v>0</v>
      </c>
      <c r="K639" s="130">
        <v>0</v>
      </c>
      <c r="L639" s="108">
        <v>2</v>
      </c>
      <c r="M639" s="130">
        <v>4610603.3</v>
      </c>
      <c r="N639" s="135">
        <v>0</v>
      </c>
      <c r="O639" s="130">
        <v>0</v>
      </c>
      <c r="P639" s="135">
        <v>0</v>
      </c>
      <c r="Q639" s="130">
        <v>0</v>
      </c>
      <c r="R639" s="135">
        <v>0</v>
      </c>
      <c r="S639" s="130">
        <v>0</v>
      </c>
      <c r="T639" s="135">
        <v>0</v>
      </c>
      <c r="U639" s="135">
        <v>0</v>
      </c>
      <c r="V639" s="135">
        <v>0</v>
      </c>
      <c r="W639" s="135">
        <v>0</v>
      </c>
      <c r="X639" s="54"/>
    </row>
    <row r="640" spans="1:29" s="55" customFormat="1" ht="24.75" hidden="1" customHeight="1" x14ac:dyDescent="0.25">
      <c r="A640" s="125">
        <v>62</v>
      </c>
      <c r="B640" s="126" t="s">
        <v>1091</v>
      </c>
      <c r="C640" s="106">
        <f t="shared" si="61"/>
        <v>24539410.719999999</v>
      </c>
      <c r="D640" s="134" t="s">
        <v>1486</v>
      </c>
      <c r="E640" s="130">
        <v>0</v>
      </c>
      <c r="F640" s="130">
        <v>1663060.15</v>
      </c>
      <c r="G640" s="130">
        <v>5238158.45</v>
      </c>
      <c r="H640" s="130">
        <v>3802251.63</v>
      </c>
      <c r="I640" s="130">
        <v>1818280.46</v>
      </c>
      <c r="J640" s="130">
        <v>2174614.0699999998</v>
      </c>
      <c r="K640" s="130">
        <v>0</v>
      </c>
      <c r="L640" s="108">
        <v>0</v>
      </c>
      <c r="M640" s="130">
        <v>0</v>
      </c>
      <c r="N640" s="135">
        <v>0</v>
      </c>
      <c r="O640" s="130">
        <v>0</v>
      </c>
      <c r="P640" s="135">
        <v>940.6</v>
      </c>
      <c r="Q640" s="130">
        <v>2432226.75</v>
      </c>
      <c r="R640" s="135">
        <v>2646.24</v>
      </c>
      <c r="S640" s="130">
        <v>7410819.21</v>
      </c>
      <c r="T640" s="135">
        <v>0</v>
      </c>
      <c r="U640" s="135">
        <v>0</v>
      </c>
      <c r="V640" s="135">
        <v>0</v>
      </c>
      <c r="W640" s="130">
        <v>0</v>
      </c>
      <c r="X640" s="54"/>
    </row>
    <row r="641" spans="1:30" s="55" customFormat="1" ht="24.75" hidden="1" customHeight="1" x14ac:dyDescent="0.25">
      <c r="A641" s="125">
        <v>63</v>
      </c>
      <c r="B641" s="126" t="s">
        <v>1078</v>
      </c>
      <c r="C641" s="106">
        <f t="shared" si="61"/>
        <v>6014440.2199999997</v>
      </c>
      <c r="D641" s="134" t="s">
        <v>1486</v>
      </c>
      <c r="E641" s="130">
        <f>ROUND((F641+G641+H641+I641+J641+K641+M641+O641+Q641+S641+U641+W641)*0.05,2)</f>
        <v>286401.91999999998</v>
      </c>
      <c r="F641" s="130">
        <v>0</v>
      </c>
      <c r="G641" s="130">
        <v>0</v>
      </c>
      <c r="H641" s="130">
        <v>0</v>
      </c>
      <c r="I641" s="130">
        <v>0</v>
      </c>
      <c r="J641" s="130">
        <v>0</v>
      </c>
      <c r="K641" s="130">
        <v>0</v>
      </c>
      <c r="L641" s="108">
        <v>0</v>
      </c>
      <c r="M641" s="130">
        <v>0</v>
      </c>
      <c r="N641" s="135">
        <v>1250</v>
      </c>
      <c r="O641" s="130">
        <v>5728038.2999999998</v>
      </c>
      <c r="P641" s="135">
        <v>0</v>
      </c>
      <c r="Q641" s="130">
        <v>0</v>
      </c>
      <c r="R641" s="135">
        <v>0</v>
      </c>
      <c r="S641" s="130">
        <v>0</v>
      </c>
      <c r="T641" s="135">
        <v>0</v>
      </c>
      <c r="U641" s="135">
        <v>0</v>
      </c>
      <c r="V641" s="135">
        <v>0</v>
      </c>
      <c r="W641" s="130">
        <v>0</v>
      </c>
      <c r="X641" s="54"/>
    </row>
    <row r="642" spans="1:30" s="55" customFormat="1" ht="24.75" hidden="1" customHeight="1" x14ac:dyDescent="0.25">
      <c r="A642" s="125">
        <v>64</v>
      </c>
      <c r="B642" s="126" t="s">
        <v>1094</v>
      </c>
      <c r="C642" s="106">
        <f t="shared" si="61"/>
        <v>7414963.9699999997</v>
      </c>
      <c r="D642" s="134" t="s">
        <v>1486</v>
      </c>
      <c r="E642" s="130">
        <v>0</v>
      </c>
      <c r="F642" s="130">
        <v>0</v>
      </c>
      <c r="G642" s="130">
        <v>0</v>
      </c>
      <c r="H642" s="130">
        <v>0</v>
      </c>
      <c r="I642" s="130">
        <v>0</v>
      </c>
      <c r="J642" s="130">
        <v>0</v>
      </c>
      <c r="K642" s="130">
        <v>0</v>
      </c>
      <c r="L642" s="108">
        <v>0</v>
      </c>
      <c r="M642" s="130">
        <v>0</v>
      </c>
      <c r="N642" s="135">
        <v>0</v>
      </c>
      <c r="O642" s="130">
        <v>0</v>
      </c>
      <c r="P642" s="135">
        <v>0</v>
      </c>
      <c r="Q642" s="130">
        <v>0</v>
      </c>
      <c r="R642" s="135">
        <v>2647.72</v>
      </c>
      <c r="S642" s="130">
        <v>7414963.9699999997</v>
      </c>
      <c r="T642" s="135">
        <v>0</v>
      </c>
      <c r="U642" s="135">
        <v>0</v>
      </c>
      <c r="V642" s="135">
        <v>0</v>
      </c>
      <c r="W642" s="130">
        <v>0</v>
      </c>
      <c r="X642" s="54"/>
    </row>
    <row r="643" spans="1:30" s="55" customFormat="1" ht="24.75" hidden="1" customHeight="1" x14ac:dyDescent="0.25">
      <c r="A643" s="125">
        <v>65</v>
      </c>
      <c r="B643" s="126" t="s">
        <v>1079</v>
      </c>
      <c r="C643" s="106">
        <f t="shared" si="61"/>
        <v>9651553.9900000002</v>
      </c>
      <c r="D643" s="134" t="s">
        <v>1486</v>
      </c>
      <c r="E643" s="130">
        <f>ROUND((F643+G643+H643+I643+J643+K643+M643+O643+Q643+S643+U643+W643)*0.05,2)</f>
        <v>459597.81</v>
      </c>
      <c r="F643" s="130">
        <v>0</v>
      </c>
      <c r="G643" s="130">
        <v>0</v>
      </c>
      <c r="H643" s="130">
        <v>0</v>
      </c>
      <c r="I643" s="130">
        <v>0</v>
      </c>
      <c r="J643" s="130">
        <v>0</v>
      </c>
      <c r="K643" s="130">
        <v>0</v>
      </c>
      <c r="L643" s="108">
        <v>4</v>
      </c>
      <c r="M643" s="130">
        <v>9191956.1799999997</v>
      </c>
      <c r="N643" s="135">
        <v>0</v>
      </c>
      <c r="O643" s="130">
        <v>0</v>
      </c>
      <c r="P643" s="135">
        <v>0</v>
      </c>
      <c r="Q643" s="130">
        <v>0</v>
      </c>
      <c r="R643" s="135">
        <v>0</v>
      </c>
      <c r="S643" s="130">
        <v>0</v>
      </c>
      <c r="T643" s="135">
        <v>0</v>
      </c>
      <c r="U643" s="135">
        <v>0</v>
      </c>
      <c r="V643" s="135">
        <v>0</v>
      </c>
      <c r="W643" s="130">
        <v>0</v>
      </c>
      <c r="X643" s="54"/>
    </row>
    <row r="644" spans="1:30" s="55" customFormat="1" ht="24.75" hidden="1" customHeight="1" x14ac:dyDescent="0.25">
      <c r="A644" s="125">
        <v>66</v>
      </c>
      <c r="B644" s="126" t="s">
        <v>1080</v>
      </c>
      <c r="C644" s="106">
        <f t="shared" si="61"/>
        <v>4829506.32</v>
      </c>
      <c r="D644" s="134" t="s">
        <v>1486</v>
      </c>
      <c r="E644" s="130">
        <f>ROUND((F644+G644+H644+I644+J644+K644+M644+O644+Q644+S644+U644+W644)*0.05,2)</f>
        <v>229976.49</v>
      </c>
      <c r="F644" s="130">
        <v>0</v>
      </c>
      <c r="G644" s="130">
        <v>0</v>
      </c>
      <c r="H644" s="130">
        <v>0</v>
      </c>
      <c r="I644" s="130">
        <v>0</v>
      </c>
      <c r="J644" s="130">
        <v>0</v>
      </c>
      <c r="K644" s="130">
        <v>0</v>
      </c>
      <c r="L644" s="108">
        <v>2</v>
      </c>
      <c r="M644" s="130">
        <v>4599529.83</v>
      </c>
      <c r="N644" s="135">
        <v>0</v>
      </c>
      <c r="O644" s="130">
        <v>0</v>
      </c>
      <c r="P644" s="135">
        <v>0</v>
      </c>
      <c r="Q644" s="130">
        <v>0</v>
      </c>
      <c r="R644" s="135">
        <v>0</v>
      </c>
      <c r="S644" s="130">
        <v>0</v>
      </c>
      <c r="T644" s="135">
        <v>0</v>
      </c>
      <c r="U644" s="135">
        <v>0</v>
      </c>
      <c r="V644" s="135">
        <v>0</v>
      </c>
      <c r="W644" s="130">
        <v>0</v>
      </c>
      <c r="X644" s="54"/>
    </row>
    <row r="645" spans="1:30" s="55" customFormat="1" ht="24.75" hidden="1" customHeight="1" x14ac:dyDescent="0.25">
      <c r="A645" s="125">
        <v>67</v>
      </c>
      <c r="B645" s="126" t="s">
        <v>1095</v>
      </c>
      <c r="C645" s="106">
        <f t="shared" si="61"/>
        <v>38675366</v>
      </c>
      <c r="D645" s="134" t="s">
        <v>1486</v>
      </c>
      <c r="E645" s="130">
        <v>0</v>
      </c>
      <c r="F645" s="130">
        <v>3813268.68</v>
      </c>
      <c r="G645" s="130">
        <v>11415915.310000001</v>
      </c>
      <c r="H645" s="130">
        <v>6591143.9699999997</v>
      </c>
      <c r="I645" s="130">
        <v>3099757.92</v>
      </c>
      <c r="J645" s="130">
        <v>8216484.2400000002</v>
      </c>
      <c r="K645" s="130">
        <v>0</v>
      </c>
      <c r="L645" s="128">
        <v>0</v>
      </c>
      <c r="M645" s="130">
        <v>0</v>
      </c>
      <c r="N645" s="130">
        <v>0</v>
      </c>
      <c r="O645" s="130">
        <v>0</v>
      </c>
      <c r="P645" s="130">
        <v>2103.5</v>
      </c>
      <c r="Q645" s="130">
        <v>5538795.8799999999</v>
      </c>
      <c r="R645" s="130">
        <v>0</v>
      </c>
      <c r="S645" s="130">
        <v>0</v>
      </c>
      <c r="T645" s="135">
        <v>0</v>
      </c>
      <c r="U645" s="135">
        <v>0</v>
      </c>
      <c r="V645" s="130">
        <v>0</v>
      </c>
      <c r="W645" s="130">
        <v>0</v>
      </c>
      <c r="X645" s="54"/>
    </row>
    <row r="646" spans="1:30" s="55" customFormat="1" ht="24.75" hidden="1" customHeight="1" x14ac:dyDescent="0.25">
      <c r="A646" s="125">
        <v>68</v>
      </c>
      <c r="B646" s="126" t="s">
        <v>1081</v>
      </c>
      <c r="C646" s="106">
        <f t="shared" si="61"/>
        <v>9680434.3699999992</v>
      </c>
      <c r="D646" s="134" t="s">
        <v>1486</v>
      </c>
      <c r="E646" s="130">
        <f>ROUND((F646+G646+H646+I646+J646+K646+M646+O646+Q646+S646+U646+W646)*0.05,2)</f>
        <v>460973.07</v>
      </c>
      <c r="F646" s="130">
        <v>0</v>
      </c>
      <c r="G646" s="130">
        <v>0</v>
      </c>
      <c r="H646" s="130">
        <v>0</v>
      </c>
      <c r="I646" s="130">
        <v>0</v>
      </c>
      <c r="J646" s="130">
        <v>0</v>
      </c>
      <c r="K646" s="130">
        <v>0</v>
      </c>
      <c r="L646" s="128">
        <v>4</v>
      </c>
      <c r="M646" s="130">
        <v>9219461.3000000007</v>
      </c>
      <c r="N646" s="130">
        <v>0</v>
      </c>
      <c r="O646" s="130">
        <v>0</v>
      </c>
      <c r="P646" s="130">
        <v>0</v>
      </c>
      <c r="Q646" s="130">
        <v>0</v>
      </c>
      <c r="R646" s="130">
        <v>0</v>
      </c>
      <c r="S646" s="130">
        <v>0</v>
      </c>
      <c r="T646" s="135">
        <v>0</v>
      </c>
      <c r="U646" s="135">
        <v>0</v>
      </c>
      <c r="V646" s="130">
        <v>0</v>
      </c>
      <c r="W646" s="130">
        <v>0</v>
      </c>
      <c r="X646" s="54"/>
    </row>
    <row r="647" spans="1:30" s="55" customFormat="1" ht="24.75" hidden="1" customHeight="1" x14ac:dyDescent="0.25">
      <c r="A647" s="125">
        <v>69</v>
      </c>
      <c r="B647" s="126" t="s">
        <v>314</v>
      </c>
      <c r="C647" s="106">
        <f t="shared" si="61"/>
        <v>8784363.9199999999</v>
      </c>
      <c r="D647" s="134" t="s">
        <v>1486</v>
      </c>
      <c r="E647" s="130">
        <f>ROUND((F647+G647+H647+I647+J647+K647+M647+O647+Q647+S647+U647+W647)*0.05,2)</f>
        <v>418303.04</v>
      </c>
      <c r="F647" s="130">
        <v>0</v>
      </c>
      <c r="G647" s="130">
        <v>0</v>
      </c>
      <c r="H647" s="130">
        <v>0</v>
      </c>
      <c r="I647" s="130">
        <v>0</v>
      </c>
      <c r="J647" s="130">
        <v>0</v>
      </c>
      <c r="K647" s="130">
        <v>0</v>
      </c>
      <c r="L647" s="128">
        <v>0</v>
      </c>
      <c r="M647" s="130">
        <v>0</v>
      </c>
      <c r="N647" s="130">
        <v>1045</v>
      </c>
      <c r="O647" s="130">
        <v>4749762.97</v>
      </c>
      <c r="P647" s="130">
        <v>0</v>
      </c>
      <c r="Q647" s="130">
        <v>0</v>
      </c>
      <c r="R647" s="130">
        <v>2652.16</v>
      </c>
      <c r="S647" s="130">
        <v>3616297.91</v>
      </c>
      <c r="T647" s="135">
        <v>0</v>
      </c>
      <c r="U647" s="135">
        <v>0</v>
      </c>
      <c r="V647" s="130">
        <v>0</v>
      </c>
      <c r="W647" s="130">
        <v>0</v>
      </c>
      <c r="X647" s="54"/>
    </row>
    <row r="648" spans="1:30" s="55" customFormat="1" ht="24.75" hidden="1" customHeight="1" x14ac:dyDescent="0.25">
      <c r="A648" s="125">
        <v>70</v>
      </c>
      <c r="B648" s="126" t="s">
        <v>1082</v>
      </c>
      <c r="C648" s="106">
        <f t="shared" si="61"/>
        <v>8756615.7799999993</v>
      </c>
      <c r="D648" s="134" t="s">
        <v>1486</v>
      </c>
      <c r="E648" s="130">
        <f>ROUND((F648+G648+H648+I648+J648+K648+M648+O648+Q648+S648+U648+W648)*0.05,2)</f>
        <v>416981.7</v>
      </c>
      <c r="F648" s="130">
        <v>0</v>
      </c>
      <c r="G648" s="130">
        <v>0</v>
      </c>
      <c r="H648" s="130">
        <v>0</v>
      </c>
      <c r="I648" s="130">
        <v>0</v>
      </c>
      <c r="J648" s="130">
        <v>0</v>
      </c>
      <c r="K648" s="130">
        <v>0</v>
      </c>
      <c r="L648" s="128">
        <v>0</v>
      </c>
      <c r="M648" s="130">
        <v>0</v>
      </c>
      <c r="N648" s="130">
        <v>1045</v>
      </c>
      <c r="O648" s="130">
        <v>4723336.17</v>
      </c>
      <c r="P648" s="130">
        <v>0</v>
      </c>
      <c r="Q648" s="130">
        <v>0</v>
      </c>
      <c r="R648" s="130">
        <v>2556</v>
      </c>
      <c r="S648" s="130">
        <v>3616297.91</v>
      </c>
      <c r="T648" s="135">
        <v>0</v>
      </c>
      <c r="U648" s="135">
        <v>0</v>
      </c>
      <c r="V648" s="130">
        <v>0</v>
      </c>
      <c r="W648" s="130">
        <v>0</v>
      </c>
      <c r="X648" s="54"/>
    </row>
    <row r="649" spans="1:30" s="55" customFormat="1" ht="24.75" hidden="1" customHeight="1" x14ac:dyDescent="0.25">
      <c r="A649" s="125">
        <v>71</v>
      </c>
      <c r="B649" s="126" t="s">
        <v>1176</v>
      </c>
      <c r="C649" s="106">
        <f t="shared" si="61"/>
        <v>11034951.17</v>
      </c>
      <c r="D649" s="134" t="s">
        <v>1486</v>
      </c>
      <c r="E649" s="130">
        <v>0</v>
      </c>
      <c r="F649" s="130">
        <v>0</v>
      </c>
      <c r="G649" s="130">
        <v>11034951.17</v>
      </c>
      <c r="H649" s="130">
        <v>0</v>
      </c>
      <c r="I649" s="130">
        <v>0</v>
      </c>
      <c r="J649" s="130">
        <v>0</v>
      </c>
      <c r="K649" s="130">
        <v>0</v>
      </c>
      <c r="L649" s="128">
        <v>0</v>
      </c>
      <c r="M649" s="130">
        <v>0</v>
      </c>
      <c r="N649" s="130">
        <v>0</v>
      </c>
      <c r="O649" s="130">
        <v>0</v>
      </c>
      <c r="P649" s="130">
        <v>0</v>
      </c>
      <c r="Q649" s="130">
        <v>0</v>
      </c>
      <c r="R649" s="130">
        <v>0</v>
      </c>
      <c r="S649" s="130">
        <v>0</v>
      </c>
      <c r="T649" s="135">
        <v>0</v>
      </c>
      <c r="U649" s="135">
        <v>0</v>
      </c>
      <c r="V649" s="130">
        <v>0</v>
      </c>
      <c r="W649" s="130">
        <v>0</v>
      </c>
      <c r="X649" s="54"/>
    </row>
    <row r="650" spans="1:30" s="55" customFormat="1" ht="24.75" hidden="1" customHeight="1" x14ac:dyDescent="0.25">
      <c r="A650" s="125">
        <v>72</v>
      </c>
      <c r="B650" s="126" t="s">
        <v>1096</v>
      </c>
      <c r="C650" s="106">
        <f t="shared" si="61"/>
        <v>38388853.390000001</v>
      </c>
      <c r="D650" s="134" t="s">
        <v>1486</v>
      </c>
      <c r="E650" s="130">
        <v>0</v>
      </c>
      <c r="F650" s="130">
        <v>3785019.44</v>
      </c>
      <c r="G650" s="130">
        <v>11331344.59</v>
      </c>
      <c r="H650" s="130">
        <v>6542315.8399999999</v>
      </c>
      <c r="I650" s="130">
        <v>3076794.47</v>
      </c>
      <c r="J650" s="130">
        <v>8155615.3600000003</v>
      </c>
      <c r="K650" s="130">
        <v>0</v>
      </c>
      <c r="L650" s="128">
        <v>0</v>
      </c>
      <c r="M650" s="130">
        <v>0</v>
      </c>
      <c r="N650" s="130">
        <v>0</v>
      </c>
      <c r="O650" s="130">
        <v>0</v>
      </c>
      <c r="P650" s="130">
        <v>2112.1999999999998</v>
      </c>
      <c r="Q650" s="130">
        <v>5497763.6900000004</v>
      </c>
      <c r="R650" s="130">
        <v>0</v>
      </c>
      <c r="S650" s="130">
        <v>0</v>
      </c>
      <c r="T650" s="135">
        <v>0</v>
      </c>
      <c r="U650" s="135">
        <v>0</v>
      </c>
      <c r="V650" s="130">
        <v>0</v>
      </c>
      <c r="W650" s="130">
        <v>0</v>
      </c>
      <c r="X650" s="54"/>
    </row>
    <row r="651" spans="1:30" s="55" customFormat="1" ht="24.75" hidden="1" customHeight="1" x14ac:dyDescent="0.25">
      <c r="A651" s="125">
        <v>73</v>
      </c>
      <c r="B651" s="126" t="s">
        <v>1083</v>
      </c>
      <c r="C651" s="106">
        <f t="shared" si="61"/>
        <v>8557788.6099999994</v>
      </c>
      <c r="D651" s="134" t="s">
        <v>1486</v>
      </c>
      <c r="E651" s="130">
        <f>ROUND((F651+G651+H651+I651+J651+K651+M651+O651+Q651+S651+U651+W651)*0.05,2)</f>
        <v>407513.74</v>
      </c>
      <c r="F651" s="130">
        <v>0</v>
      </c>
      <c r="G651" s="130">
        <v>0</v>
      </c>
      <c r="H651" s="130">
        <v>0</v>
      </c>
      <c r="I651" s="130">
        <v>0</v>
      </c>
      <c r="J651" s="130">
        <v>0</v>
      </c>
      <c r="K651" s="130">
        <v>0</v>
      </c>
      <c r="L651" s="128">
        <v>0</v>
      </c>
      <c r="M651" s="130">
        <v>0</v>
      </c>
      <c r="N651" s="130">
        <v>1045</v>
      </c>
      <c r="O651" s="130">
        <v>4725837.3899999997</v>
      </c>
      <c r="P651" s="130">
        <v>0</v>
      </c>
      <c r="Q651" s="130">
        <v>0</v>
      </c>
      <c r="R651" s="130">
        <v>2652.16</v>
      </c>
      <c r="S651" s="130">
        <v>3424437.48</v>
      </c>
      <c r="T651" s="135">
        <v>0</v>
      </c>
      <c r="U651" s="135">
        <v>0</v>
      </c>
      <c r="V651" s="130">
        <v>0</v>
      </c>
      <c r="W651" s="130">
        <v>0</v>
      </c>
      <c r="X651" s="54"/>
    </row>
    <row r="652" spans="1:30" s="55" customFormat="1" ht="24.75" hidden="1" customHeight="1" x14ac:dyDescent="0.25">
      <c r="A652" s="125">
        <v>74</v>
      </c>
      <c r="B652" s="126" t="s">
        <v>1084</v>
      </c>
      <c r="C652" s="106">
        <f t="shared" si="61"/>
        <v>8583750.8900000006</v>
      </c>
      <c r="D652" s="134" t="s">
        <v>1486</v>
      </c>
      <c r="E652" s="130">
        <f>ROUND((F652+G652+H652+I652+J652+K652+M652+O652+Q652+S652+U652+W652)*0.05,2)</f>
        <v>408750.04</v>
      </c>
      <c r="F652" s="130">
        <v>0</v>
      </c>
      <c r="G652" s="130">
        <v>0</v>
      </c>
      <c r="H652" s="130">
        <v>0</v>
      </c>
      <c r="I652" s="130">
        <v>0</v>
      </c>
      <c r="J652" s="130">
        <v>0</v>
      </c>
      <c r="K652" s="130">
        <v>0</v>
      </c>
      <c r="L652" s="128">
        <v>0</v>
      </c>
      <c r="M652" s="130">
        <v>0</v>
      </c>
      <c r="N652" s="130">
        <v>1045</v>
      </c>
      <c r="O652" s="130">
        <v>4750566.1399999997</v>
      </c>
      <c r="P652" s="130">
        <v>0</v>
      </c>
      <c r="Q652" s="130">
        <v>0</v>
      </c>
      <c r="R652" s="130">
        <v>2652.16</v>
      </c>
      <c r="S652" s="130">
        <v>3424434.71</v>
      </c>
      <c r="T652" s="135">
        <v>0</v>
      </c>
      <c r="U652" s="135">
        <v>0</v>
      </c>
      <c r="V652" s="130">
        <v>0</v>
      </c>
      <c r="W652" s="130">
        <v>0</v>
      </c>
      <c r="X652" s="54"/>
    </row>
    <row r="653" spans="1:30" s="55" customFormat="1" ht="24.75" hidden="1" customHeight="1" x14ac:dyDescent="0.25">
      <c r="A653" s="125">
        <v>75</v>
      </c>
      <c r="B653" s="126" t="s">
        <v>1085</v>
      </c>
      <c r="C653" s="106">
        <f t="shared" si="61"/>
        <v>12376545.17</v>
      </c>
      <c r="D653" s="134" t="s">
        <v>1486</v>
      </c>
      <c r="E653" s="130">
        <f>ROUND((F653+G653+H653+I653+J653+K653+M653+O653+Q653+S653+U653+W653)*0.05,2)</f>
        <v>589359.29</v>
      </c>
      <c r="F653" s="130">
        <v>0</v>
      </c>
      <c r="G653" s="130">
        <v>0</v>
      </c>
      <c r="H653" s="130">
        <v>0</v>
      </c>
      <c r="I653" s="130">
        <v>0</v>
      </c>
      <c r="J653" s="130">
        <v>0</v>
      </c>
      <c r="K653" s="130">
        <v>0</v>
      </c>
      <c r="L653" s="128">
        <v>0</v>
      </c>
      <c r="M653" s="130">
        <v>0</v>
      </c>
      <c r="N653" s="130">
        <v>1241.1500000000001</v>
      </c>
      <c r="O653" s="130">
        <v>6955482.8600000003</v>
      </c>
      <c r="P653" s="130">
        <v>0</v>
      </c>
      <c r="Q653" s="130">
        <v>0</v>
      </c>
      <c r="R653" s="130">
        <v>4157.32</v>
      </c>
      <c r="S653" s="130">
        <v>4831703.0199999996</v>
      </c>
      <c r="T653" s="135">
        <v>0</v>
      </c>
      <c r="U653" s="135">
        <v>0</v>
      </c>
      <c r="V653" s="130">
        <v>0</v>
      </c>
      <c r="W653" s="130">
        <v>0</v>
      </c>
      <c r="X653" s="56"/>
      <c r="Y653" s="57"/>
      <c r="Z653" s="57"/>
      <c r="AA653" s="57"/>
      <c r="AB653" s="57"/>
      <c r="AC653" s="57"/>
      <c r="AD653" s="57"/>
    </row>
    <row r="654" spans="1:30" s="55" customFormat="1" ht="24.75" hidden="1" customHeight="1" x14ac:dyDescent="0.25">
      <c r="A654" s="125">
        <v>76</v>
      </c>
      <c r="B654" s="126" t="s">
        <v>1086</v>
      </c>
      <c r="C654" s="106">
        <f t="shared" si="61"/>
        <v>8477974.4100000001</v>
      </c>
      <c r="D654" s="134" t="s">
        <v>1486</v>
      </c>
      <c r="E654" s="130">
        <f>ROUND((F654+G654+H654+I654+J654+K654+M654+O654+Q654+S654+U654+W654)*0.05,2)</f>
        <v>403713.07</v>
      </c>
      <c r="F654" s="130">
        <v>0</v>
      </c>
      <c r="G654" s="130">
        <v>0</v>
      </c>
      <c r="H654" s="130">
        <v>0</v>
      </c>
      <c r="I654" s="130">
        <v>0</v>
      </c>
      <c r="J654" s="130">
        <v>0</v>
      </c>
      <c r="K654" s="130">
        <v>0</v>
      </c>
      <c r="L654" s="128">
        <v>0</v>
      </c>
      <c r="M654" s="130">
        <v>0</v>
      </c>
      <c r="N654" s="130">
        <v>1045</v>
      </c>
      <c r="O654" s="130">
        <v>4541772.4400000004</v>
      </c>
      <c r="P654" s="130">
        <v>0</v>
      </c>
      <c r="Q654" s="130">
        <v>0</v>
      </c>
      <c r="R654" s="130">
        <v>2652.16</v>
      </c>
      <c r="S654" s="130">
        <v>3532488.9</v>
      </c>
      <c r="T654" s="135">
        <v>0</v>
      </c>
      <c r="U654" s="135">
        <v>0</v>
      </c>
      <c r="V654" s="130">
        <v>0</v>
      </c>
      <c r="W654" s="130">
        <v>0</v>
      </c>
      <c r="X654" s="56"/>
      <c r="Y654" s="57"/>
      <c r="Z654" s="57"/>
      <c r="AA654" s="57"/>
      <c r="AB654" s="57"/>
      <c r="AC654" s="57"/>
      <c r="AD654" s="57"/>
    </row>
    <row r="655" spans="1:30" s="55" customFormat="1" ht="24.75" hidden="1" customHeight="1" x14ac:dyDescent="0.25">
      <c r="A655" s="125">
        <v>77</v>
      </c>
      <c r="B655" s="126" t="s">
        <v>1087</v>
      </c>
      <c r="C655" s="106">
        <f t="shared" si="61"/>
        <v>9032506.8800000008</v>
      </c>
      <c r="D655" s="134" t="s">
        <v>1486</v>
      </c>
      <c r="E655" s="130">
        <f>ROUND((F655+G655+H655+I655+J655+K655+M655+O655+Q655+S655+U655+W655)*0.05,2)</f>
        <v>430119.38</v>
      </c>
      <c r="F655" s="130">
        <v>0</v>
      </c>
      <c r="G655" s="130">
        <v>0</v>
      </c>
      <c r="H655" s="130">
        <v>0</v>
      </c>
      <c r="I655" s="130">
        <v>0</v>
      </c>
      <c r="J655" s="130">
        <v>0</v>
      </c>
      <c r="K655" s="130">
        <v>0</v>
      </c>
      <c r="L655" s="128">
        <v>0</v>
      </c>
      <c r="M655" s="130">
        <v>0</v>
      </c>
      <c r="N655" s="130">
        <v>1045</v>
      </c>
      <c r="O655" s="130">
        <v>4839195.57</v>
      </c>
      <c r="P655" s="130">
        <v>0</v>
      </c>
      <c r="Q655" s="130">
        <v>0</v>
      </c>
      <c r="R655" s="130">
        <v>2652.16</v>
      </c>
      <c r="S655" s="130">
        <v>3763191.93</v>
      </c>
      <c r="T655" s="135">
        <v>0</v>
      </c>
      <c r="U655" s="135">
        <v>0</v>
      </c>
      <c r="V655" s="130">
        <v>0</v>
      </c>
      <c r="W655" s="130">
        <v>0</v>
      </c>
      <c r="X655" s="56"/>
      <c r="Y655" s="57"/>
      <c r="Z655" s="57"/>
      <c r="AA655" s="57"/>
      <c r="AB655" s="57"/>
      <c r="AC655" s="57"/>
      <c r="AD655" s="57"/>
    </row>
    <row r="656" spans="1:30" s="55" customFormat="1" ht="24.75" hidden="1" customHeight="1" x14ac:dyDescent="0.25">
      <c r="A656" s="125">
        <v>78</v>
      </c>
      <c r="B656" s="126" t="s">
        <v>1172</v>
      </c>
      <c r="C656" s="106">
        <f t="shared" si="61"/>
        <v>8886937.7799999993</v>
      </c>
      <c r="D656" s="134" t="s">
        <v>1486</v>
      </c>
      <c r="E656" s="130">
        <v>0</v>
      </c>
      <c r="F656" s="130">
        <v>0</v>
      </c>
      <c r="G656" s="130">
        <v>0</v>
      </c>
      <c r="H656" s="130">
        <v>4451529.6500000004</v>
      </c>
      <c r="I656" s="130">
        <v>2225764.84</v>
      </c>
      <c r="J656" s="130">
        <v>2209643.29</v>
      </c>
      <c r="K656" s="130">
        <v>0</v>
      </c>
      <c r="L656" s="128">
        <v>0</v>
      </c>
      <c r="M656" s="130">
        <v>0</v>
      </c>
      <c r="N656" s="130">
        <v>0</v>
      </c>
      <c r="O656" s="130">
        <v>0</v>
      </c>
      <c r="P656" s="130">
        <v>0</v>
      </c>
      <c r="Q656" s="130">
        <v>0</v>
      </c>
      <c r="R656" s="130">
        <v>0</v>
      </c>
      <c r="S656" s="130">
        <v>0</v>
      </c>
      <c r="T656" s="135">
        <v>0</v>
      </c>
      <c r="U656" s="135">
        <v>0</v>
      </c>
      <c r="V656" s="130">
        <v>0</v>
      </c>
      <c r="W656" s="130">
        <v>0</v>
      </c>
      <c r="X656" s="56"/>
      <c r="Y656" s="57"/>
      <c r="Z656" s="57"/>
      <c r="AA656" s="57"/>
      <c r="AB656" s="57"/>
      <c r="AC656" s="57"/>
      <c r="AD656" s="57"/>
    </row>
    <row r="657" spans="1:30" s="55" customFormat="1" ht="27.75" hidden="1" customHeight="1" x14ac:dyDescent="0.25">
      <c r="A657" s="125">
        <v>79</v>
      </c>
      <c r="B657" s="126" t="s">
        <v>1441</v>
      </c>
      <c r="C657" s="106">
        <f t="shared" si="61"/>
        <v>9225272.6500000004</v>
      </c>
      <c r="D657" s="134" t="s">
        <v>1486</v>
      </c>
      <c r="E657" s="130">
        <v>0</v>
      </c>
      <c r="F657" s="130">
        <v>0</v>
      </c>
      <c r="G657" s="130">
        <v>3591510.03</v>
      </c>
      <c r="H657" s="130">
        <v>2073610.31</v>
      </c>
      <c r="I657" s="130">
        <v>975200.97</v>
      </c>
      <c r="J657" s="130">
        <v>2584951.34</v>
      </c>
      <c r="K657" s="130">
        <v>0</v>
      </c>
      <c r="L657" s="128">
        <v>0</v>
      </c>
      <c r="M657" s="130">
        <v>0</v>
      </c>
      <c r="N657" s="130">
        <v>0</v>
      </c>
      <c r="O657" s="130">
        <v>0</v>
      </c>
      <c r="P657" s="130">
        <v>0</v>
      </c>
      <c r="Q657" s="130">
        <v>0</v>
      </c>
      <c r="R657" s="130">
        <v>0</v>
      </c>
      <c r="S657" s="130">
        <v>0</v>
      </c>
      <c r="T657" s="135">
        <v>0</v>
      </c>
      <c r="U657" s="135">
        <v>0</v>
      </c>
      <c r="V657" s="130">
        <v>0</v>
      </c>
      <c r="W657" s="130">
        <v>0</v>
      </c>
      <c r="X657" s="56"/>
      <c r="Y657" s="57"/>
      <c r="Z657" s="57"/>
      <c r="AA657" s="57"/>
      <c r="AB657" s="57"/>
      <c r="AC657" s="57"/>
      <c r="AD657" s="57"/>
    </row>
    <row r="658" spans="1:30" s="55" customFormat="1" ht="24.75" hidden="1" customHeight="1" x14ac:dyDescent="0.25">
      <c r="A658" s="125">
        <v>80</v>
      </c>
      <c r="B658" s="126" t="s">
        <v>1177</v>
      </c>
      <c r="C658" s="106">
        <f t="shared" si="61"/>
        <v>3559644.82</v>
      </c>
      <c r="D658" s="134" t="s">
        <v>1486</v>
      </c>
      <c r="E658" s="130">
        <v>0</v>
      </c>
      <c r="F658" s="130">
        <v>0</v>
      </c>
      <c r="G658" s="130">
        <v>3559644.82</v>
      </c>
      <c r="H658" s="130">
        <v>0</v>
      </c>
      <c r="I658" s="130">
        <v>0</v>
      </c>
      <c r="J658" s="130">
        <v>0</v>
      </c>
      <c r="K658" s="130">
        <v>0</v>
      </c>
      <c r="L658" s="128">
        <v>0</v>
      </c>
      <c r="M658" s="130">
        <v>0</v>
      </c>
      <c r="N658" s="130">
        <v>0</v>
      </c>
      <c r="O658" s="130">
        <v>0</v>
      </c>
      <c r="P658" s="130">
        <v>0</v>
      </c>
      <c r="Q658" s="130">
        <v>0</v>
      </c>
      <c r="R658" s="130">
        <v>0</v>
      </c>
      <c r="S658" s="130">
        <v>0</v>
      </c>
      <c r="T658" s="135">
        <v>0</v>
      </c>
      <c r="U658" s="135">
        <v>0</v>
      </c>
      <c r="V658" s="130">
        <v>0</v>
      </c>
      <c r="W658" s="130">
        <v>0</v>
      </c>
      <c r="X658" s="54"/>
    </row>
    <row r="659" spans="1:30" s="55" customFormat="1" ht="24.75" hidden="1" customHeight="1" x14ac:dyDescent="0.25">
      <c r="A659" s="125">
        <v>81</v>
      </c>
      <c r="B659" s="126" t="s">
        <v>1099</v>
      </c>
      <c r="C659" s="106">
        <f t="shared" si="61"/>
        <v>45328253.18</v>
      </c>
      <c r="D659" s="134" t="s">
        <v>1486</v>
      </c>
      <c r="E659" s="130">
        <v>0</v>
      </c>
      <c r="F659" s="130">
        <v>2758092.6</v>
      </c>
      <c r="G659" s="130">
        <v>8687193.9399999995</v>
      </c>
      <c r="H659" s="130">
        <v>6305822.4800000004</v>
      </c>
      <c r="I659" s="130">
        <v>3015516.83</v>
      </c>
      <c r="J659" s="130">
        <v>3606476.27</v>
      </c>
      <c r="K659" s="130">
        <v>0</v>
      </c>
      <c r="L659" s="128">
        <v>0</v>
      </c>
      <c r="M659" s="130">
        <v>0</v>
      </c>
      <c r="N659" s="130">
        <v>1675.8</v>
      </c>
      <c r="O659" s="130">
        <v>9391288.8599999994</v>
      </c>
      <c r="P659" s="130">
        <v>0</v>
      </c>
      <c r="Q659" s="130">
        <v>0</v>
      </c>
      <c r="R659" s="130">
        <v>4129.2</v>
      </c>
      <c r="S659" s="130">
        <v>11563862.199999999</v>
      </c>
      <c r="T659" s="135">
        <v>0</v>
      </c>
      <c r="U659" s="135">
        <v>0</v>
      </c>
      <c r="V659" s="130">
        <v>0</v>
      </c>
      <c r="W659" s="130">
        <v>0</v>
      </c>
      <c r="X659" s="56"/>
      <c r="Y659" s="57"/>
      <c r="Z659" s="57"/>
      <c r="AA659" s="57"/>
      <c r="AB659" s="57"/>
      <c r="AC659" s="57"/>
      <c r="AD659" s="57"/>
    </row>
    <row r="660" spans="1:30" s="55" customFormat="1" ht="24.75" hidden="1" customHeight="1" x14ac:dyDescent="0.25">
      <c r="A660" s="125">
        <v>82</v>
      </c>
      <c r="B660" s="126" t="s">
        <v>1100</v>
      </c>
      <c r="C660" s="106">
        <f t="shared" si="61"/>
        <v>16452497.210000001</v>
      </c>
      <c r="D660" s="134" t="s">
        <v>1486</v>
      </c>
      <c r="E660" s="130">
        <v>0</v>
      </c>
      <c r="F660" s="130">
        <v>0</v>
      </c>
      <c r="G660" s="130">
        <v>0</v>
      </c>
      <c r="H660" s="130">
        <v>0</v>
      </c>
      <c r="I660" s="130">
        <v>0</v>
      </c>
      <c r="J660" s="130">
        <v>0</v>
      </c>
      <c r="K660" s="130">
        <v>0</v>
      </c>
      <c r="L660" s="128">
        <v>0</v>
      </c>
      <c r="M660" s="130">
        <v>0</v>
      </c>
      <c r="N660" s="130">
        <v>1309.44</v>
      </c>
      <c r="O660" s="130">
        <v>7338184.3200000003</v>
      </c>
      <c r="P660" s="130">
        <v>0</v>
      </c>
      <c r="Q660" s="130">
        <v>0</v>
      </c>
      <c r="R660" s="130">
        <v>3254.52</v>
      </c>
      <c r="S660" s="130">
        <v>9114312.8900000006</v>
      </c>
      <c r="T660" s="135">
        <v>0</v>
      </c>
      <c r="U660" s="135">
        <v>0</v>
      </c>
      <c r="V660" s="130">
        <v>0</v>
      </c>
      <c r="W660" s="130">
        <v>0</v>
      </c>
      <c r="X660" s="56"/>
      <c r="Y660" s="57"/>
      <c r="Z660" s="57"/>
      <c r="AA660" s="57"/>
      <c r="AB660" s="57"/>
      <c r="AC660" s="57"/>
      <c r="AD660" s="57"/>
    </row>
    <row r="661" spans="1:30" s="55" customFormat="1" ht="24.75" hidden="1" customHeight="1" x14ac:dyDescent="0.25">
      <c r="A661" s="125">
        <v>83</v>
      </c>
      <c r="B661" s="126" t="s">
        <v>1101</v>
      </c>
      <c r="C661" s="106">
        <f t="shared" si="61"/>
        <v>29759543.579999998</v>
      </c>
      <c r="D661" s="134" t="s">
        <v>1486</v>
      </c>
      <c r="E661" s="130">
        <v>0</v>
      </c>
      <c r="F661" s="130">
        <v>1613291.39</v>
      </c>
      <c r="G661" s="130">
        <v>5081401.25</v>
      </c>
      <c r="H661" s="130">
        <v>3688465.39</v>
      </c>
      <c r="I661" s="130">
        <v>1763866.57</v>
      </c>
      <c r="J661" s="130">
        <v>2109536.54</v>
      </c>
      <c r="K661" s="130">
        <v>0</v>
      </c>
      <c r="L661" s="128">
        <v>0</v>
      </c>
      <c r="M661" s="130">
        <v>0</v>
      </c>
      <c r="N661" s="130">
        <v>1020</v>
      </c>
      <c r="O661" s="130">
        <v>5716144.3099999996</v>
      </c>
      <c r="P661" s="130">
        <v>969.4</v>
      </c>
      <c r="Q661" s="130">
        <v>2359439.9</v>
      </c>
      <c r="R661" s="130">
        <v>2652.16</v>
      </c>
      <c r="S661" s="130">
        <v>7427398.2300000004</v>
      </c>
      <c r="T661" s="135">
        <v>0</v>
      </c>
      <c r="U661" s="135">
        <v>0</v>
      </c>
      <c r="V661" s="130">
        <v>0</v>
      </c>
      <c r="W661" s="130">
        <v>0</v>
      </c>
      <c r="X661" s="56"/>
      <c r="Y661" s="57"/>
      <c r="Z661" s="57"/>
      <c r="AA661" s="57"/>
      <c r="AB661" s="57"/>
      <c r="AC661" s="57"/>
      <c r="AD661" s="57"/>
    </row>
    <row r="662" spans="1:30" s="55" customFormat="1" ht="24.75" hidden="1" customHeight="1" x14ac:dyDescent="0.25">
      <c r="A662" s="125">
        <v>84</v>
      </c>
      <c r="B662" s="126" t="s">
        <v>1102</v>
      </c>
      <c r="C662" s="106">
        <f t="shared" si="61"/>
        <v>36827211.229999997</v>
      </c>
      <c r="D662" s="134" t="s">
        <v>1486</v>
      </c>
      <c r="E662" s="130">
        <v>0</v>
      </c>
      <c r="F662" s="130">
        <v>2211445.69</v>
      </c>
      <c r="G662" s="130">
        <v>6965414.2800000003</v>
      </c>
      <c r="H662" s="130">
        <v>5056024.5599999996</v>
      </c>
      <c r="I662" s="130">
        <v>2417849.1</v>
      </c>
      <c r="J662" s="130">
        <v>2891681.88</v>
      </c>
      <c r="K662" s="130">
        <v>0</v>
      </c>
      <c r="L662" s="128">
        <v>0</v>
      </c>
      <c r="M662" s="130">
        <v>0</v>
      </c>
      <c r="N662" s="130">
        <v>1360.42</v>
      </c>
      <c r="O662" s="130">
        <v>7623879.46</v>
      </c>
      <c r="P662" s="130">
        <v>0</v>
      </c>
      <c r="Q662" s="130">
        <v>0</v>
      </c>
      <c r="R662" s="130">
        <v>3449.7</v>
      </c>
      <c r="S662" s="130">
        <v>9660916.2599999998</v>
      </c>
      <c r="T662" s="135">
        <v>0</v>
      </c>
      <c r="U662" s="135">
        <v>0</v>
      </c>
      <c r="V662" s="130">
        <v>0</v>
      </c>
      <c r="W662" s="130">
        <v>0</v>
      </c>
      <c r="X662" s="56"/>
      <c r="Y662" s="57"/>
      <c r="Z662" s="57"/>
      <c r="AA662" s="57"/>
      <c r="AB662" s="57"/>
      <c r="AC662" s="57"/>
      <c r="AD662" s="57"/>
    </row>
    <row r="663" spans="1:30" s="72" customFormat="1" ht="24.75" hidden="1" customHeight="1" x14ac:dyDescent="0.25">
      <c r="A663" s="149" t="s">
        <v>103</v>
      </c>
      <c r="B663" s="149"/>
      <c r="C663" s="173">
        <f t="shared" si="58"/>
        <v>384196665.18000001</v>
      </c>
      <c r="D663" s="133">
        <f>ROUND(SUM(D637:D662),2)</f>
        <v>0</v>
      </c>
      <c r="E663" s="133">
        <f t="shared" ref="E663:W663" si="62">ROUND(SUM(E637:E662),2)</f>
        <v>5433512.3600000003</v>
      </c>
      <c r="F663" s="133">
        <f t="shared" si="62"/>
        <v>15844177.949999999</v>
      </c>
      <c r="G663" s="133">
        <f t="shared" si="62"/>
        <v>66905533.840000004</v>
      </c>
      <c r="H663" s="133">
        <f t="shared" si="62"/>
        <v>38511163.829999998</v>
      </c>
      <c r="I663" s="133">
        <f t="shared" si="62"/>
        <v>18393031.16</v>
      </c>
      <c r="J663" s="133">
        <f t="shared" si="62"/>
        <v>31949002.989999998</v>
      </c>
      <c r="K663" s="133">
        <f t="shared" si="62"/>
        <v>0</v>
      </c>
      <c r="L663" s="112">
        <f t="shared" si="62"/>
        <v>18</v>
      </c>
      <c r="M663" s="133">
        <f t="shared" si="62"/>
        <v>41447403.420000002</v>
      </c>
      <c r="N663" s="133">
        <f t="shared" si="62"/>
        <v>14126.81</v>
      </c>
      <c r="O663" s="133">
        <f t="shared" si="62"/>
        <v>71083488.790000007</v>
      </c>
      <c r="P663" s="133">
        <f t="shared" si="62"/>
        <v>6125.7</v>
      </c>
      <c r="Q663" s="133">
        <f t="shared" si="62"/>
        <v>15828226.220000001</v>
      </c>
      <c r="R663" s="133">
        <f t="shared" si="62"/>
        <v>38753.660000000003</v>
      </c>
      <c r="S663" s="133">
        <f t="shared" si="62"/>
        <v>78801124.620000005</v>
      </c>
      <c r="T663" s="133">
        <f t="shared" si="62"/>
        <v>0</v>
      </c>
      <c r="U663" s="133">
        <f t="shared" si="62"/>
        <v>0</v>
      </c>
      <c r="V663" s="133">
        <f t="shared" si="62"/>
        <v>0</v>
      </c>
      <c r="W663" s="133">
        <f t="shared" si="62"/>
        <v>0</v>
      </c>
      <c r="X663" s="51"/>
      <c r="Y663" s="51"/>
      <c r="Z663" s="51"/>
      <c r="AA663" s="51"/>
      <c r="AB663" s="51"/>
      <c r="AC663" s="51"/>
    </row>
    <row r="664" spans="1:30" s="72" customFormat="1" ht="24.75" hidden="1" customHeight="1" x14ac:dyDescent="0.25">
      <c r="A664" s="150" t="s">
        <v>31</v>
      </c>
      <c r="B664" s="151"/>
      <c r="C664" s="152"/>
      <c r="D664" s="153"/>
      <c r="E664" s="130"/>
      <c r="F664" s="130"/>
      <c r="G664" s="130"/>
      <c r="H664" s="130"/>
      <c r="I664" s="130"/>
      <c r="J664" s="130"/>
      <c r="K664" s="130"/>
      <c r="L664" s="168"/>
      <c r="M664" s="130"/>
      <c r="N664" s="173"/>
      <c r="O664" s="130"/>
      <c r="P664" s="106"/>
      <c r="Q664" s="130"/>
      <c r="R664" s="173"/>
      <c r="S664" s="130"/>
      <c r="T664" s="130"/>
      <c r="U664" s="130"/>
      <c r="V664" s="106"/>
      <c r="W664" s="130"/>
      <c r="X664" s="51"/>
      <c r="Y664" s="51"/>
      <c r="Z664" s="51"/>
      <c r="AA664" s="51"/>
      <c r="AB664" s="51"/>
      <c r="AC664" s="51"/>
    </row>
    <row r="665" spans="1:30" s="72" customFormat="1" ht="24.75" hidden="1" customHeight="1" x14ac:dyDescent="0.25">
      <c r="A665" s="125">
        <v>85</v>
      </c>
      <c r="B665" s="126" t="s">
        <v>1446</v>
      </c>
      <c r="C665" s="106">
        <f>ROUND(SUM(E665+F665+G665+H665+I665+J665+K665+M665+O665+Q665+S665+U665+W665),2)</f>
        <v>14515906.720000001</v>
      </c>
      <c r="D665" s="134" t="s">
        <v>1486</v>
      </c>
      <c r="E665" s="130">
        <f>ROUND((F665+G665+H665+I665+J665+K665+M665+O665+Q665+S665+U665+W665)*0.05,2)</f>
        <v>691233.65</v>
      </c>
      <c r="F665" s="130">
        <v>0</v>
      </c>
      <c r="G665" s="130">
        <v>0</v>
      </c>
      <c r="H665" s="130">
        <v>0</v>
      </c>
      <c r="I665" s="130">
        <v>0</v>
      </c>
      <c r="J665" s="130">
        <v>0</v>
      </c>
      <c r="K665" s="130">
        <v>0</v>
      </c>
      <c r="L665" s="145">
        <v>6</v>
      </c>
      <c r="M665" s="130">
        <v>13824673.07</v>
      </c>
      <c r="N665" s="130">
        <v>0</v>
      </c>
      <c r="O665" s="130">
        <v>0</v>
      </c>
      <c r="P665" s="130">
        <v>0</v>
      </c>
      <c r="Q665" s="130">
        <v>0</v>
      </c>
      <c r="R665" s="130">
        <v>0</v>
      </c>
      <c r="S665" s="130">
        <v>0</v>
      </c>
      <c r="T665" s="130">
        <v>0</v>
      </c>
      <c r="U665" s="130">
        <v>0</v>
      </c>
      <c r="V665" s="130">
        <v>0</v>
      </c>
      <c r="W665" s="135">
        <v>0</v>
      </c>
      <c r="X665" s="51"/>
      <c r="Y665" s="51"/>
      <c r="Z665" s="51"/>
      <c r="AA665" s="51"/>
      <c r="AB665" s="51"/>
      <c r="AC665" s="51"/>
    </row>
    <row r="666" spans="1:30" s="16" customFormat="1" ht="24.75" hidden="1" customHeight="1" x14ac:dyDescent="0.25">
      <c r="A666" s="125">
        <v>86</v>
      </c>
      <c r="B666" s="172" t="s">
        <v>637</v>
      </c>
      <c r="C666" s="106">
        <f t="shared" ref="C666:C686" si="63">ROUND(SUM(E666+F666+G666+H666+I666+J666+K666+M666+O666+Q666+S666+U666+W666),2)</f>
        <v>40844503.130000003</v>
      </c>
      <c r="D666" s="134" t="s">
        <v>1486</v>
      </c>
      <c r="E666" s="130">
        <v>0</v>
      </c>
      <c r="F666" s="130">
        <v>0</v>
      </c>
      <c r="G666" s="130">
        <v>13312666.66</v>
      </c>
      <c r="H666" s="130">
        <v>4151931.48</v>
      </c>
      <c r="I666" s="130">
        <v>1802345.69</v>
      </c>
      <c r="J666" s="130">
        <v>3871671.63</v>
      </c>
      <c r="K666" s="130">
        <v>0</v>
      </c>
      <c r="L666" s="128">
        <v>0</v>
      </c>
      <c r="M666" s="130">
        <v>0</v>
      </c>
      <c r="N666" s="130">
        <v>1320</v>
      </c>
      <c r="O666" s="130">
        <v>6623934.96</v>
      </c>
      <c r="P666" s="130">
        <v>2026.6</v>
      </c>
      <c r="Q666" s="130">
        <v>711312.26</v>
      </c>
      <c r="R666" s="130">
        <v>7987.06</v>
      </c>
      <c r="S666" s="130">
        <v>10370640.449999999</v>
      </c>
      <c r="T666" s="130">
        <v>0</v>
      </c>
      <c r="U666" s="130">
        <v>0</v>
      </c>
      <c r="V666" s="130">
        <v>0</v>
      </c>
      <c r="W666" s="130">
        <v>0</v>
      </c>
      <c r="X666" s="15"/>
      <c r="Y666" s="15"/>
      <c r="Z666" s="15"/>
      <c r="AA666" s="15"/>
      <c r="AB666" s="15"/>
      <c r="AC666" s="15"/>
    </row>
    <row r="667" spans="1:30" s="16" customFormat="1" ht="24.75" hidden="1" customHeight="1" x14ac:dyDescent="0.25">
      <c r="A667" s="125">
        <v>87</v>
      </c>
      <c r="B667" s="172" t="s">
        <v>638</v>
      </c>
      <c r="C667" s="106">
        <f t="shared" si="63"/>
        <v>23780957.879999999</v>
      </c>
      <c r="D667" s="134" t="s">
        <v>1486</v>
      </c>
      <c r="E667" s="130">
        <v>0</v>
      </c>
      <c r="F667" s="130">
        <v>5496596.3499999996</v>
      </c>
      <c r="G667" s="130">
        <v>0</v>
      </c>
      <c r="H667" s="130">
        <v>0</v>
      </c>
      <c r="I667" s="130">
        <v>0</v>
      </c>
      <c r="J667" s="130">
        <v>0</v>
      </c>
      <c r="K667" s="130">
        <v>0</v>
      </c>
      <c r="L667" s="128">
        <v>0</v>
      </c>
      <c r="M667" s="130">
        <v>0</v>
      </c>
      <c r="N667" s="130">
        <v>1860</v>
      </c>
      <c r="O667" s="130">
        <v>9163287.6999999993</v>
      </c>
      <c r="P667" s="130">
        <v>1692.7</v>
      </c>
      <c r="Q667" s="130">
        <v>821965.8</v>
      </c>
      <c r="R667" s="130">
        <v>6011.4</v>
      </c>
      <c r="S667" s="130">
        <v>8299108.0300000003</v>
      </c>
      <c r="T667" s="130">
        <v>0</v>
      </c>
      <c r="U667" s="130">
        <v>0</v>
      </c>
      <c r="V667" s="130">
        <v>0</v>
      </c>
      <c r="W667" s="135">
        <v>0</v>
      </c>
      <c r="X667" s="15"/>
      <c r="Y667" s="15"/>
      <c r="Z667" s="15"/>
      <c r="AA667" s="15"/>
      <c r="AB667" s="15"/>
      <c r="AC667" s="15"/>
    </row>
    <row r="668" spans="1:30" s="16" customFormat="1" ht="24.75" hidden="1" customHeight="1" x14ac:dyDescent="0.25">
      <c r="A668" s="125">
        <v>88</v>
      </c>
      <c r="B668" s="126" t="s">
        <v>641</v>
      </c>
      <c r="C668" s="106">
        <f t="shared" si="63"/>
        <v>10109488.880000001</v>
      </c>
      <c r="D668" s="134" t="s">
        <v>1486</v>
      </c>
      <c r="E668" s="130">
        <f>ROUND((F668+G668+H668+I668+J668+K668+M668+O668+Q668+S668+U668+W668)*0.05,2)</f>
        <v>481404.23</v>
      </c>
      <c r="F668" s="130">
        <v>0</v>
      </c>
      <c r="G668" s="130">
        <v>0</v>
      </c>
      <c r="H668" s="130">
        <v>0</v>
      </c>
      <c r="I668" s="130">
        <v>0</v>
      </c>
      <c r="J668" s="130">
        <v>0</v>
      </c>
      <c r="K668" s="130">
        <v>0</v>
      </c>
      <c r="L668" s="128">
        <v>0</v>
      </c>
      <c r="M668" s="130">
        <v>0</v>
      </c>
      <c r="N668" s="130">
        <v>0</v>
      </c>
      <c r="O668" s="130">
        <v>0</v>
      </c>
      <c r="P668" s="130">
        <v>0</v>
      </c>
      <c r="Q668" s="130">
        <v>0</v>
      </c>
      <c r="R668" s="130">
        <v>2796.63</v>
      </c>
      <c r="S668" s="130">
        <v>9628084.6500000004</v>
      </c>
      <c r="T668" s="130">
        <v>0</v>
      </c>
      <c r="U668" s="130">
        <v>0</v>
      </c>
      <c r="V668" s="130">
        <v>0</v>
      </c>
      <c r="W668" s="130">
        <v>0</v>
      </c>
      <c r="X668" s="15"/>
      <c r="Y668" s="15"/>
      <c r="Z668" s="15"/>
      <c r="AA668" s="15"/>
      <c r="AB668" s="15"/>
      <c r="AC668" s="15"/>
    </row>
    <row r="669" spans="1:30" s="50" customFormat="1" ht="24.75" hidden="1" customHeight="1" x14ac:dyDescent="0.25">
      <c r="A669" s="125">
        <v>89</v>
      </c>
      <c r="B669" s="126" t="s">
        <v>642</v>
      </c>
      <c r="C669" s="106">
        <f t="shared" si="63"/>
        <v>53995699.229999997</v>
      </c>
      <c r="D669" s="134" t="s">
        <v>1486</v>
      </c>
      <c r="E669" s="130">
        <f>ROUND((F669+G669+H669+I669+J669+K669+M669+O669+Q669+S669+U669+W669)*0.05,2)</f>
        <v>2571223.77</v>
      </c>
      <c r="F669" s="130">
        <v>0</v>
      </c>
      <c r="G669" s="130">
        <v>9366924.6999999993</v>
      </c>
      <c r="H669" s="130">
        <v>6799245.1399999997</v>
      </c>
      <c r="I669" s="130">
        <v>3251520.49</v>
      </c>
      <c r="J669" s="130">
        <v>3888680.8419815898</v>
      </c>
      <c r="K669" s="130">
        <v>0</v>
      </c>
      <c r="L669" s="128">
        <v>0</v>
      </c>
      <c r="M669" s="130">
        <v>0</v>
      </c>
      <c r="N669" s="130">
        <v>2200</v>
      </c>
      <c r="O669" s="130">
        <v>14761905.23</v>
      </c>
      <c r="P669" s="130">
        <v>0</v>
      </c>
      <c r="Q669" s="130">
        <v>0</v>
      </c>
      <c r="R669" s="130">
        <v>3879.52</v>
      </c>
      <c r="S669" s="130">
        <v>13356199.060000001</v>
      </c>
      <c r="T669" s="130">
        <v>0</v>
      </c>
      <c r="U669" s="130">
        <v>0</v>
      </c>
      <c r="V669" s="130">
        <v>0</v>
      </c>
      <c r="W669" s="130">
        <v>0</v>
      </c>
      <c r="X669" s="15"/>
      <c r="Y669" s="49"/>
      <c r="Z669" s="49"/>
      <c r="AA669" s="49"/>
      <c r="AB669" s="49"/>
      <c r="AC669" s="49"/>
    </row>
    <row r="670" spans="1:30" s="50" customFormat="1" ht="24.75" hidden="1" customHeight="1" x14ac:dyDescent="0.25">
      <c r="A670" s="125">
        <v>90</v>
      </c>
      <c r="B670" s="126" t="s">
        <v>639</v>
      </c>
      <c r="C670" s="106">
        <f t="shared" si="63"/>
        <v>20564855.969999999</v>
      </c>
      <c r="D670" s="134" t="s">
        <v>1486</v>
      </c>
      <c r="E670" s="130">
        <v>0</v>
      </c>
      <c r="F670" s="130">
        <v>5496594.9900000002</v>
      </c>
      <c r="G670" s="130">
        <v>4915333.54</v>
      </c>
      <c r="H670" s="130">
        <v>0</v>
      </c>
      <c r="I670" s="130">
        <v>0</v>
      </c>
      <c r="J670" s="130">
        <v>0</v>
      </c>
      <c r="K670" s="130">
        <v>0</v>
      </c>
      <c r="L670" s="128">
        <v>0</v>
      </c>
      <c r="M670" s="130">
        <v>0</v>
      </c>
      <c r="N670" s="130">
        <v>1720.9</v>
      </c>
      <c r="O670" s="130">
        <v>9093079.2300000004</v>
      </c>
      <c r="P670" s="130">
        <v>1720.9</v>
      </c>
      <c r="Q670" s="130">
        <v>1059848.21</v>
      </c>
      <c r="R670" s="130">
        <v>0</v>
      </c>
      <c r="S670" s="130">
        <v>0</v>
      </c>
      <c r="T670" s="130">
        <v>0</v>
      </c>
      <c r="U670" s="130">
        <v>0</v>
      </c>
      <c r="V670" s="130">
        <v>0</v>
      </c>
      <c r="W670" s="130">
        <v>0</v>
      </c>
      <c r="X670" s="15"/>
      <c r="Y670" s="49"/>
      <c r="Z670" s="49"/>
      <c r="AA670" s="49"/>
      <c r="AB670" s="49"/>
      <c r="AC670" s="49"/>
    </row>
    <row r="671" spans="1:30" s="50" customFormat="1" ht="24.75" hidden="1" customHeight="1" x14ac:dyDescent="0.25">
      <c r="A671" s="125">
        <v>91</v>
      </c>
      <c r="B671" s="126" t="s">
        <v>104</v>
      </c>
      <c r="C671" s="106">
        <f t="shared" si="63"/>
        <v>6293381.9800000004</v>
      </c>
      <c r="D671" s="134" t="s">
        <v>1486</v>
      </c>
      <c r="E671" s="130">
        <v>0</v>
      </c>
      <c r="F671" s="130">
        <v>1774590.97</v>
      </c>
      <c r="G671" s="130">
        <v>2374125.7799999998</v>
      </c>
      <c r="H671" s="130">
        <v>1198992.28</v>
      </c>
      <c r="I671" s="130">
        <v>364198.44500000001</v>
      </c>
      <c r="J671" s="130">
        <v>581474.5</v>
      </c>
      <c r="K671" s="130">
        <v>0</v>
      </c>
      <c r="L671" s="128">
        <v>0</v>
      </c>
      <c r="M671" s="130">
        <v>0</v>
      </c>
      <c r="N671" s="130">
        <v>0</v>
      </c>
      <c r="O671" s="130">
        <v>0</v>
      </c>
      <c r="P671" s="130">
        <v>0</v>
      </c>
      <c r="Q671" s="130">
        <v>0</v>
      </c>
      <c r="R671" s="130">
        <v>0</v>
      </c>
      <c r="S671" s="130">
        <v>0</v>
      </c>
      <c r="T671" s="130">
        <v>0</v>
      </c>
      <c r="U671" s="130">
        <v>0</v>
      </c>
      <c r="V671" s="130">
        <v>0</v>
      </c>
      <c r="W671" s="130">
        <v>0</v>
      </c>
      <c r="X671" s="15"/>
      <c r="Y671" s="49"/>
      <c r="Z671" s="49"/>
      <c r="AA671" s="49"/>
      <c r="AB671" s="49"/>
      <c r="AC671" s="49"/>
    </row>
    <row r="672" spans="1:30" s="50" customFormat="1" ht="24.75" hidden="1" customHeight="1" x14ac:dyDescent="0.25">
      <c r="A672" s="125">
        <v>92</v>
      </c>
      <c r="B672" s="126" t="s">
        <v>1136</v>
      </c>
      <c r="C672" s="106">
        <f t="shared" si="63"/>
        <v>5345456.41</v>
      </c>
      <c r="D672" s="134" t="s">
        <v>1486</v>
      </c>
      <c r="E672" s="130">
        <v>0</v>
      </c>
      <c r="F672" s="130">
        <v>1945514.62</v>
      </c>
      <c r="G672" s="130">
        <v>3399941.79</v>
      </c>
      <c r="H672" s="130">
        <v>0</v>
      </c>
      <c r="I672" s="130">
        <v>0</v>
      </c>
      <c r="J672" s="130">
        <v>0</v>
      </c>
      <c r="K672" s="130">
        <v>0</v>
      </c>
      <c r="L672" s="128">
        <v>0</v>
      </c>
      <c r="M672" s="130">
        <v>0</v>
      </c>
      <c r="N672" s="130">
        <v>0</v>
      </c>
      <c r="O672" s="130">
        <v>0</v>
      </c>
      <c r="P672" s="130">
        <v>0</v>
      </c>
      <c r="Q672" s="130">
        <v>0</v>
      </c>
      <c r="R672" s="130">
        <v>0</v>
      </c>
      <c r="S672" s="130">
        <v>0</v>
      </c>
      <c r="T672" s="130">
        <v>0</v>
      </c>
      <c r="U672" s="130">
        <v>0</v>
      </c>
      <c r="V672" s="130">
        <v>0</v>
      </c>
      <c r="W672" s="130">
        <v>0</v>
      </c>
      <c r="X672" s="15"/>
      <c r="Y672" s="49"/>
      <c r="Z672" s="49"/>
      <c r="AA672" s="49"/>
      <c r="AB672" s="49"/>
      <c r="AC672" s="49"/>
    </row>
    <row r="673" spans="1:29" s="16" customFormat="1" ht="24.75" hidden="1" customHeight="1" x14ac:dyDescent="0.25">
      <c r="A673" s="125">
        <v>93</v>
      </c>
      <c r="B673" s="126" t="s">
        <v>643</v>
      </c>
      <c r="C673" s="106">
        <f t="shared" si="63"/>
        <v>6708022.0999999996</v>
      </c>
      <c r="D673" s="134" t="s">
        <v>1486</v>
      </c>
      <c r="E673" s="130">
        <f t="shared" ref="E673:E679" si="64">ROUND((F673+G673+H673+I673+J673+K673+M673+O673+Q673+S673+U673+W673)*0.05,2)</f>
        <v>319429.62</v>
      </c>
      <c r="F673" s="130">
        <v>823515.05</v>
      </c>
      <c r="G673" s="130">
        <v>2576345.33</v>
      </c>
      <c r="H673" s="130">
        <v>0</v>
      </c>
      <c r="I673" s="130">
        <v>0</v>
      </c>
      <c r="J673" s="130">
        <v>0</v>
      </c>
      <c r="K673" s="130">
        <v>0</v>
      </c>
      <c r="L673" s="128">
        <v>0</v>
      </c>
      <c r="M673" s="130">
        <v>0</v>
      </c>
      <c r="N673" s="130">
        <v>450</v>
      </c>
      <c r="O673" s="130">
        <v>2988732.1</v>
      </c>
      <c r="P673" s="130">
        <v>0</v>
      </c>
      <c r="Q673" s="130">
        <v>0</v>
      </c>
      <c r="R673" s="130">
        <v>0</v>
      </c>
      <c r="S673" s="130">
        <v>0</v>
      </c>
      <c r="T673" s="130">
        <v>0</v>
      </c>
      <c r="U673" s="130">
        <v>0</v>
      </c>
      <c r="V673" s="130">
        <v>0</v>
      </c>
      <c r="W673" s="130">
        <v>0</v>
      </c>
      <c r="X673" s="15"/>
      <c r="Y673" s="15"/>
      <c r="Z673" s="15"/>
      <c r="AA673" s="15"/>
      <c r="AB673" s="15"/>
      <c r="AC673" s="15"/>
    </row>
    <row r="674" spans="1:29" s="16" customFormat="1" ht="24.75" hidden="1" customHeight="1" x14ac:dyDescent="0.25">
      <c r="A674" s="125">
        <v>94</v>
      </c>
      <c r="B674" s="126" t="s">
        <v>147</v>
      </c>
      <c r="C674" s="106">
        <f t="shared" si="63"/>
        <v>5878534.8099999996</v>
      </c>
      <c r="D674" s="134" t="s">
        <v>1486</v>
      </c>
      <c r="E674" s="130">
        <f t="shared" si="64"/>
        <v>279930.23</v>
      </c>
      <c r="F674" s="130">
        <v>0</v>
      </c>
      <c r="G674" s="130">
        <v>0</v>
      </c>
      <c r="H674" s="130">
        <v>0</v>
      </c>
      <c r="I674" s="130">
        <v>0</v>
      </c>
      <c r="J674" s="130">
        <v>0</v>
      </c>
      <c r="K674" s="130">
        <v>0</v>
      </c>
      <c r="L674" s="128">
        <v>0</v>
      </c>
      <c r="M674" s="130">
        <v>0</v>
      </c>
      <c r="N674" s="130">
        <v>676.3</v>
      </c>
      <c r="O674" s="130">
        <v>4924364.2</v>
      </c>
      <c r="P674" s="130">
        <v>601</v>
      </c>
      <c r="Q674" s="130">
        <v>674240.38</v>
      </c>
      <c r="R674" s="130">
        <v>0</v>
      </c>
      <c r="S674" s="130">
        <v>0</v>
      </c>
      <c r="T674" s="130">
        <v>0</v>
      </c>
      <c r="U674" s="130">
        <v>0</v>
      </c>
      <c r="V674" s="130">
        <v>0</v>
      </c>
      <c r="W674" s="130">
        <v>0</v>
      </c>
      <c r="X674" s="15"/>
      <c r="Y674" s="15"/>
      <c r="Z674" s="15"/>
      <c r="AA674" s="15"/>
      <c r="AB674" s="15"/>
      <c r="AC674" s="15"/>
    </row>
    <row r="675" spans="1:29" s="189" customFormat="1" ht="24.75" hidden="1" customHeight="1" x14ac:dyDescent="0.25">
      <c r="A675" s="125">
        <v>95</v>
      </c>
      <c r="B675" s="126" t="s">
        <v>1485</v>
      </c>
      <c r="C675" s="106">
        <f t="shared" ref="C675:C729" si="65">ROUND(SUM(D675+E675+F675+G675+H675+I675+J675+K675+M675+O675+Q675+S675+U675+W675),2)</f>
        <v>46372.82</v>
      </c>
      <c r="D675" s="134">
        <f t="shared" ref="D675" si="66">ROUND((F675+G675+H675+I675+J675+K675+M675+O675+Q675+S675+U675+W675)*0.0214,2)</f>
        <v>0</v>
      </c>
      <c r="E675" s="130">
        <v>46372.82</v>
      </c>
      <c r="F675" s="130">
        <v>0</v>
      </c>
      <c r="G675" s="130">
        <v>0</v>
      </c>
      <c r="H675" s="130">
        <v>0</v>
      </c>
      <c r="I675" s="130">
        <v>0</v>
      </c>
      <c r="J675" s="130">
        <v>0</v>
      </c>
      <c r="K675" s="130">
        <v>0</v>
      </c>
      <c r="L675" s="128">
        <v>0</v>
      </c>
      <c r="M675" s="130">
        <v>0</v>
      </c>
      <c r="N675" s="130">
        <v>0</v>
      </c>
      <c r="O675" s="130">
        <v>0</v>
      </c>
      <c r="P675" s="130">
        <v>0</v>
      </c>
      <c r="Q675" s="130">
        <v>0</v>
      </c>
      <c r="R675" s="130">
        <v>0</v>
      </c>
      <c r="S675" s="130">
        <v>0</v>
      </c>
      <c r="T675" s="130">
        <v>0</v>
      </c>
      <c r="U675" s="130">
        <v>0</v>
      </c>
      <c r="V675" s="130">
        <v>0</v>
      </c>
      <c r="W675" s="130">
        <v>0</v>
      </c>
      <c r="X675" s="15"/>
      <c r="Y675" s="188"/>
      <c r="Z675" s="188"/>
      <c r="AA675" s="188"/>
      <c r="AB675" s="188"/>
      <c r="AC675" s="188"/>
    </row>
    <row r="676" spans="1:29" s="16" customFormat="1" ht="24.75" hidden="1" customHeight="1" x14ac:dyDescent="0.25">
      <c r="A676" s="125">
        <v>96</v>
      </c>
      <c r="B676" s="126" t="s">
        <v>644</v>
      </c>
      <c r="C676" s="106">
        <f t="shared" si="63"/>
        <v>25065359.07</v>
      </c>
      <c r="D676" s="134" t="s">
        <v>1486</v>
      </c>
      <c r="E676" s="130">
        <f t="shared" si="64"/>
        <v>1193588.53</v>
      </c>
      <c r="F676" s="130">
        <v>0</v>
      </c>
      <c r="G676" s="130">
        <v>6250180.0899999999</v>
      </c>
      <c r="H676" s="130">
        <v>4536868.6100000003</v>
      </c>
      <c r="I676" s="130">
        <v>2169611.62</v>
      </c>
      <c r="J676" s="130">
        <v>2594763.6361856302</v>
      </c>
      <c r="K676" s="130">
        <v>0</v>
      </c>
      <c r="L676" s="128">
        <v>0</v>
      </c>
      <c r="M676" s="130">
        <v>0</v>
      </c>
      <c r="N676" s="130">
        <v>1240</v>
      </c>
      <c r="O676" s="130">
        <v>8320346.5800000001</v>
      </c>
      <c r="P676" s="130">
        <v>0</v>
      </c>
      <c r="Q676" s="130">
        <v>0</v>
      </c>
      <c r="R676" s="130">
        <v>0</v>
      </c>
      <c r="S676" s="130">
        <v>0</v>
      </c>
      <c r="T676" s="130">
        <v>0</v>
      </c>
      <c r="U676" s="130">
        <v>0</v>
      </c>
      <c r="V676" s="130">
        <v>0</v>
      </c>
      <c r="W676" s="135">
        <v>0</v>
      </c>
      <c r="X676" s="15"/>
      <c r="Y676" s="15"/>
      <c r="Z676" s="15"/>
      <c r="AA676" s="15"/>
      <c r="AB676" s="15"/>
      <c r="AC676" s="15"/>
    </row>
    <row r="677" spans="1:29" s="16" customFormat="1" ht="24.75" hidden="1" customHeight="1" x14ac:dyDescent="0.25">
      <c r="A677" s="125">
        <v>97</v>
      </c>
      <c r="B677" s="126" t="s">
        <v>645</v>
      </c>
      <c r="C677" s="106">
        <f t="shared" si="63"/>
        <v>28448504.07</v>
      </c>
      <c r="D677" s="134" t="s">
        <v>1486</v>
      </c>
      <c r="E677" s="130">
        <f t="shared" si="64"/>
        <v>1354690.67</v>
      </c>
      <c r="F677" s="130">
        <v>2184199.2200000002</v>
      </c>
      <c r="G677" s="130">
        <v>0</v>
      </c>
      <c r="H677" s="130">
        <v>4555041.93</v>
      </c>
      <c r="I677" s="130">
        <v>2178302.4300000002</v>
      </c>
      <c r="J677" s="130">
        <v>2605157.4730761698</v>
      </c>
      <c r="K677" s="130">
        <v>0</v>
      </c>
      <c r="L677" s="128">
        <v>0</v>
      </c>
      <c r="M677" s="130">
        <v>0</v>
      </c>
      <c r="N677" s="130">
        <v>1240</v>
      </c>
      <c r="O677" s="130">
        <v>8320346.5800000001</v>
      </c>
      <c r="P677" s="130">
        <v>0</v>
      </c>
      <c r="Q677" s="130">
        <v>0</v>
      </c>
      <c r="R677" s="130">
        <v>2106.1</v>
      </c>
      <c r="S677" s="130">
        <v>7250765.7699999996</v>
      </c>
      <c r="T677" s="130">
        <v>0</v>
      </c>
      <c r="U677" s="130">
        <v>0</v>
      </c>
      <c r="V677" s="130">
        <v>0</v>
      </c>
      <c r="W677" s="135">
        <v>0</v>
      </c>
      <c r="X677" s="15"/>
      <c r="Y677" s="15"/>
      <c r="Z677" s="15"/>
      <c r="AA677" s="15"/>
      <c r="AB677" s="15"/>
      <c r="AC677" s="15"/>
    </row>
    <row r="678" spans="1:29" s="16" customFormat="1" ht="24.75" hidden="1" customHeight="1" x14ac:dyDescent="0.25">
      <c r="A678" s="125">
        <v>98</v>
      </c>
      <c r="B678" s="126" t="s">
        <v>172</v>
      </c>
      <c r="C678" s="106">
        <f t="shared" si="63"/>
        <v>671687.57</v>
      </c>
      <c r="D678" s="134" t="s">
        <v>1486</v>
      </c>
      <c r="E678" s="130">
        <f t="shared" si="64"/>
        <v>31985.119999999999</v>
      </c>
      <c r="F678" s="130">
        <v>0</v>
      </c>
      <c r="G678" s="130">
        <v>639702.44999999995</v>
      </c>
      <c r="H678" s="130">
        <v>0</v>
      </c>
      <c r="I678" s="130">
        <v>0</v>
      </c>
      <c r="J678" s="130">
        <v>0</v>
      </c>
      <c r="K678" s="130">
        <v>0</v>
      </c>
      <c r="L678" s="128">
        <v>0</v>
      </c>
      <c r="M678" s="130">
        <v>0</v>
      </c>
      <c r="N678" s="130">
        <v>0</v>
      </c>
      <c r="O678" s="130">
        <v>0</v>
      </c>
      <c r="P678" s="130">
        <v>0</v>
      </c>
      <c r="Q678" s="130">
        <v>0</v>
      </c>
      <c r="R678" s="130">
        <v>0</v>
      </c>
      <c r="S678" s="130">
        <v>0</v>
      </c>
      <c r="T678" s="130">
        <v>0</v>
      </c>
      <c r="U678" s="130">
        <v>0</v>
      </c>
      <c r="V678" s="130">
        <v>0</v>
      </c>
      <c r="W678" s="135">
        <v>0</v>
      </c>
      <c r="X678" s="15"/>
      <c r="Y678" s="15"/>
      <c r="Z678" s="15"/>
      <c r="AA678" s="15"/>
      <c r="AB678" s="15"/>
      <c r="AC678" s="15"/>
    </row>
    <row r="679" spans="1:29" s="16" customFormat="1" ht="24.75" hidden="1" customHeight="1" x14ac:dyDescent="0.25">
      <c r="A679" s="125">
        <v>99</v>
      </c>
      <c r="B679" s="126" t="s">
        <v>646</v>
      </c>
      <c r="C679" s="106">
        <f t="shared" si="63"/>
        <v>1983013.56</v>
      </c>
      <c r="D679" s="134" t="s">
        <v>1486</v>
      </c>
      <c r="E679" s="130">
        <f t="shared" si="64"/>
        <v>94429.22</v>
      </c>
      <c r="F679" s="130">
        <v>0</v>
      </c>
      <c r="G679" s="130">
        <v>0</v>
      </c>
      <c r="H679" s="130">
        <v>0</v>
      </c>
      <c r="I679" s="130">
        <v>0</v>
      </c>
      <c r="J679" s="130">
        <v>252629.98</v>
      </c>
      <c r="K679" s="130">
        <v>0</v>
      </c>
      <c r="L679" s="128">
        <v>0</v>
      </c>
      <c r="M679" s="130">
        <v>0</v>
      </c>
      <c r="N679" s="130">
        <v>280</v>
      </c>
      <c r="O679" s="130">
        <v>1635954.36</v>
      </c>
      <c r="P679" s="130">
        <v>0</v>
      </c>
      <c r="Q679" s="130">
        <v>0</v>
      </c>
      <c r="R679" s="130">
        <v>0</v>
      </c>
      <c r="S679" s="130">
        <v>0</v>
      </c>
      <c r="T679" s="130">
        <v>0</v>
      </c>
      <c r="U679" s="130">
        <v>0</v>
      </c>
      <c r="V679" s="130">
        <v>0</v>
      </c>
      <c r="W679" s="135">
        <v>0</v>
      </c>
      <c r="X679" s="15"/>
      <c r="Y679" s="15"/>
      <c r="Z679" s="15"/>
      <c r="AA679" s="15"/>
      <c r="AB679" s="15"/>
      <c r="AC679" s="15"/>
    </row>
    <row r="680" spans="1:29" s="16" customFormat="1" ht="24.75" hidden="1" customHeight="1" x14ac:dyDescent="0.25">
      <c r="A680" s="125">
        <v>100</v>
      </c>
      <c r="B680" s="126" t="s">
        <v>1137</v>
      </c>
      <c r="C680" s="106">
        <f t="shared" si="63"/>
        <v>2422052.31</v>
      </c>
      <c r="D680" s="134" t="s">
        <v>1486</v>
      </c>
      <c r="E680" s="130">
        <v>0</v>
      </c>
      <c r="F680" s="130">
        <v>0</v>
      </c>
      <c r="G680" s="130">
        <v>2024539.51</v>
      </c>
      <c r="H680" s="130">
        <v>0</v>
      </c>
      <c r="I680" s="130">
        <v>0</v>
      </c>
      <c r="J680" s="130">
        <v>397512.8</v>
      </c>
      <c r="K680" s="130">
        <v>0</v>
      </c>
      <c r="L680" s="128">
        <v>0</v>
      </c>
      <c r="M680" s="130">
        <v>0</v>
      </c>
      <c r="N680" s="130">
        <v>0</v>
      </c>
      <c r="O680" s="130">
        <v>0</v>
      </c>
      <c r="P680" s="130">
        <v>0</v>
      </c>
      <c r="Q680" s="130">
        <v>0</v>
      </c>
      <c r="R680" s="130">
        <v>0</v>
      </c>
      <c r="S680" s="130">
        <v>0</v>
      </c>
      <c r="T680" s="130">
        <v>0</v>
      </c>
      <c r="U680" s="130">
        <v>0</v>
      </c>
      <c r="V680" s="130">
        <v>0</v>
      </c>
      <c r="W680" s="135">
        <v>0</v>
      </c>
      <c r="X680" s="15"/>
      <c r="Y680" s="15"/>
      <c r="Z680" s="15"/>
      <c r="AA680" s="15"/>
      <c r="AB680" s="15"/>
      <c r="AC680" s="15"/>
    </row>
    <row r="681" spans="1:29" s="16" customFormat="1" ht="24.75" hidden="1" customHeight="1" x14ac:dyDescent="0.25">
      <c r="A681" s="125">
        <v>101</v>
      </c>
      <c r="B681" s="126" t="s">
        <v>291</v>
      </c>
      <c r="C681" s="106">
        <f t="shared" si="63"/>
        <v>14620559.75</v>
      </c>
      <c r="D681" s="134" t="s">
        <v>1486</v>
      </c>
      <c r="E681" s="130">
        <f>ROUND((F681+G681+H681+I681+J681+K681+M681+O681+Q681+S681+U681+W681)*0.05,2)</f>
        <v>696217.13</v>
      </c>
      <c r="F681" s="130">
        <v>0</v>
      </c>
      <c r="G681" s="130">
        <v>0</v>
      </c>
      <c r="H681" s="130">
        <v>0</v>
      </c>
      <c r="I681" s="130">
        <v>0</v>
      </c>
      <c r="J681" s="130">
        <v>0</v>
      </c>
      <c r="K681" s="130">
        <v>0</v>
      </c>
      <c r="L681" s="145">
        <v>6</v>
      </c>
      <c r="M681" s="130">
        <v>13924342.619999999</v>
      </c>
      <c r="N681" s="130">
        <v>0</v>
      </c>
      <c r="O681" s="130">
        <v>0</v>
      </c>
      <c r="P681" s="130">
        <v>0</v>
      </c>
      <c r="Q681" s="130">
        <v>0</v>
      </c>
      <c r="R681" s="130">
        <v>0</v>
      </c>
      <c r="S681" s="130">
        <v>0</v>
      </c>
      <c r="T681" s="130">
        <v>0</v>
      </c>
      <c r="U681" s="130">
        <v>0</v>
      </c>
      <c r="V681" s="130">
        <v>0</v>
      </c>
      <c r="W681" s="135">
        <v>0</v>
      </c>
      <c r="X681" s="15"/>
      <c r="Y681" s="15"/>
      <c r="Z681" s="15"/>
      <c r="AA681" s="15"/>
      <c r="AB681" s="15"/>
      <c r="AC681" s="15"/>
    </row>
    <row r="682" spans="1:29" s="16" customFormat="1" ht="24.75" hidden="1" customHeight="1" x14ac:dyDescent="0.25">
      <c r="A682" s="125">
        <v>102</v>
      </c>
      <c r="B682" s="126" t="s">
        <v>647</v>
      </c>
      <c r="C682" s="106">
        <f t="shared" si="63"/>
        <v>25223992.32</v>
      </c>
      <c r="D682" s="134" t="s">
        <v>1486</v>
      </c>
      <c r="E682" s="130">
        <f>ROUND((F682+G682+H682+I682+J682+K682+M682+O682+Q682+S682+U682+W682)*0.05,2)</f>
        <v>1201142.49</v>
      </c>
      <c r="F682" s="130">
        <v>1703297.13</v>
      </c>
      <c r="G682" s="130">
        <v>4893582.05</v>
      </c>
      <c r="H682" s="130">
        <v>3552143.85</v>
      </c>
      <c r="I682" s="130">
        <v>1698698.65</v>
      </c>
      <c r="J682" s="130">
        <v>2031571.6594869799</v>
      </c>
      <c r="K682" s="130">
        <v>0</v>
      </c>
      <c r="L682" s="128">
        <v>0</v>
      </c>
      <c r="M682" s="130">
        <v>0</v>
      </c>
      <c r="N682" s="130">
        <v>800</v>
      </c>
      <c r="O682" s="130">
        <v>5511392.21</v>
      </c>
      <c r="P682" s="130">
        <v>0</v>
      </c>
      <c r="Q682" s="130">
        <v>0</v>
      </c>
      <c r="R682" s="130">
        <v>0</v>
      </c>
      <c r="S682" s="130">
        <v>0</v>
      </c>
      <c r="T682" s="130">
        <v>1285.95</v>
      </c>
      <c r="U682" s="130">
        <v>4632164.28</v>
      </c>
      <c r="V682" s="130">
        <v>0</v>
      </c>
      <c r="W682" s="135">
        <v>0</v>
      </c>
      <c r="X682" s="15"/>
      <c r="Y682" s="15"/>
      <c r="Z682" s="15"/>
      <c r="AA682" s="15"/>
      <c r="AB682" s="15"/>
      <c r="AC682" s="15"/>
    </row>
    <row r="683" spans="1:29" s="16" customFormat="1" ht="24.75" hidden="1" customHeight="1" x14ac:dyDescent="0.25">
      <c r="A683" s="125">
        <v>103</v>
      </c>
      <c r="B683" s="126" t="s">
        <v>648</v>
      </c>
      <c r="C683" s="106">
        <f t="shared" si="63"/>
        <v>14693837.42</v>
      </c>
      <c r="D683" s="134" t="s">
        <v>1486</v>
      </c>
      <c r="E683" s="130">
        <f>ROUND((F683+G683+H683+I683+J683+K683+M683+O683+Q683+S683+U683+W683)*0.05,2)</f>
        <v>699706.54</v>
      </c>
      <c r="F683" s="130">
        <v>0</v>
      </c>
      <c r="G683" s="130">
        <v>3188099.16</v>
      </c>
      <c r="H683" s="130">
        <v>0</v>
      </c>
      <c r="I683" s="130">
        <v>0</v>
      </c>
      <c r="J683" s="130">
        <v>0</v>
      </c>
      <c r="K683" s="130">
        <v>0</v>
      </c>
      <c r="L683" s="128">
        <v>0</v>
      </c>
      <c r="M683" s="130">
        <v>0</v>
      </c>
      <c r="N683" s="130">
        <v>800</v>
      </c>
      <c r="O683" s="130">
        <v>5622243.3399999999</v>
      </c>
      <c r="P683" s="130">
        <v>0</v>
      </c>
      <c r="Q683" s="130">
        <v>0</v>
      </c>
      <c r="R683" s="130">
        <v>0</v>
      </c>
      <c r="S683" s="130">
        <v>0</v>
      </c>
      <c r="T683" s="130">
        <v>1285.95</v>
      </c>
      <c r="U683" s="130">
        <v>5183788.38</v>
      </c>
      <c r="V683" s="130">
        <v>0</v>
      </c>
      <c r="W683" s="135">
        <v>0</v>
      </c>
      <c r="X683" s="15"/>
      <c r="Y683" s="15"/>
      <c r="Z683" s="15"/>
      <c r="AA683" s="15"/>
      <c r="AB683" s="15"/>
      <c r="AC683" s="15"/>
    </row>
    <row r="684" spans="1:29" s="16" customFormat="1" ht="24.75" hidden="1" customHeight="1" x14ac:dyDescent="0.25">
      <c r="A684" s="125">
        <v>104</v>
      </c>
      <c r="B684" s="126" t="s">
        <v>292</v>
      </c>
      <c r="C684" s="106">
        <f t="shared" si="63"/>
        <v>14513115.57</v>
      </c>
      <c r="D684" s="134" t="s">
        <v>1486</v>
      </c>
      <c r="E684" s="130">
        <f>ROUND((F684+G684+H684+I684+J684+K684+M684+O684+Q684+S684+U684+W684)*0.05,2)</f>
        <v>691100.74</v>
      </c>
      <c r="F684" s="130">
        <v>0</v>
      </c>
      <c r="G684" s="130">
        <v>0</v>
      </c>
      <c r="H684" s="130">
        <v>0</v>
      </c>
      <c r="I684" s="130">
        <v>0</v>
      </c>
      <c r="J684" s="130">
        <v>0</v>
      </c>
      <c r="K684" s="130">
        <v>0</v>
      </c>
      <c r="L684" s="145">
        <v>6</v>
      </c>
      <c r="M684" s="130">
        <v>13822014.83</v>
      </c>
      <c r="N684" s="130">
        <v>0</v>
      </c>
      <c r="O684" s="130">
        <v>0</v>
      </c>
      <c r="P684" s="130">
        <v>0</v>
      </c>
      <c r="Q684" s="130">
        <v>0</v>
      </c>
      <c r="R684" s="130">
        <v>0</v>
      </c>
      <c r="S684" s="130">
        <v>0</v>
      </c>
      <c r="T684" s="130">
        <v>0</v>
      </c>
      <c r="U684" s="130">
        <v>0</v>
      </c>
      <c r="V684" s="130">
        <v>0</v>
      </c>
      <c r="W684" s="135">
        <v>0</v>
      </c>
      <c r="X684" s="15"/>
      <c r="Y684" s="15"/>
      <c r="Z684" s="15"/>
      <c r="AA684" s="15"/>
      <c r="AB684" s="15"/>
      <c r="AC684" s="15"/>
    </row>
    <row r="685" spans="1:29" s="16" customFormat="1" ht="24.75" hidden="1" customHeight="1" x14ac:dyDescent="0.25">
      <c r="A685" s="125">
        <v>105</v>
      </c>
      <c r="B685" s="126" t="s">
        <v>1402</v>
      </c>
      <c r="C685" s="106">
        <f t="shared" si="63"/>
        <v>14522310.470000001</v>
      </c>
      <c r="D685" s="134" t="s">
        <v>1486</v>
      </c>
      <c r="E685" s="130">
        <f>ROUND((F685+G685+H685+I685+J685+K685+M685+O685+Q685+S685+U685+W685)*0.05,2)</f>
        <v>691538.59</v>
      </c>
      <c r="F685" s="130">
        <v>0</v>
      </c>
      <c r="G685" s="130">
        <v>0</v>
      </c>
      <c r="H685" s="130">
        <v>0</v>
      </c>
      <c r="I685" s="130">
        <v>0</v>
      </c>
      <c r="J685" s="130">
        <v>0</v>
      </c>
      <c r="K685" s="130">
        <v>0</v>
      </c>
      <c r="L685" s="128">
        <v>6</v>
      </c>
      <c r="M685" s="130">
        <v>13830771.880000001</v>
      </c>
      <c r="N685" s="130">
        <v>0</v>
      </c>
      <c r="O685" s="130">
        <v>0</v>
      </c>
      <c r="P685" s="130">
        <v>0</v>
      </c>
      <c r="Q685" s="130">
        <v>0</v>
      </c>
      <c r="R685" s="130">
        <v>0</v>
      </c>
      <c r="S685" s="130">
        <v>0</v>
      </c>
      <c r="T685" s="130">
        <v>0</v>
      </c>
      <c r="U685" s="130">
        <v>0</v>
      </c>
      <c r="V685" s="130">
        <v>0</v>
      </c>
      <c r="W685" s="135">
        <v>0</v>
      </c>
      <c r="X685" s="15"/>
      <c r="Y685" s="15"/>
      <c r="Z685" s="15"/>
      <c r="AA685" s="15"/>
      <c r="AB685" s="15"/>
      <c r="AC685" s="15"/>
    </row>
    <row r="686" spans="1:29" s="16" customFormat="1" ht="24.75" hidden="1" customHeight="1" x14ac:dyDescent="0.25">
      <c r="A686" s="125">
        <v>106</v>
      </c>
      <c r="B686" s="126" t="s">
        <v>640</v>
      </c>
      <c r="C686" s="106">
        <f t="shared" si="63"/>
        <v>18028427.57</v>
      </c>
      <c r="D686" s="134" t="s">
        <v>1486</v>
      </c>
      <c r="E686" s="130">
        <v>0</v>
      </c>
      <c r="F686" s="130">
        <v>0</v>
      </c>
      <c r="G686" s="130">
        <v>0</v>
      </c>
      <c r="H686" s="130">
        <v>0</v>
      </c>
      <c r="I686" s="130">
        <v>0</v>
      </c>
      <c r="J686" s="130">
        <v>0</v>
      </c>
      <c r="K686" s="130">
        <v>0</v>
      </c>
      <c r="L686" s="128">
        <v>0</v>
      </c>
      <c r="M686" s="130">
        <v>0</v>
      </c>
      <c r="N686" s="130">
        <v>1800</v>
      </c>
      <c r="O686" s="130">
        <v>9093079.2300000004</v>
      </c>
      <c r="P686" s="130">
        <v>0</v>
      </c>
      <c r="Q686" s="130">
        <v>0</v>
      </c>
      <c r="R686" s="130">
        <v>7645.68</v>
      </c>
      <c r="S686" s="130">
        <v>8935348.3399999999</v>
      </c>
      <c r="T686" s="130">
        <v>0</v>
      </c>
      <c r="U686" s="130">
        <v>0</v>
      </c>
      <c r="V686" s="130">
        <v>0</v>
      </c>
      <c r="W686" s="135">
        <v>0</v>
      </c>
      <c r="X686" s="15"/>
      <c r="Y686" s="15"/>
      <c r="Z686" s="15"/>
      <c r="AA686" s="15"/>
      <c r="AB686" s="15"/>
      <c r="AC686" s="15"/>
    </row>
    <row r="687" spans="1:29" s="72" customFormat="1" ht="24.75" hidden="1" customHeight="1" x14ac:dyDescent="0.25">
      <c r="A687" s="141" t="s">
        <v>32</v>
      </c>
      <c r="B687" s="142"/>
      <c r="C687" s="173">
        <f t="shared" si="65"/>
        <v>348276039.61000001</v>
      </c>
      <c r="D687" s="133">
        <f t="shared" ref="D687:W687" si="67">ROUND(SUM(D665:D686),2)</f>
        <v>0</v>
      </c>
      <c r="E687" s="133">
        <f t="shared" si="67"/>
        <v>11043993.35</v>
      </c>
      <c r="F687" s="133">
        <f t="shared" si="67"/>
        <v>19424308.329999998</v>
      </c>
      <c r="G687" s="133">
        <f t="shared" si="67"/>
        <v>52941441.060000002</v>
      </c>
      <c r="H687" s="133">
        <f t="shared" si="67"/>
        <v>24794223.289999999</v>
      </c>
      <c r="I687" s="133">
        <f t="shared" si="67"/>
        <v>11464677.33</v>
      </c>
      <c r="J687" s="133">
        <f t="shared" si="67"/>
        <v>16223462.52</v>
      </c>
      <c r="K687" s="133">
        <f t="shared" si="67"/>
        <v>0</v>
      </c>
      <c r="L687" s="112">
        <f t="shared" si="67"/>
        <v>24</v>
      </c>
      <c r="M687" s="133">
        <f t="shared" si="67"/>
        <v>55401802.399999999</v>
      </c>
      <c r="N687" s="133">
        <f t="shared" si="67"/>
        <v>14387.2</v>
      </c>
      <c r="O687" s="133">
        <f t="shared" si="67"/>
        <v>86058665.719999999</v>
      </c>
      <c r="P687" s="133">
        <f t="shared" si="67"/>
        <v>6041.2</v>
      </c>
      <c r="Q687" s="133">
        <f t="shared" si="67"/>
        <v>3267366.65</v>
      </c>
      <c r="R687" s="133">
        <f t="shared" si="67"/>
        <v>30426.39</v>
      </c>
      <c r="S687" s="133">
        <f t="shared" si="67"/>
        <v>57840146.299999997</v>
      </c>
      <c r="T687" s="133">
        <f t="shared" si="67"/>
        <v>2571.9</v>
      </c>
      <c r="U687" s="133">
        <f t="shared" si="67"/>
        <v>9815952.6600000001</v>
      </c>
      <c r="V687" s="133">
        <f t="shared" si="67"/>
        <v>0</v>
      </c>
      <c r="W687" s="133">
        <f t="shared" si="67"/>
        <v>0</v>
      </c>
      <c r="X687" s="51"/>
      <c r="Y687" s="51"/>
      <c r="Z687" s="51"/>
      <c r="AA687" s="51"/>
      <c r="AB687" s="51"/>
      <c r="AC687" s="51"/>
    </row>
    <row r="688" spans="1:29" s="72" customFormat="1" ht="24.75" hidden="1" customHeight="1" x14ac:dyDescent="0.25">
      <c r="A688" s="150" t="s">
        <v>36</v>
      </c>
      <c r="B688" s="151"/>
      <c r="C688" s="152"/>
      <c r="D688" s="153"/>
      <c r="E688" s="130"/>
      <c r="F688" s="130"/>
      <c r="G688" s="130"/>
      <c r="H688" s="130"/>
      <c r="I688" s="130"/>
      <c r="J688" s="130"/>
      <c r="K688" s="130"/>
      <c r="L688" s="168"/>
      <c r="M688" s="130"/>
      <c r="N688" s="173"/>
      <c r="O688" s="130"/>
      <c r="P688" s="173"/>
      <c r="Q688" s="130"/>
      <c r="R688" s="173"/>
      <c r="S688" s="130"/>
      <c r="T688" s="130"/>
      <c r="U688" s="130"/>
      <c r="V688" s="173"/>
      <c r="W688" s="130"/>
      <c r="X688" s="51"/>
      <c r="Y688" s="51"/>
      <c r="Z688" s="51"/>
      <c r="AA688" s="51"/>
      <c r="AB688" s="51"/>
      <c r="AC688" s="51"/>
    </row>
    <row r="689" spans="1:30" s="72" customFormat="1" ht="24.75" hidden="1" customHeight="1" x14ac:dyDescent="0.25">
      <c r="A689" s="125">
        <v>107</v>
      </c>
      <c r="B689" s="126" t="s">
        <v>1412</v>
      </c>
      <c r="C689" s="106">
        <f t="shared" si="65"/>
        <v>4916896.93</v>
      </c>
      <c r="D689" s="134">
        <f t="shared" ref="D689:D749" si="68">ROUND((F689+G689+H689+I689+J689+K689+M689+O689+Q689+S689+U689+W689)*0.0214,2)</f>
        <v>98209.44</v>
      </c>
      <c r="E689" s="130">
        <f t="shared" ref="E689:E698" si="69">ROUND((F689+G689+H689+I689+J689+K689+M689+O689+Q689+S689+U689+W689)*0.05,2)</f>
        <v>229461.31</v>
      </c>
      <c r="F689" s="130">
        <v>0</v>
      </c>
      <c r="G689" s="130">
        <v>0</v>
      </c>
      <c r="H689" s="130">
        <v>0</v>
      </c>
      <c r="I689" s="130">
        <v>0</v>
      </c>
      <c r="J689" s="130">
        <v>0</v>
      </c>
      <c r="K689" s="130">
        <v>0</v>
      </c>
      <c r="L689" s="128">
        <v>2</v>
      </c>
      <c r="M689" s="130">
        <v>4589226.18</v>
      </c>
      <c r="N689" s="130">
        <v>0</v>
      </c>
      <c r="O689" s="130">
        <v>0</v>
      </c>
      <c r="P689" s="130">
        <v>0</v>
      </c>
      <c r="Q689" s="130">
        <v>0</v>
      </c>
      <c r="R689" s="130">
        <v>0</v>
      </c>
      <c r="S689" s="130">
        <v>0</v>
      </c>
      <c r="T689" s="130">
        <v>0</v>
      </c>
      <c r="U689" s="130">
        <v>0</v>
      </c>
      <c r="V689" s="130">
        <v>0</v>
      </c>
      <c r="W689" s="130">
        <v>0</v>
      </c>
      <c r="X689" s="51"/>
      <c r="Y689" s="51"/>
      <c r="Z689" s="51"/>
      <c r="AA689" s="51"/>
      <c r="AB689" s="51"/>
      <c r="AC689" s="51"/>
    </row>
    <row r="690" spans="1:30" s="72" customFormat="1" ht="24.75" hidden="1" customHeight="1" x14ac:dyDescent="0.25">
      <c r="A690" s="125">
        <v>108</v>
      </c>
      <c r="B690" s="126" t="s">
        <v>1411</v>
      </c>
      <c r="C690" s="106">
        <f t="shared" si="65"/>
        <v>4743244.57</v>
      </c>
      <c r="D690" s="134">
        <f t="shared" si="68"/>
        <v>98360.65</v>
      </c>
      <c r="E690" s="130">
        <v>48591.98</v>
      </c>
      <c r="F690" s="130">
        <v>0</v>
      </c>
      <c r="G690" s="130">
        <v>0</v>
      </c>
      <c r="H690" s="130">
        <v>0</v>
      </c>
      <c r="I690" s="130">
        <v>0</v>
      </c>
      <c r="J690" s="130">
        <v>0</v>
      </c>
      <c r="K690" s="130">
        <v>0</v>
      </c>
      <c r="L690" s="128">
        <v>2</v>
      </c>
      <c r="M690" s="130">
        <v>4596291.9400000004</v>
      </c>
      <c r="N690" s="130">
        <v>0</v>
      </c>
      <c r="O690" s="130">
        <v>0</v>
      </c>
      <c r="P690" s="130">
        <v>0</v>
      </c>
      <c r="Q690" s="130">
        <v>0</v>
      </c>
      <c r="R690" s="130">
        <v>0</v>
      </c>
      <c r="S690" s="130">
        <v>0</v>
      </c>
      <c r="T690" s="130">
        <v>0</v>
      </c>
      <c r="U690" s="130">
        <v>0</v>
      </c>
      <c r="V690" s="130">
        <v>0</v>
      </c>
      <c r="W690" s="130">
        <v>0</v>
      </c>
      <c r="X690" s="51"/>
      <c r="Y690" s="51"/>
      <c r="Z690" s="51"/>
      <c r="AA690" s="51"/>
      <c r="AB690" s="51"/>
      <c r="AC690" s="51"/>
    </row>
    <row r="691" spans="1:30" s="72" customFormat="1" ht="24.75" hidden="1" customHeight="1" x14ac:dyDescent="0.25">
      <c r="A691" s="125">
        <v>109</v>
      </c>
      <c r="B691" s="126" t="s">
        <v>1410</v>
      </c>
      <c r="C691" s="106">
        <f t="shared" si="65"/>
        <v>4743739.8600000003</v>
      </c>
      <c r="D691" s="134">
        <f t="shared" si="68"/>
        <v>98356.9</v>
      </c>
      <c r="E691" s="130">
        <v>49265.91</v>
      </c>
      <c r="F691" s="130">
        <v>0</v>
      </c>
      <c r="G691" s="130">
        <v>0</v>
      </c>
      <c r="H691" s="130">
        <v>0</v>
      </c>
      <c r="I691" s="130">
        <v>0</v>
      </c>
      <c r="J691" s="130">
        <v>0</v>
      </c>
      <c r="K691" s="130">
        <v>0</v>
      </c>
      <c r="L691" s="128">
        <v>2</v>
      </c>
      <c r="M691" s="130">
        <v>4596117.05</v>
      </c>
      <c r="N691" s="130">
        <v>0</v>
      </c>
      <c r="O691" s="130">
        <v>0</v>
      </c>
      <c r="P691" s="130">
        <v>0</v>
      </c>
      <c r="Q691" s="130">
        <v>0</v>
      </c>
      <c r="R691" s="130">
        <v>0</v>
      </c>
      <c r="S691" s="130">
        <v>0</v>
      </c>
      <c r="T691" s="130">
        <v>0</v>
      </c>
      <c r="U691" s="130">
        <v>0</v>
      </c>
      <c r="V691" s="130">
        <v>0</v>
      </c>
      <c r="W691" s="130">
        <v>0</v>
      </c>
      <c r="X691" s="51"/>
      <c r="Y691" s="51"/>
      <c r="Z691" s="51"/>
      <c r="AA691" s="51"/>
      <c r="AB691" s="51"/>
      <c r="AC691" s="51"/>
    </row>
    <row r="692" spans="1:30" s="191" customFormat="1" ht="24.75" hidden="1" customHeight="1" x14ac:dyDescent="0.25">
      <c r="A692" s="125">
        <v>110</v>
      </c>
      <c r="B692" s="126" t="s">
        <v>1409</v>
      </c>
      <c r="C692" s="106">
        <f t="shared" si="65"/>
        <v>3055967.32</v>
      </c>
      <c r="D692" s="134">
        <f t="shared" si="68"/>
        <v>61039.48</v>
      </c>
      <c r="E692" s="130">
        <f t="shared" si="69"/>
        <v>142615.60999999999</v>
      </c>
      <c r="F692" s="130">
        <v>0</v>
      </c>
      <c r="G692" s="130">
        <v>0</v>
      </c>
      <c r="H692" s="130">
        <v>0</v>
      </c>
      <c r="I692" s="130">
        <v>0</v>
      </c>
      <c r="J692" s="130">
        <v>0</v>
      </c>
      <c r="K692" s="130">
        <v>0</v>
      </c>
      <c r="L692" s="128">
        <v>1</v>
      </c>
      <c r="M692" s="130">
        <v>2852312.23</v>
      </c>
      <c r="N692" s="130">
        <v>0</v>
      </c>
      <c r="O692" s="130">
        <v>0</v>
      </c>
      <c r="P692" s="130">
        <v>0</v>
      </c>
      <c r="Q692" s="130">
        <v>0</v>
      </c>
      <c r="R692" s="130">
        <v>0</v>
      </c>
      <c r="S692" s="130">
        <v>0</v>
      </c>
      <c r="T692" s="130">
        <v>0</v>
      </c>
      <c r="U692" s="130">
        <v>0</v>
      </c>
      <c r="V692" s="130">
        <v>0</v>
      </c>
      <c r="W692" s="130">
        <v>0</v>
      </c>
      <c r="X692" s="51"/>
      <c r="Y692" s="190"/>
      <c r="Z692" s="190"/>
      <c r="AA692" s="190"/>
      <c r="AB692" s="190"/>
      <c r="AC692" s="190"/>
    </row>
    <row r="693" spans="1:30" s="72" customFormat="1" ht="24.75" hidden="1" customHeight="1" x14ac:dyDescent="0.25">
      <c r="A693" s="125">
        <v>111</v>
      </c>
      <c r="B693" s="126" t="s">
        <v>1148</v>
      </c>
      <c r="C693" s="106">
        <f t="shared" si="65"/>
        <v>13076438.289999999</v>
      </c>
      <c r="D693" s="134">
        <f t="shared" si="68"/>
        <v>261187.03</v>
      </c>
      <c r="E693" s="130">
        <f t="shared" si="69"/>
        <v>610250.06000000006</v>
      </c>
      <c r="F693" s="130">
        <v>0</v>
      </c>
      <c r="G693" s="130">
        <v>0</v>
      </c>
      <c r="H693" s="130">
        <v>0</v>
      </c>
      <c r="I693" s="130">
        <v>0</v>
      </c>
      <c r="J693" s="130">
        <v>0</v>
      </c>
      <c r="K693" s="130">
        <v>0</v>
      </c>
      <c r="L693" s="128">
        <v>3</v>
      </c>
      <c r="M693" s="130">
        <v>6814592.9400000004</v>
      </c>
      <c r="N693" s="130">
        <v>950</v>
      </c>
      <c r="O693" s="130">
        <v>5390408.2599999998</v>
      </c>
      <c r="P693" s="130">
        <v>0</v>
      </c>
      <c r="Q693" s="130">
        <v>0</v>
      </c>
      <c r="R693" s="130">
        <v>0</v>
      </c>
      <c r="S693" s="130">
        <v>0</v>
      </c>
      <c r="T693" s="130">
        <v>0</v>
      </c>
      <c r="U693" s="130">
        <v>0</v>
      </c>
      <c r="V693" s="130">
        <v>0</v>
      </c>
      <c r="W693" s="130">
        <v>0</v>
      </c>
      <c r="X693" s="51"/>
      <c r="Y693" s="51"/>
      <c r="Z693" s="51"/>
      <c r="AA693" s="51"/>
      <c r="AB693" s="51"/>
      <c r="AC693" s="51"/>
    </row>
    <row r="694" spans="1:30" s="72" customFormat="1" ht="24.75" hidden="1" customHeight="1" x14ac:dyDescent="0.25">
      <c r="A694" s="125">
        <v>112</v>
      </c>
      <c r="B694" s="126" t="s">
        <v>1408</v>
      </c>
      <c r="C694" s="106">
        <f t="shared" si="65"/>
        <v>4935724.08</v>
      </c>
      <c r="D694" s="134">
        <f t="shared" si="68"/>
        <v>98585.49</v>
      </c>
      <c r="E694" s="130">
        <f t="shared" si="69"/>
        <v>230339.93</v>
      </c>
      <c r="F694" s="130">
        <v>0</v>
      </c>
      <c r="G694" s="130">
        <v>0</v>
      </c>
      <c r="H694" s="130">
        <v>0</v>
      </c>
      <c r="I694" s="130">
        <v>0</v>
      </c>
      <c r="J694" s="130">
        <v>0</v>
      </c>
      <c r="K694" s="130">
        <v>0</v>
      </c>
      <c r="L694" s="128">
        <v>2</v>
      </c>
      <c r="M694" s="130">
        <v>4606798.66</v>
      </c>
      <c r="N694" s="130">
        <v>0</v>
      </c>
      <c r="O694" s="130">
        <v>0</v>
      </c>
      <c r="P694" s="130">
        <v>0</v>
      </c>
      <c r="Q694" s="130">
        <v>0</v>
      </c>
      <c r="R694" s="130">
        <v>0</v>
      </c>
      <c r="S694" s="130">
        <v>0</v>
      </c>
      <c r="T694" s="130">
        <v>0</v>
      </c>
      <c r="U694" s="130">
        <v>0</v>
      </c>
      <c r="V694" s="130">
        <v>0</v>
      </c>
      <c r="W694" s="130">
        <v>0</v>
      </c>
      <c r="X694" s="51"/>
      <c r="Y694" s="51"/>
      <c r="Z694" s="51"/>
      <c r="AA694" s="51"/>
      <c r="AB694" s="51"/>
      <c r="AC694" s="51"/>
    </row>
    <row r="695" spans="1:30" s="72" customFormat="1" ht="24.75" hidden="1" customHeight="1" x14ac:dyDescent="0.25">
      <c r="A695" s="125">
        <v>113</v>
      </c>
      <c r="B695" s="126" t="s">
        <v>1407</v>
      </c>
      <c r="C695" s="106">
        <f t="shared" si="65"/>
        <v>7337482.6699999999</v>
      </c>
      <c r="D695" s="134">
        <f t="shared" si="68"/>
        <v>146557.9</v>
      </c>
      <c r="E695" s="130">
        <f t="shared" si="69"/>
        <v>342424.99</v>
      </c>
      <c r="F695" s="130">
        <v>0</v>
      </c>
      <c r="G695" s="130">
        <v>0</v>
      </c>
      <c r="H695" s="130">
        <v>0</v>
      </c>
      <c r="I695" s="130">
        <v>0</v>
      </c>
      <c r="J695" s="130">
        <v>0</v>
      </c>
      <c r="K695" s="130">
        <v>0</v>
      </c>
      <c r="L695" s="128">
        <v>3</v>
      </c>
      <c r="M695" s="130">
        <v>6848499.7800000003</v>
      </c>
      <c r="N695" s="130">
        <v>0</v>
      </c>
      <c r="O695" s="130">
        <v>0</v>
      </c>
      <c r="P695" s="130">
        <v>0</v>
      </c>
      <c r="Q695" s="130">
        <v>0</v>
      </c>
      <c r="R695" s="130">
        <v>0</v>
      </c>
      <c r="S695" s="130">
        <v>0</v>
      </c>
      <c r="T695" s="130">
        <v>0</v>
      </c>
      <c r="U695" s="130">
        <v>0</v>
      </c>
      <c r="V695" s="130">
        <v>0</v>
      </c>
      <c r="W695" s="130">
        <v>0</v>
      </c>
      <c r="X695" s="51"/>
      <c r="Y695" s="51"/>
      <c r="Z695" s="51"/>
      <c r="AA695" s="51"/>
      <c r="AB695" s="51"/>
      <c r="AC695" s="51"/>
    </row>
    <row r="696" spans="1:30" s="72" customFormat="1" ht="24.75" hidden="1" customHeight="1" x14ac:dyDescent="0.25">
      <c r="A696" s="125">
        <v>114</v>
      </c>
      <c r="B696" s="126" t="s">
        <v>1406</v>
      </c>
      <c r="C696" s="106">
        <f t="shared" si="65"/>
        <v>4919438.29</v>
      </c>
      <c r="D696" s="134">
        <f t="shared" si="68"/>
        <v>98260.2</v>
      </c>
      <c r="E696" s="130">
        <f t="shared" si="69"/>
        <v>229579.91</v>
      </c>
      <c r="F696" s="130">
        <v>0</v>
      </c>
      <c r="G696" s="130">
        <v>0</v>
      </c>
      <c r="H696" s="130">
        <v>0</v>
      </c>
      <c r="I696" s="130">
        <v>0</v>
      </c>
      <c r="J696" s="130">
        <v>0</v>
      </c>
      <c r="K696" s="130">
        <v>0</v>
      </c>
      <c r="L696" s="128">
        <v>2</v>
      </c>
      <c r="M696" s="130">
        <v>4591598.18</v>
      </c>
      <c r="N696" s="130">
        <v>0</v>
      </c>
      <c r="O696" s="130">
        <v>0</v>
      </c>
      <c r="P696" s="130">
        <v>0</v>
      </c>
      <c r="Q696" s="130">
        <v>0</v>
      </c>
      <c r="R696" s="130">
        <v>0</v>
      </c>
      <c r="S696" s="130">
        <v>0</v>
      </c>
      <c r="T696" s="130">
        <v>0</v>
      </c>
      <c r="U696" s="130">
        <v>0</v>
      </c>
      <c r="V696" s="130">
        <v>0</v>
      </c>
      <c r="W696" s="130">
        <v>0</v>
      </c>
      <c r="X696" s="51"/>
      <c r="Y696" s="51"/>
      <c r="Z696" s="51"/>
      <c r="AA696" s="51"/>
      <c r="AB696" s="51"/>
      <c r="AC696" s="51"/>
    </row>
    <row r="697" spans="1:30" s="72" customFormat="1" ht="24.75" hidden="1" customHeight="1" x14ac:dyDescent="0.25">
      <c r="A697" s="125">
        <v>115</v>
      </c>
      <c r="B697" s="126" t="s">
        <v>1405</v>
      </c>
      <c r="C697" s="106">
        <f t="shared" si="65"/>
        <v>4917568.37</v>
      </c>
      <c r="D697" s="134">
        <f t="shared" si="68"/>
        <v>98222.85</v>
      </c>
      <c r="E697" s="130">
        <f t="shared" si="69"/>
        <v>229492.64</v>
      </c>
      <c r="F697" s="130">
        <v>0</v>
      </c>
      <c r="G697" s="130">
        <v>0</v>
      </c>
      <c r="H697" s="130">
        <v>0</v>
      </c>
      <c r="I697" s="130">
        <v>0</v>
      </c>
      <c r="J697" s="130">
        <v>0</v>
      </c>
      <c r="K697" s="130">
        <v>0</v>
      </c>
      <c r="L697" s="128">
        <v>2</v>
      </c>
      <c r="M697" s="130">
        <v>4589852.88</v>
      </c>
      <c r="N697" s="130">
        <v>0</v>
      </c>
      <c r="O697" s="130">
        <v>0</v>
      </c>
      <c r="P697" s="130">
        <v>0</v>
      </c>
      <c r="Q697" s="130">
        <v>0</v>
      </c>
      <c r="R697" s="130">
        <v>0</v>
      </c>
      <c r="S697" s="130">
        <v>0</v>
      </c>
      <c r="T697" s="130">
        <v>0</v>
      </c>
      <c r="U697" s="130">
        <v>0</v>
      </c>
      <c r="V697" s="130">
        <v>0</v>
      </c>
      <c r="W697" s="130">
        <v>0</v>
      </c>
      <c r="X697" s="51"/>
      <c r="Y697" s="51"/>
      <c r="Z697" s="51"/>
      <c r="AA697" s="51"/>
      <c r="AB697" s="51"/>
      <c r="AC697" s="51"/>
    </row>
    <row r="698" spans="1:30" s="72" customFormat="1" ht="24.75" hidden="1" customHeight="1" x14ac:dyDescent="0.25">
      <c r="A698" s="125">
        <v>116</v>
      </c>
      <c r="B698" s="126" t="s">
        <v>1404</v>
      </c>
      <c r="C698" s="106">
        <f t="shared" si="65"/>
        <v>4888662.16</v>
      </c>
      <c r="D698" s="134">
        <f t="shared" si="68"/>
        <v>97645.48</v>
      </c>
      <c r="E698" s="130">
        <f t="shared" si="69"/>
        <v>228143.65</v>
      </c>
      <c r="F698" s="130">
        <v>0</v>
      </c>
      <c r="G698" s="130">
        <v>0</v>
      </c>
      <c r="H698" s="130">
        <v>0</v>
      </c>
      <c r="I698" s="130">
        <v>0</v>
      </c>
      <c r="J698" s="130">
        <v>0</v>
      </c>
      <c r="K698" s="130">
        <v>0</v>
      </c>
      <c r="L698" s="128">
        <v>2</v>
      </c>
      <c r="M698" s="130">
        <v>4562873.03</v>
      </c>
      <c r="N698" s="130">
        <v>0</v>
      </c>
      <c r="O698" s="130">
        <v>0</v>
      </c>
      <c r="P698" s="130">
        <v>0</v>
      </c>
      <c r="Q698" s="130">
        <v>0</v>
      </c>
      <c r="R698" s="130">
        <v>0</v>
      </c>
      <c r="S698" s="130">
        <v>0</v>
      </c>
      <c r="T698" s="130">
        <v>0</v>
      </c>
      <c r="U698" s="130">
        <v>0</v>
      </c>
      <c r="V698" s="130">
        <v>0</v>
      </c>
      <c r="W698" s="130">
        <v>0</v>
      </c>
      <c r="X698" s="51"/>
      <c r="Y698" s="51"/>
      <c r="Z698" s="51"/>
      <c r="AA698" s="51"/>
      <c r="AB698" s="51"/>
      <c r="AC698" s="51"/>
    </row>
    <row r="699" spans="1:30" s="72" customFormat="1" ht="24.75" hidden="1" customHeight="1" x14ac:dyDescent="0.25">
      <c r="A699" s="125">
        <v>117</v>
      </c>
      <c r="B699" s="126" t="s">
        <v>1262</v>
      </c>
      <c r="C699" s="106">
        <f t="shared" si="65"/>
        <v>1477382.8</v>
      </c>
      <c r="D699" s="134">
        <f t="shared" si="68"/>
        <v>30953.59</v>
      </c>
      <c r="E699" s="130">
        <v>0</v>
      </c>
      <c r="F699" s="130">
        <v>1446429.21</v>
      </c>
      <c r="G699" s="130">
        <v>0</v>
      </c>
      <c r="H699" s="130">
        <v>0</v>
      </c>
      <c r="I699" s="130">
        <v>0</v>
      </c>
      <c r="J699" s="130">
        <v>0</v>
      </c>
      <c r="K699" s="130">
        <v>0</v>
      </c>
      <c r="L699" s="128">
        <v>0</v>
      </c>
      <c r="M699" s="130">
        <v>0</v>
      </c>
      <c r="N699" s="130">
        <v>0</v>
      </c>
      <c r="O699" s="130">
        <v>0</v>
      </c>
      <c r="P699" s="130">
        <v>0</v>
      </c>
      <c r="Q699" s="130">
        <v>0</v>
      </c>
      <c r="R699" s="130">
        <v>0</v>
      </c>
      <c r="S699" s="130">
        <v>0</v>
      </c>
      <c r="T699" s="130">
        <v>0</v>
      </c>
      <c r="U699" s="130">
        <v>0</v>
      </c>
      <c r="V699" s="130">
        <v>0</v>
      </c>
      <c r="W699" s="130">
        <v>0</v>
      </c>
      <c r="X699" s="51"/>
      <c r="Y699" s="51"/>
      <c r="Z699" s="51"/>
      <c r="AA699" s="51"/>
      <c r="AB699" s="51"/>
      <c r="AC699" s="51"/>
    </row>
    <row r="700" spans="1:30" s="55" customFormat="1" ht="24.75" hidden="1" customHeight="1" x14ac:dyDescent="0.25">
      <c r="A700" s="125">
        <v>118</v>
      </c>
      <c r="B700" s="126" t="s">
        <v>877</v>
      </c>
      <c r="C700" s="106">
        <f t="shared" si="65"/>
        <v>4903663.1500000004</v>
      </c>
      <c r="D700" s="134">
        <f t="shared" si="68"/>
        <v>97945.11</v>
      </c>
      <c r="E700" s="130">
        <f>ROUND((F700+G700+H700+I700+J700+K700+M700+O700+Q700+S700+U700+W700)*0.05,2)</f>
        <v>228843.72</v>
      </c>
      <c r="F700" s="130">
        <v>0</v>
      </c>
      <c r="G700" s="130">
        <v>0</v>
      </c>
      <c r="H700" s="130">
        <v>0</v>
      </c>
      <c r="I700" s="130">
        <v>0</v>
      </c>
      <c r="J700" s="130">
        <v>0</v>
      </c>
      <c r="K700" s="130">
        <v>0</v>
      </c>
      <c r="L700" s="128">
        <v>2</v>
      </c>
      <c r="M700" s="130">
        <v>4576874.32</v>
      </c>
      <c r="N700" s="130">
        <v>0</v>
      </c>
      <c r="O700" s="130">
        <v>0</v>
      </c>
      <c r="P700" s="130">
        <v>0</v>
      </c>
      <c r="Q700" s="130">
        <v>0</v>
      </c>
      <c r="R700" s="130">
        <v>0</v>
      </c>
      <c r="S700" s="130">
        <v>0</v>
      </c>
      <c r="T700" s="130">
        <v>0</v>
      </c>
      <c r="U700" s="130">
        <v>0</v>
      </c>
      <c r="V700" s="130">
        <v>0</v>
      </c>
      <c r="W700" s="130">
        <v>0</v>
      </c>
      <c r="X700" s="56"/>
      <c r="Y700" s="57"/>
      <c r="Z700" s="57"/>
      <c r="AA700" s="57"/>
      <c r="AB700" s="57"/>
      <c r="AC700" s="57"/>
      <c r="AD700" s="57"/>
    </row>
    <row r="701" spans="1:30" s="55" customFormat="1" ht="24.75" hidden="1" customHeight="1" x14ac:dyDescent="0.25">
      <c r="A701" s="125">
        <v>119</v>
      </c>
      <c r="B701" s="126" t="s">
        <v>878</v>
      </c>
      <c r="C701" s="106">
        <f t="shared" si="65"/>
        <v>4898820.1399999997</v>
      </c>
      <c r="D701" s="134">
        <f t="shared" si="68"/>
        <v>97848.38</v>
      </c>
      <c r="E701" s="130">
        <f>ROUND((F701+G701+H701+I701+J701+K701+M701+O701+Q701+S701+U701+W701)*0.05,2)</f>
        <v>228617.7</v>
      </c>
      <c r="F701" s="130">
        <v>0</v>
      </c>
      <c r="G701" s="130">
        <v>0</v>
      </c>
      <c r="H701" s="130">
        <v>0</v>
      </c>
      <c r="I701" s="130">
        <v>0</v>
      </c>
      <c r="J701" s="130">
        <v>0</v>
      </c>
      <c r="K701" s="130">
        <v>0</v>
      </c>
      <c r="L701" s="128">
        <v>2</v>
      </c>
      <c r="M701" s="130">
        <v>4572354.0599999996</v>
      </c>
      <c r="N701" s="130">
        <v>0</v>
      </c>
      <c r="O701" s="130">
        <v>0</v>
      </c>
      <c r="P701" s="130">
        <v>0</v>
      </c>
      <c r="Q701" s="130">
        <v>0</v>
      </c>
      <c r="R701" s="130">
        <v>0</v>
      </c>
      <c r="S701" s="130">
        <v>0</v>
      </c>
      <c r="T701" s="130">
        <v>0</v>
      </c>
      <c r="U701" s="130">
        <v>0</v>
      </c>
      <c r="V701" s="130">
        <v>0</v>
      </c>
      <c r="W701" s="130">
        <v>0</v>
      </c>
      <c r="X701" s="56"/>
      <c r="Y701" s="57"/>
      <c r="Z701" s="57"/>
      <c r="AA701" s="57"/>
      <c r="AB701" s="57"/>
      <c r="AC701" s="57"/>
      <c r="AD701" s="57"/>
    </row>
    <row r="702" spans="1:30" s="55" customFormat="1" ht="24.75" hidden="1" customHeight="1" x14ac:dyDescent="0.25">
      <c r="A702" s="125">
        <v>120</v>
      </c>
      <c r="B702" s="126" t="s">
        <v>879</v>
      </c>
      <c r="C702" s="106">
        <f t="shared" si="65"/>
        <v>4898820.13</v>
      </c>
      <c r="D702" s="134">
        <f t="shared" si="68"/>
        <v>97848.38</v>
      </c>
      <c r="E702" s="130">
        <f>ROUND((F702+G702+H702+I702+J702+K702+M702+O702+Q702+S702+U702+W702)*0.05,2)</f>
        <v>228617.7</v>
      </c>
      <c r="F702" s="130">
        <v>0</v>
      </c>
      <c r="G702" s="130">
        <v>0</v>
      </c>
      <c r="H702" s="130">
        <v>0</v>
      </c>
      <c r="I702" s="130">
        <v>0</v>
      </c>
      <c r="J702" s="130">
        <v>0</v>
      </c>
      <c r="K702" s="130">
        <v>0</v>
      </c>
      <c r="L702" s="128">
        <v>2</v>
      </c>
      <c r="M702" s="130">
        <v>4572354.05</v>
      </c>
      <c r="N702" s="130">
        <v>0</v>
      </c>
      <c r="O702" s="130">
        <v>0</v>
      </c>
      <c r="P702" s="130">
        <v>0</v>
      </c>
      <c r="Q702" s="130">
        <v>0</v>
      </c>
      <c r="R702" s="130">
        <v>0</v>
      </c>
      <c r="S702" s="130">
        <v>0</v>
      </c>
      <c r="T702" s="130">
        <v>0</v>
      </c>
      <c r="U702" s="130">
        <v>0</v>
      </c>
      <c r="V702" s="130">
        <v>0</v>
      </c>
      <c r="W702" s="130">
        <v>0</v>
      </c>
      <c r="X702" s="56"/>
      <c r="Y702" s="57"/>
      <c r="Z702" s="57"/>
      <c r="AA702" s="57"/>
      <c r="AB702" s="57"/>
      <c r="AC702" s="57"/>
      <c r="AD702" s="57"/>
    </row>
    <row r="703" spans="1:30" s="55" customFormat="1" ht="24.75" hidden="1" customHeight="1" x14ac:dyDescent="0.25">
      <c r="A703" s="125">
        <v>121</v>
      </c>
      <c r="B703" s="126" t="s">
        <v>33</v>
      </c>
      <c r="C703" s="106">
        <f t="shared" si="65"/>
        <v>1779299.62</v>
      </c>
      <c r="D703" s="134">
        <f t="shared" si="68"/>
        <v>37279.24</v>
      </c>
      <c r="E703" s="130">
        <v>0</v>
      </c>
      <c r="F703" s="130">
        <v>1742020.38</v>
      </c>
      <c r="G703" s="130">
        <v>0</v>
      </c>
      <c r="H703" s="130">
        <v>0</v>
      </c>
      <c r="I703" s="130">
        <v>0</v>
      </c>
      <c r="J703" s="130">
        <v>0</v>
      </c>
      <c r="K703" s="130">
        <v>0</v>
      </c>
      <c r="L703" s="128">
        <v>0</v>
      </c>
      <c r="M703" s="130">
        <v>0</v>
      </c>
      <c r="N703" s="130">
        <v>0</v>
      </c>
      <c r="O703" s="130">
        <v>0</v>
      </c>
      <c r="P703" s="130">
        <v>0</v>
      </c>
      <c r="Q703" s="130">
        <v>0</v>
      </c>
      <c r="R703" s="130">
        <v>0</v>
      </c>
      <c r="S703" s="130">
        <v>0</v>
      </c>
      <c r="T703" s="130">
        <v>0</v>
      </c>
      <c r="U703" s="130">
        <v>0</v>
      </c>
      <c r="V703" s="130">
        <v>0</v>
      </c>
      <c r="W703" s="130">
        <v>0</v>
      </c>
      <c r="X703" s="56"/>
      <c r="Y703" s="57"/>
      <c r="Z703" s="57"/>
      <c r="AA703" s="57"/>
      <c r="AB703" s="57"/>
      <c r="AC703" s="57"/>
      <c r="AD703" s="57"/>
    </row>
    <row r="704" spans="1:30" s="55" customFormat="1" ht="24.75" hidden="1" customHeight="1" x14ac:dyDescent="0.25">
      <c r="A704" s="125">
        <v>122</v>
      </c>
      <c r="B704" s="126" t="s">
        <v>105</v>
      </c>
      <c r="C704" s="106">
        <f t="shared" si="65"/>
        <v>10302500.82</v>
      </c>
      <c r="D704" s="134">
        <f t="shared" si="68"/>
        <v>215854.24</v>
      </c>
      <c r="E704" s="130">
        <v>0</v>
      </c>
      <c r="F704" s="130">
        <v>1766424.31</v>
      </c>
      <c r="G704" s="130">
        <v>0</v>
      </c>
      <c r="H704" s="130">
        <v>4058344.45</v>
      </c>
      <c r="I704" s="130">
        <v>1940779.92</v>
      </c>
      <c r="J704" s="130">
        <v>2321097.9</v>
      </c>
      <c r="K704" s="130">
        <v>0</v>
      </c>
      <c r="L704" s="128">
        <v>0</v>
      </c>
      <c r="M704" s="130">
        <v>0</v>
      </c>
      <c r="N704" s="130">
        <v>0</v>
      </c>
      <c r="O704" s="130">
        <v>0</v>
      </c>
      <c r="P704" s="130">
        <v>0</v>
      </c>
      <c r="Q704" s="130">
        <v>0</v>
      </c>
      <c r="R704" s="130">
        <v>0</v>
      </c>
      <c r="S704" s="130">
        <v>0</v>
      </c>
      <c r="T704" s="130">
        <v>0</v>
      </c>
      <c r="U704" s="130">
        <v>0</v>
      </c>
      <c r="V704" s="130">
        <v>0</v>
      </c>
      <c r="W704" s="130">
        <v>0</v>
      </c>
      <c r="X704" s="56"/>
      <c r="Y704" s="57"/>
      <c r="Z704" s="57"/>
      <c r="AA704" s="57"/>
      <c r="AB704" s="57"/>
      <c r="AC704" s="57"/>
      <c r="AD704" s="57"/>
    </row>
    <row r="705" spans="1:30" s="55" customFormat="1" ht="24.75" hidden="1" customHeight="1" x14ac:dyDescent="0.25">
      <c r="A705" s="125">
        <v>123</v>
      </c>
      <c r="B705" s="126" t="s">
        <v>106</v>
      </c>
      <c r="C705" s="106">
        <f t="shared" si="65"/>
        <v>12710876.75</v>
      </c>
      <c r="D705" s="134">
        <f t="shared" si="68"/>
        <v>264691.23</v>
      </c>
      <c r="E705" s="130">
        <f>ROUND(F705*0.05,2)</f>
        <v>77436.44</v>
      </c>
      <c r="F705" s="130">
        <v>1548728.86</v>
      </c>
      <c r="G705" s="130">
        <v>0</v>
      </c>
      <c r="H705" s="130">
        <v>0</v>
      </c>
      <c r="I705" s="130">
        <v>0</v>
      </c>
      <c r="J705" s="130">
        <v>0</v>
      </c>
      <c r="K705" s="130">
        <v>0</v>
      </c>
      <c r="L705" s="128">
        <v>0</v>
      </c>
      <c r="M705" s="130">
        <v>0</v>
      </c>
      <c r="N705" s="130">
        <v>0</v>
      </c>
      <c r="O705" s="130">
        <v>0</v>
      </c>
      <c r="P705" s="130">
        <v>0</v>
      </c>
      <c r="Q705" s="130">
        <v>0</v>
      </c>
      <c r="R705" s="130">
        <v>0</v>
      </c>
      <c r="S705" s="130">
        <v>0</v>
      </c>
      <c r="T705" s="130">
        <v>2418.08</v>
      </c>
      <c r="U705" s="130">
        <v>10820020.220000001</v>
      </c>
      <c r="V705" s="130">
        <v>0</v>
      </c>
      <c r="W705" s="130">
        <v>0</v>
      </c>
      <c r="X705" s="56"/>
      <c r="Y705" s="57"/>
      <c r="Z705" s="57"/>
      <c r="AA705" s="57"/>
      <c r="AB705" s="57"/>
      <c r="AC705" s="57"/>
      <c r="AD705" s="57"/>
    </row>
    <row r="706" spans="1:30" s="55" customFormat="1" ht="24.75" hidden="1" customHeight="1" x14ac:dyDescent="0.25">
      <c r="A706" s="125">
        <v>124</v>
      </c>
      <c r="B706" s="126" t="s">
        <v>1150</v>
      </c>
      <c r="C706" s="106">
        <f t="shared" si="65"/>
        <v>2474860.5</v>
      </c>
      <c r="D706" s="134">
        <f t="shared" si="68"/>
        <v>50242.26</v>
      </c>
      <c r="E706" s="130">
        <f>ROUND(F706*0.05,2)</f>
        <v>76848.91</v>
      </c>
      <c r="F706" s="130">
        <v>1536978.12</v>
      </c>
      <c r="G706" s="130">
        <v>0</v>
      </c>
      <c r="H706" s="130">
        <v>0</v>
      </c>
      <c r="I706" s="130">
        <v>0</v>
      </c>
      <c r="J706" s="130">
        <v>0</v>
      </c>
      <c r="K706" s="130">
        <v>810791.21</v>
      </c>
      <c r="L706" s="128">
        <v>0</v>
      </c>
      <c r="M706" s="130">
        <v>0</v>
      </c>
      <c r="N706" s="130">
        <v>0</v>
      </c>
      <c r="O706" s="130">
        <v>0</v>
      </c>
      <c r="P706" s="130">
        <v>0</v>
      </c>
      <c r="Q706" s="130">
        <v>0</v>
      </c>
      <c r="R706" s="130">
        <v>0</v>
      </c>
      <c r="S706" s="130">
        <v>0</v>
      </c>
      <c r="T706" s="130">
        <v>0</v>
      </c>
      <c r="U706" s="130">
        <v>0</v>
      </c>
      <c r="V706" s="130">
        <v>0</v>
      </c>
      <c r="W706" s="130">
        <v>0</v>
      </c>
      <c r="X706" s="56"/>
      <c r="Y706" s="57"/>
      <c r="Z706" s="57"/>
      <c r="AA706" s="57"/>
      <c r="AB706" s="57"/>
      <c r="AC706" s="57"/>
      <c r="AD706" s="57"/>
    </row>
    <row r="707" spans="1:30" s="55" customFormat="1" ht="24.75" hidden="1" customHeight="1" x14ac:dyDescent="0.25">
      <c r="A707" s="125">
        <v>125</v>
      </c>
      <c r="B707" s="126" t="s">
        <v>111</v>
      </c>
      <c r="C707" s="106">
        <f t="shared" si="65"/>
        <v>834422.52</v>
      </c>
      <c r="D707" s="134">
        <f t="shared" si="68"/>
        <v>17482.52</v>
      </c>
      <c r="E707" s="130">
        <v>0</v>
      </c>
      <c r="F707" s="130">
        <v>0</v>
      </c>
      <c r="G707" s="130">
        <v>0</v>
      </c>
      <c r="H707" s="130">
        <v>0</v>
      </c>
      <c r="I707" s="130">
        <v>0</v>
      </c>
      <c r="J707" s="130">
        <v>0</v>
      </c>
      <c r="K707" s="130">
        <v>816940</v>
      </c>
      <c r="L707" s="128">
        <v>0</v>
      </c>
      <c r="M707" s="130">
        <v>0</v>
      </c>
      <c r="N707" s="130">
        <v>0</v>
      </c>
      <c r="O707" s="130">
        <v>0</v>
      </c>
      <c r="P707" s="130">
        <v>0</v>
      </c>
      <c r="Q707" s="130">
        <v>0</v>
      </c>
      <c r="R707" s="130">
        <v>0</v>
      </c>
      <c r="S707" s="130">
        <v>0</v>
      </c>
      <c r="T707" s="130">
        <v>0</v>
      </c>
      <c r="U707" s="130">
        <v>0</v>
      </c>
      <c r="V707" s="130">
        <v>0</v>
      </c>
      <c r="W707" s="130">
        <v>0</v>
      </c>
      <c r="X707" s="56"/>
      <c r="Y707" s="57"/>
      <c r="Z707" s="57"/>
      <c r="AA707" s="57"/>
      <c r="AB707" s="57"/>
      <c r="AC707" s="57"/>
      <c r="AD707" s="57"/>
    </row>
    <row r="708" spans="1:30" s="55" customFormat="1" ht="24.75" hidden="1" customHeight="1" x14ac:dyDescent="0.25">
      <c r="A708" s="125">
        <v>126</v>
      </c>
      <c r="B708" s="126" t="s">
        <v>1151</v>
      </c>
      <c r="C708" s="106">
        <f t="shared" si="65"/>
        <v>2394906.69</v>
      </c>
      <c r="D708" s="134">
        <f t="shared" si="68"/>
        <v>50177.21</v>
      </c>
      <c r="E708" s="130">
        <v>0</v>
      </c>
      <c r="F708" s="130">
        <v>1534988.07</v>
      </c>
      <c r="G708" s="130">
        <v>0</v>
      </c>
      <c r="H708" s="130">
        <v>0</v>
      </c>
      <c r="I708" s="130">
        <v>0</v>
      </c>
      <c r="J708" s="130">
        <v>0</v>
      </c>
      <c r="K708" s="130">
        <v>809741.41</v>
      </c>
      <c r="L708" s="128">
        <v>0</v>
      </c>
      <c r="M708" s="130">
        <v>0</v>
      </c>
      <c r="N708" s="130">
        <v>0</v>
      </c>
      <c r="O708" s="130">
        <v>0</v>
      </c>
      <c r="P708" s="130">
        <v>0</v>
      </c>
      <c r="Q708" s="130">
        <v>0</v>
      </c>
      <c r="R708" s="130">
        <v>0</v>
      </c>
      <c r="S708" s="130">
        <v>0</v>
      </c>
      <c r="T708" s="130">
        <v>0</v>
      </c>
      <c r="U708" s="130">
        <v>0</v>
      </c>
      <c r="V708" s="130">
        <v>0</v>
      </c>
      <c r="W708" s="130">
        <v>0</v>
      </c>
      <c r="X708" s="56"/>
      <c r="Y708" s="57"/>
      <c r="Z708" s="57"/>
      <c r="AA708" s="57"/>
      <c r="AB708" s="57"/>
      <c r="AC708" s="57"/>
      <c r="AD708" s="57"/>
    </row>
    <row r="709" spans="1:30" s="55" customFormat="1" ht="24.75" hidden="1" customHeight="1" x14ac:dyDescent="0.25">
      <c r="A709" s="125">
        <v>127</v>
      </c>
      <c r="B709" s="126" t="s">
        <v>110</v>
      </c>
      <c r="C709" s="106">
        <f t="shared" si="65"/>
        <v>7191445.5499999998</v>
      </c>
      <c r="D709" s="134">
        <f t="shared" si="68"/>
        <v>150672.54</v>
      </c>
      <c r="E709" s="130">
        <v>0</v>
      </c>
      <c r="F709" s="130">
        <v>0</v>
      </c>
      <c r="G709" s="130">
        <v>6030470.8799999999</v>
      </c>
      <c r="H709" s="130">
        <v>0</v>
      </c>
      <c r="I709" s="130">
        <v>0</v>
      </c>
      <c r="J709" s="130">
        <v>0</v>
      </c>
      <c r="K709" s="130">
        <v>1010302.13</v>
      </c>
      <c r="L709" s="128">
        <v>0</v>
      </c>
      <c r="M709" s="130">
        <v>0</v>
      </c>
      <c r="N709" s="130">
        <v>0</v>
      </c>
      <c r="O709" s="130">
        <v>0</v>
      </c>
      <c r="P709" s="130">
        <v>0</v>
      </c>
      <c r="Q709" s="130">
        <v>0</v>
      </c>
      <c r="R709" s="130">
        <v>0</v>
      </c>
      <c r="S709" s="130">
        <v>0</v>
      </c>
      <c r="T709" s="130">
        <v>0</v>
      </c>
      <c r="U709" s="130">
        <v>0</v>
      </c>
      <c r="V709" s="130">
        <v>0</v>
      </c>
      <c r="W709" s="130">
        <v>0</v>
      </c>
      <c r="X709" s="56"/>
      <c r="Y709" s="57"/>
      <c r="Z709" s="57"/>
      <c r="AA709" s="57"/>
      <c r="AB709" s="57"/>
      <c r="AC709" s="57"/>
      <c r="AD709" s="57"/>
    </row>
    <row r="710" spans="1:30" s="55" customFormat="1" ht="24.75" hidden="1" customHeight="1" x14ac:dyDescent="0.25">
      <c r="A710" s="125">
        <v>128</v>
      </c>
      <c r="B710" s="126" t="s">
        <v>109</v>
      </c>
      <c r="C710" s="106">
        <f t="shared" si="65"/>
        <v>102462.94</v>
      </c>
      <c r="D710" s="134">
        <v>0</v>
      </c>
      <c r="E710" s="130">
        <v>102462.94</v>
      </c>
      <c r="F710" s="130">
        <v>0</v>
      </c>
      <c r="G710" s="130">
        <v>0</v>
      </c>
      <c r="H710" s="130">
        <v>0</v>
      </c>
      <c r="I710" s="130">
        <v>0</v>
      </c>
      <c r="J710" s="130">
        <v>0</v>
      </c>
      <c r="K710" s="130">
        <v>0</v>
      </c>
      <c r="L710" s="128">
        <v>0</v>
      </c>
      <c r="M710" s="130">
        <v>0</v>
      </c>
      <c r="N710" s="130">
        <v>0</v>
      </c>
      <c r="O710" s="130">
        <v>0</v>
      </c>
      <c r="P710" s="130">
        <v>0</v>
      </c>
      <c r="Q710" s="130">
        <v>0</v>
      </c>
      <c r="R710" s="130">
        <v>0</v>
      </c>
      <c r="S710" s="130">
        <v>0</v>
      </c>
      <c r="T710" s="130">
        <v>0</v>
      </c>
      <c r="U710" s="130">
        <v>0</v>
      </c>
      <c r="V710" s="130">
        <v>0</v>
      </c>
      <c r="W710" s="130">
        <v>0</v>
      </c>
      <c r="X710" s="56"/>
      <c r="Y710" s="57"/>
      <c r="Z710" s="57"/>
      <c r="AA710" s="57"/>
      <c r="AB710" s="57"/>
      <c r="AC710" s="57"/>
      <c r="AD710" s="57"/>
    </row>
    <row r="711" spans="1:30" s="55" customFormat="1" ht="24.75" hidden="1" customHeight="1" x14ac:dyDescent="0.25">
      <c r="A711" s="125">
        <v>129</v>
      </c>
      <c r="B711" s="126" t="s">
        <v>113</v>
      </c>
      <c r="C711" s="106">
        <f t="shared" si="65"/>
        <v>11085545.82</v>
      </c>
      <c r="D711" s="134">
        <f t="shared" si="68"/>
        <v>232260.31</v>
      </c>
      <c r="E711" s="130">
        <v>0</v>
      </c>
      <c r="F711" s="130">
        <v>0</v>
      </c>
      <c r="G711" s="130">
        <v>0</v>
      </c>
      <c r="H711" s="130">
        <v>5026192.25</v>
      </c>
      <c r="I711" s="130">
        <v>2952464.8</v>
      </c>
      <c r="J711" s="130">
        <v>2874628.46</v>
      </c>
      <c r="K711" s="130">
        <v>0</v>
      </c>
      <c r="L711" s="128">
        <v>0</v>
      </c>
      <c r="M711" s="130">
        <v>0</v>
      </c>
      <c r="N711" s="130">
        <v>0</v>
      </c>
      <c r="O711" s="130">
        <v>0</v>
      </c>
      <c r="P711" s="130">
        <v>0</v>
      </c>
      <c r="Q711" s="130">
        <v>0</v>
      </c>
      <c r="R711" s="130">
        <v>0</v>
      </c>
      <c r="S711" s="130">
        <v>0</v>
      </c>
      <c r="T711" s="130">
        <v>0</v>
      </c>
      <c r="U711" s="130">
        <v>0</v>
      </c>
      <c r="V711" s="130">
        <v>0</v>
      </c>
      <c r="W711" s="130">
        <v>0</v>
      </c>
      <c r="X711" s="56"/>
      <c r="Y711" s="57"/>
      <c r="Z711" s="57"/>
      <c r="AA711" s="57"/>
      <c r="AB711" s="57"/>
      <c r="AC711" s="57"/>
      <c r="AD711" s="57"/>
    </row>
    <row r="712" spans="1:30" s="55" customFormat="1" ht="24.75" hidden="1" customHeight="1" x14ac:dyDescent="0.25">
      <c r="A712" s="125">
        <v>130</v>
      </c>
      <c r="B712" s="126" t="s">
        <v>1217</v>
      </c>
      <c r="C712" s="106">
        <f t="shared" si="65"/>
        <v>1562561.65</v>
      </c>
      <c r="D712" s="134">
        <f t="shared" si="68"/>
        <v>32738.22</v>
      </c>
      <c r="E712" s="130">
        <v>0</v>
      </c>
      <c r="F712" s="130">
        <v>1529823.43</v>
      </c>
      <c r="G712" s="130">
        <v>0</v>
      </c>
      <c r="H712" s="130">
        <v>0</v>
      </c>
      <c r="I712" s="130">
        <v>0</v>
      </c>
      <c r="J712" s="130">
        <v>0</v>
      </c>
      <c r="K712" s="130">
        <v>0</v>
      </c>
      <c r="L712" s="128">
        <v>0</v>
      </c>
      <c r="M712" s="130">
        <v>0</v>
      </c>
      <c r="N712" s="130">
        <v>0</v>
      </c>
      <c r="O712" s="130">
        <v>0</v>
      </c>
      <c r="P712" s="130">
        <v>0</v>
      </c>
      <c r="Q712" s="130">
        <v>0</v>
      </c>
      <c r="R712" s="130">
        <v>0</v>
      </c>
      <c r="S712" s="130">
        <v>0</v>
      </c>
      <c r="T712" s="130">
        <v>0</v>
      </c>
      <c r="U712" s="130">
        <v>0</v>
      </c>
      <c r="V712" s="130">
        <v>0</v>
      </c>
      <c r="W712" s="130">
        <v>0</v>
      </c>
      <c r="X712" s="56"/>
      <c r="Y712" s="57"/>
      <c r="Z712" s="57"/>
      <c r="AA712" s="57"/>
      <c r="AB712" s="57"/>
      <c r="AC712" s="57"/>
      <c r="AD712" s="57"/>
    </row>
    <row r="713" spans="1:30" s="55" customFormat="1" ht="24.75" hidden="1" customHeight="1" x14ac:dyDescent="0.25">
      <c r="A713" s="125">
        <v>131</v>
      </c>
      <c r="B713" s="126" t="s">
        <v>35</v>
      </c>
      <c r="C713" s="106">
        <f t="shared" si="65"/>
        <v>826023.15</v>
      </c>
      <c r="D713" s="134">
        <f t="shared" si="68"/>
        <v>17306.54</v>
      </c>
      <c r="E713" s="130">
        <v>0</v>
      </c>
      <c r="F713" s="130">
        <v>0</v>
      </c>
      <c r="G713" s="130">
        <v>0</v>
      </c>
      <c r="H713" s="130">
        <v>0</v>
      </c>
      <c r="I713" s="130">
        <v>0</v>
      </c>
      <c r="J713" s="130">
        <v>0</v>
      </c>
      <c r="K713" s="130">
        <v>808716.61</v>
      </c>
      <c r="L713" s="128">
        <v>0</v>
      </c>
      <c r="M713" s="130">
        <v>0</v>
      </c>
      <c r="N713" s="130">
        <v>0</v>
      </c>
      <c r="O713" s="130">
        <v>0</v>
      </c>
      <c r="P713" s="130">
        <v>0</v>
      </c>
      <c r="Q713" s="130">
        <v>0</v>
      </c>
      <c r="R713" s="130">
        <v>0</v>
      </c>
      <c r="S713" s="130">
        <v>0</v>
      </c>
      <c r="T713" s="130">
        <v>0</v>
      </c>
      <c r="U713" s="130">
        <v>0</v>
      </c>
      <c r="V713" s="130">
        <v>0</v>
      </c>
      <c r="W713" s="130">
        <v>0</v>
      </c>
      <c r="X713" s="56"/>
      <c r="Y713" s="57"/>
      <c r="Z713" s="57"/>
      <c r="AA713" s="57"/>
      <c r="AB713" s="57"/>
      <c r="AC713" s="57"/>
      <c r="AD713" s="57"/>
    </row>
    <row r="714" spans="1:30" s="55" customFormat="1" ht="24.75" hidden="1" customHeight="1" x14ac:dyDescent="0.25">
      <c r="A714" s="125">
        <v>132</v>
      </c>
      <c r="B714" s="126" t="s">
        <v>860</v>
      </c>
      <c r="C714" s="106">
        <f t="shared" si="65"/>
        <v>976752.27</v>
      </c>
      <c r="D714" s="134">
        <f t="shared" si="68"/>
        <v>20464.560000000001</v>
      </c>
      <c r="E714" s="130">
        <v>0</v>
      </c>
      <c r="F714" s="130">
        <v>0</v>
      </c>
      <c r="G714" s="130">
        <v>0</v>
      </c>
      <c r="H714" s="130">
        <v>0</v>
      </c>
      <c r="I714" s="130">
        <v>0</v>
      </c>
      <c r="J714" s="130">
        <v>0</v>
      </c>
      <c r="K714" s="130">
        <v>956287.71</v>
      </c>
      <c r="L714" s="128">
        <v>0</v>
      </c>
      <c r="M714" s="130">
        <v>0</v>
      </c>
      <c r="N714" s="130">
        <v>0</v>
      </c>
      <c r="O714" s="130">
        <v>0</v>
      </c>
      <c r="P714" s="130">
        <v>0</v>
      </c>
      <c r="Q714" s="130">
        <v>0</v>
      </c>
      <c r="R714" s="130">
        <v>0</v>
      </c>
      <c r="S714" s="130">
        <v>0</v>
      </c>
      <c r="T714" s="130">
        <v>0</v>
      </c>
      <c r="U714" s="130">
        <v>0</v>
      </c>
      <c r="V714" s="130">
        <v>0</v>
      </c>
      <c r="W714" s="130">
        <v>0</v>
      </c>
      <c r="X714" s="56"/>
      <c r="Y714" s="57"/>
      <c r="Z714" s="57"/>
      <c r="AA714" s="57"/>
      <c r="AB714" s="57"/>
      <c r="AC714" s="57"/>
      <c r="AD714" s="57"/>
    </row>
    <row r="715" spans="1:30" s="55" customFormat="1" ht="24.75" hidden="1" customHeight="1" x14ac:dyDescent="0.25">
      <c r="A715" s="125">
        <v>133</v>
      </c>
      <c r="B715" s="126" t="s">
        <v>1413</v>
      </c>
      <c r="C715" s="106">
        <f t="shared" si="65"/>
        <v>2432848.84</v>
      </c>
      <c r="D715" s="134">
        <f t="shared" si="68"/>
        <v>48593.4</v>
      </c>
      <c r="E715" s="130">
        <f>ROUND((F715+G715+H715+I715+J715+K715+M715+O715+Q715+S715+U715+W715)*0.05,2)</f>
        <v>113535.97</v>
      </c>
      <c r="F715" s="130">
        <v>0</v>
      </c>
      <c r="G715" s="130">
        <v>0</v>
      </c>
      <c r="H715" s="130">
        <v>0</v>
      </c>
      <c r="I715" s="130">
        <v>0</v>
      </c>
      <c r="J715" s="130">
        <v>0</v>
      </c>
      <c r="K715" s="130">
        <v>0</v>
      </c>
      <c r="L715" s="128">
        <v>1</v>
      </c>
      <c r="M715" s="130">
        <v>2270719.4700000002</v>
      </c>
      <c r="N715" s="130">
        <v>0</v>
      </c>
      <c r="O715" s="130">
        <v>0</v>
      </c>
      <c r="P715" s="130">
        <v>0</v>
      </c>
      <c r="Q715" s="130">
        <v>0</v>
      </c>
      <c r="R715" s="130">
        <v>0</v>
      </c>
      <c r="S715" s="130">
        <v>0</v>
      </c>
      <c r="T715" s="130">
        <v>0</v>
      </c>
      <c r="U715" s="130">
        <v>0</v>
      </c>
      <c r="V715" s="130">
        <v>0</v>
      </c>
      <c r="W715" s="130">
        <v>0</v>
      </c>
      <c r="X715" s="56"/>
      <c r="Y715" s="57"/>
      <c r="Z715" s="57"/>
      <c r="AA715" s="57"/>
      <c r="AB715" s="57"/>
      <c r="AC715" s="57"/>
      <c r="AD715" s="57"/>
    </row>
    <row r="716" spans="1:30" s="55" customFormat="1" ht="24.75" hidden="1" customHeight="1" x14ac:dyDescent="0.25">
      <c r="A716" s="125">
        <v>134</v>
      </c>
      <c r="B716" s="126" t="s">
        <v>863</v>
      </c>
      <c r="C716" s="106">
        <f t="shared" si="65"/>
        <v>897328.44</v>
      </c>
      <c r="D716" s="134">
        <f t="shared" si="68"/>
        <v>18800.5</v>
      </c>
      <c r="E716" s="130">
        <v>0</v>
      </c>
      <c r="F716" s="130">
        <v>0</v>
      </c>
      <c r="G716" s="130">
        <v>0</v>
      </c>
      <c r="H716" s="130">
        <v>0</v>
      </c>
      <c r="I716" s="130">
        <v>0</v>
      </c>
      <c r="J716" s="130">
        <v>0</v>
      </c>
      <c r="K716" s="130">
        <v>878527.94</v>
      </c>
      <c r="L716" s="128">
        <v>0</v>
      </c>
      <c r="M716" s="130">
        <v>0</v>
      </c>
      <c r="N716" s="130">
        <v>0</v>
      </c>
      <c r="O716" s="130">
        <v>0</v>
      </c>
      <c r="P716" s="130">
        <v>0</v>
      </c>
      <c r="Q716" s="130">
        <v>0</v>
      </c>
      <c r="R716" s="130">
        <v>0</v>
      </c>
      <c r="S716" s="130">
        <v>0</v>
      </c>
      <c r="T716" s="130">
        <v>0</v>
      </c>
      <c r="U716" s="130">
        <v>0</v>
      </c>
      <c r="V716" s="130">
        <v>0</v>
      </c>
      <c r="W716" s="130">
        <v>0</v>
      </c>
      <c r="X716" s="56"/>
      <c r="Y716" s="57"/>
      <c r="Z716" s="57"/>
      <c r="AA716" s="57"/>
      <c r="AB716" s="57"/>
      <c r="AC716" s="57"/>
      <c r="AD716" s="57"/>
    </row>
    <row r="717" spans="1:30" s="55" customFormat="1" ht="24.75" hidden="1" customHeight="1" x14ac:dyDescent="0.25">
      <c r="A717" s="125">
        <v>135</v>
      </c>
      <c r="B717" s="126" t="s">
        <v>184</v>
      </c>
      <c r="C717" s="106">
        <f t="shared" si="65"/>
        <v>10168528.9</v>
      </c>
      <c r="D717" s="134">
        <f t="shared" si="68"/>
        <v>203104.83</v>
      </c>
      <c r="E717" s="130">
        <f>ROUND((F717+G717+H717+I717+J717+K717+M717+O717+Q717+S717+U717+W717)*0.05,2)</f>
        <v>474544</v>
      </c>
      <c r="F717" s="130">
        <v>1870621.15</v>
      </c>
      <c r="G717" s="130">
        <v>3169682.43</v>
      </c>
      <c r="H717" s="130">
        <v>1783989.92</v>
      </c>
      <c r="I717" s="130">
        <v>790897.65</v>
      </c>
      <c r="J717" s="130">
        <v>1875688.92</v>
      </c>
      <c r="K717" s="130">
        <v>0</v>
      </c>
      <c r="L717" s="128">
        <v>0</v>
      </c>
      <c r="M717" s="130">
        <v>0</v>
      </c>
      <c r="N717" s="130">
        <v>0</v>
      </c>
      <c r="O717" s="130">
        <v>0</v>
      </c>
      <c r="P717" s="130">
        <v>0</v>
      </c>
      <c r="Q717" s="130">
        <v>0</v>
      </c>
      <c r="R717" s="130">
        <v>0</v>
      </c>
      <c r="S717" s="130">
        <v>0</v>
      </c>
      <c r="T717" s="130">
        <v>0</v>
      </c>
      <c r="U717" s="130">
        <v>0</v>
      </c>
      <c r="V717" s="130">
        <v>0</v>
      </c>
      <c r="W717" s="130">
        <v>0</v>
      </c>
      <c r="X717" s="56"/>
      <c r="Y717" s="57"/>
      <c r="Z717" s="57"/>
      <c r="AA717" s="57"/>
      <c r="AB717" s="57"/>
      <c r="AC717" s="57"/>
      <c r="AD717" s="57"/>
    </row>
    <row r="718" spans="1:30" s="55" customFormat="1" ht="24.75" hidden="1" customHeight="1" x14ac:dyDescent="0.25">
      <c r="A718" s="125">
        <v>136</v>
      </c>
      <c r="B718" s="126" t="s">
        <v>880</v>
      </c>
      <c r="C718" s="106">
        <f t="shared" si="65"/>
        <v>13327173.99</v>
      </c>
      <c r="D718" s="134">
        <f t="shared" si="68"/>
        <v>266195.19</v>
      </c>
      <c r="E718" s="130">
        <f>ROUND((F718+G718+H718+I718+J718+K718+M718+O718+Q718+S718+U718+W718)*0.05,2)</f>
        <v>621951.37</v>
      </c>
      <c r="F718" s="130">
        <v>910824.66</v>
      </c>
      <c r="G718" s="130">
        <v>2867979.76</v>
      </c>
      <c r="H718" s="130">
        <v>2081801.59</v>
      </c>
      <c r="I718" s="130">
        <v>1222883.17</v>
      </c>
      <c r="J718" s="130">
        <v>1190644.0900000001</v>
      </c>
      <c r="K718" s="130">
        <v>0</v>
      </c>
      <c r="L718" s="128">
        <v>0</v>
      </c>
      <c r="M718" s="130">
        <v>0</v>
      </c>
      <c r="N718" s="130">
        <v>511.2</v>
      </c>
      <c r="O718" s="130">
        <v>2833211.14</v>
      </c>
      <c r="P718" s="130">
        <v>511.2</v>
      </c>
      <c r="Q718" s="130">
        <v>1331683.02</v>
      </c>
      <c r="R718" s="130">
        <v>0</v>
      </c>
      <c r="S718" s="130">
        <v>0</v>
      </c>
      <c r="T718" s="130">
        <v>0</v>
      </c>
      <c r="U718" s="130">
        <v>0</v>
      </c>
      <c r="V718" s="130">
        <v>0</v>
      </c>
      <c r="W718" s="130">
        <v>0</v>
      </c>
      <c r="X718" s="56"/>
      <c r="Y718" s="57"/>
      <c r="Z718" s="57"/>
      <c r="AA718" s="57"/>
      <c r="AB718" s="57"/>
      <c r="AC718" s="57"/>
      <c r="AD718" s="57"/>
    </row>
    <row r="719" spans="1:30" s="55" customFormat="1" ht="24.75" hidden="1" customHeight="1" x14ac:dyDescent="0.25">
      <c r="A719" s="125">
        <v>137</v>
      </c>
      <c r="B719" s="126" t="s">
        <v>881</v>
      </c>
      <c r="C719" s="106">
        <f t="shared" si="65"/>
        <v>9481136.2799999993</v>
      </c>
      <c r="D719" s="134">
        <f t="shared" si="68"/>
        <v>189374.95</v>
      </c>
      <c r="E719" s="130">
        <f>ROUND((F719+G719+H719+I719+J719+K719+M719+O719+Q719+S719+U719+W719)*0.05,2)</f>
        <v>442464.83</v>
      </c>
      <c r="F719" s="130">
        <v>1490922.79</v>
      </c>
      <c r="G719" s="130">
        <v>0</v>
      </c>
      <c r="H719" s="130">
        <v>3407687.09</v>
      </c>
      <c r="I719" s="130">
        <v>2001729.28</v>
      </c>
      <c r="J719" s="130">
        <v>1948957.34</v>
      </c>
      <c r="K719" s="130">
        <v>0</v>
      </c>
      <c r="L719" s="128">
        <v>0</v>
      </c>
      <c r="M719" s="130">
        <v>0</v>
      </c>
      <c r="N719" s="130">
        <v>0</v>
      </c>
      <c r="O719" s="130">
        <v>0</v>
      </c>
      <c r="P719" s="130">
        <v>0</v>
      </c>
      <c r="Q719" s="130">
        <v>0</v>
      </c>
      <c r="R719" s="130">
        <v>0</v>
      </c>
      <c r="S719" s="130">
        <v>0</v>
      </c>
      <c r="T719" s="130">
        <v>0</v>
      </c>
      <c r="U719" s="130">
        <v>0</v>
      </c>
      <c r="V719" s="130">
        <v>0</v>
      </c>
      <c r="W719" s="130">
        <v>0</v>
      </c>
      <c r="X719" s="56"/>
      <c r="Y719" s="57"/>
      <c r="Z719" s="57"/>
      <c r="AA719" s="57"/>
      <c r="AB719" s="57"/>
      <c r="AC719" s="57"/>
      <c r="AD719" s="57"/>
    </row>
    <row r="720" spans="1:30" s="55" customFormat="1" ht="24.75" hidden="1" customHeight="1" x14ac:dyDescent="0.25">
      <c r="A720" s="125">
        <v>138</v>
      </c>
      <c r="B720" s="126" t="s">
        <v>1272</v>
      </c>
      <c r="C720" s="106">
        <f t="shared" si="65"/>
        <v>7600558.5700000003</v>
      </c>
      <c r="D720" s="134">
        <f t="shared" si="68"/>
        <v>159244.13</v>
      </c>
      <c r="E720" s="130">
        <v>0</v>
      </c>
      <c r="F720" s="130">
        <v>0</v>
      </c>
      <c r="G720" s="130">
        <v>0</v>
      </c>
      <c r="H720" s="130">
        <v>0</v>
      </c>
      <c r="I720" s="130">
        <v>0</v>
      </c>
      <c r="J720" s="130">
        <v>0</v>
      </c>
      <c r="K720" s="130">
        <v>0</v>
      </c>
      <c r="L720" s="128">
        <v>0</v>
      </c>
      <c r="M720" s="130">
        <v>0</v>
      </c>
      <c r="N720" s="130">
        <v>0</v>
      </c>
      <c r="O720" s="130">
        <v>0</v>
      </c>
      <c r="P720" s="130">
        <v>0</v>
      </c>
      <c r="Q720" s="130">
        <v>0</v>
      </c>
      <c r="R720" s="130">
        <v>0</v>
      </c>
      <c r="S720" s="130">
        <v>0</v>
      </c>
      <c r="T720" s="130">
        <v>1663</v>
      </c>
      <c r="U720" s="130">
        <v>7441314.4400000004</v>
      </c>
      <c r="V720" s="130">
        <v>0</v>
      </c>
      <c r="W720" s="130">
        <v>0</v>
      </c>
      <c r="X720" s="56"/>
      <c r="Y720" s="57"/>
      <c r="Z720" s="57"/>
      <c r="AA720" s="57"/>
      <c r="AB720" s="57"/>
      <c r="AC720" s="57"/>
      <c r="AD720" s="57"/>
    </row>
    <row r="721" spans="1:30" s="55" customFormat="1" ht="24.75" hidden="1" customHeight="1" x14ac:dyDescent="0.25">
      <c r="A721" s="125">
        <v>139</v>
      </c>
      <c r="B721" s="126" t="s">
        <v>882</v>
      </c>
      <c r="C721" s="106">
        <f t="shared" si="65"/>
        <v>10326025.789999999</v>
      </c>
      <c r="D721" s="134">
        <f t="shared" si="68"/>
        <v>206250.66</v>
      </c>
      <c r="E721" s="130">
        <f t="shared" ref="E721:E746" si="70">ROUND((F721+G721+H721+I721+J721+K721+M721+O721+Q721+S721+U721+W721)*0.05,2)</f>
        <v>481894.05</v>
      </c>
      <c r="F721" s="130">
        <v>0</v>
      </c>
      <c r="G721" s="130">
        <v>2575122.4</v>
      </c>
      <c r="H721" s="130">
        <v>0</v>
      </c>
      <c r="I721" s="130">
        <v>0</v>
      </c>
      <c r="J721" s="130">
        <v>831133.98</v>
      </c>
      <c r="K721" s="130">
        <v>0</v>
      </c>
      <c r="L721" s="128">
        <v>0</v>
      </c>
      <c r="M721" s="130">
        <v>0</v>
      </c>
      <c r="N721" s="130">
        <v>1118.4000000000001</v>
      </c>
      <c r="O721" s="130">
        <v>6231624.7000000002</v>
      </c>
      <c r="P721" s="130">
        <v>0</v>
      </c>
      <c r="Q721" s="130">
        <v>0</v>
      </c>
      <c r="R721" s="130">
        <v>0</v>
      </c>
      <c r="S721" s="130">
        <v>0</v>
      </c>
      <c r="T721" s="130">
        <v>0</v>
      </c>
      <c r="U721" s="130">
        <v>0</v>
      </c>
      <c r="V721" s="130">
        <v>0</v>
      </c>
      <c r="W721" s="130">
        <v>0</v>
      </c>
      <c r="X721" s="56"/>
      <c r="Y721" s="57"/>
      <c r="Z721" s="57"/>
      <c r="AA721" s="57"/>
      <c r="AB721" s="57"/>
      <c r="AC721" s="57"/>
      <c r="AD721" s="57"/>
    </row>
    <row r="722" spans="1:30" s="55" customFormat="1" ht="24.75" hidden="1" customHeight="1" x14ac:dyDescent="0.25">
      <c r="A722" s="125">
        <v>140</v>
      </c>
      <c r="B722" s="126" t="s">
        <v>883</v>
      </c>
      <c r="C722" s="106">
        <f t="shared" si="65"/>
        <v>30243428.469999999</v>
      </c>
      <c r="D722" s="134">
        <f t="shared" si="68"/>
        <v>604078.18999999994</v>
      </c>
      <c r="E722" s="130">
        <f t="shared" si="70"/>
        <v>1411397.63</v>
      </c>
      <c r="F722" s="130">
        <v>3107360.56</v>
      </c>
      <c r="G722" s="130">
        <v>9784371.8699999992</v>
      </c>
      <c r="H722" s="130">
        <v>7102254.0800000001</v>
      </c>
      <c r="I722" s="130">
        <v>4171976.34</v>
      </c>
      <c r="J722" s="130">
        <v>4061989.8</v>
      </c>
      <c r="K722" s="130">
        <v>0</v>
      </c>
      <c r="L722" s="128">
        <v>0</v>
      </c>
      <c r="M722" s="130">
        <v>0</v>
      </c>
      <c r="N722" s="130">
        <v>0</v>
      </c>
      <c r="O722" s="130">
        <v>0</v>
      </c>
      <c r="P722" s="130">
        <v>0</v>
      </c>
      <c r="Q722" s="130">
        <v>0</v>
      </c>
      <c r="R722" s="130">
        <v>0</v>
      </c>
      <c r="S722" s="130">
        <v>0</v>
      </c>
      <c r="T722" s="130">
        <v>0</v>
      </c>
      <c r="U722" s="130">
        <v>0</v>
      </c>
      <c r="V722" s="130">
        <v>0</v>
      </c>
      <c r="W722" s="130">
        <v>0</v>
      </c>
      <c r="X722" s="56"/>
      <c r="Y722" s="57"/>
      <c r="Z722" s="57"/>
      <c r="AA722" s="57"/>
      <c r="AB722" s="57"/>
      <c r="AC722" s="57"/>
      <c r="AD722" s="57"/>
    </row>
    <row r="723" spans="1:30" s="55" customFormat="1" ht="24.75" hidden="1" customHeight="1" x14ac:dyDescent="0.25">
      <c r="A723" s="125">
        <v>141</v>
      </c>
      <c r="B723" s="126" t="s">
        <v>884</v>
      </c>
      <c r="C723" s="106">
        <f t="shared" si="65"/>
        <v>31637568.239999998</v>
      </c>
      <c r="D723" s="134">
        <f t="shared" si="68"/>
        <v>631924.55000000005</v>
      </c>
      <c r="E723" s="130">
        <f t="shared" si="70"/>
        <v>1476459.22</v>
      </c>
      <c r="F723" s="130">
        <v>2427333.7400000002</v>
      </c>
      <c r="G723" s="130">
        <v>7643122.04</v>
      </c>
      <c r="H723" s="130">
        <v>5547969.29</v>
      </c>
      <c r="I723" s="130">
        <v>3258964.88</v>
      </c>
      <c r="J723" s="130">
        <v>3173048.22</v>
      </c>
      <c r="K723" s="130">
        <v>0</v>
      </c>
      <c r="L723" s="128">
        <v>0</v>
      </c>
      <c r="M723" s="130">
        <v>0</v>
      </c>
      <c r="N723" s="130">
        <v>1349.4</v>
      </c>
      <c r="O723" s="130">
        <v>7478746.2999999998</v>
      </c>
      <c r="P723" s="130">
        <v>0</v>
      </c>
      <c r="Q723" s="130">
        <v>0</v>
      </c>
      <c r="R723" s="130">
        <v>0</v>
      </c>
      <c r="S723" s="130">
        <v>0</v>
      </c>
      <c r="T723" s="130">
        <v>0</v>
      </c>
      <c r="U723" s="130">
        <v>0</v>
      </c>
      <c r="V723" s="130">
        <v>0</v>
      </c>
      <c r="W723" s="130">
        <v>0</v>
      </c>
      <c r="X723" s="56"/>
      <c r="Y723" s="57"/>
      <c r="Z723" s="57"/>
      <c r="AA723" s="57"/>
      <c r="AB723" s="57"/>
      <c r="AC723" s="57"/>
      <c r="AD723" s="57"/>
    </row>
    <row r="724" spans="1:30" s="55" customFormat="1" ht="24.75" hidden="1" customHeight="1" x14ac:dyDescent="0.25">
      <c r="A724" s="125">
        <v>142</v>
      </c>
      <c r="B724" s="126" t="s">
        <v>885</v>
      </c>
      <c r="C724" s="106">
        <f t="shared" si="65"/>
        <v>15430207.609999999</v>
      </c>
      <c r="D724" s="134">
        <f t="shared" si="68"/>
        <v>308200.90000000002</v>
      </c>
      <c r="E724" s="130">
        <f t="shared" si="70"/>
        <v>720095.56</v>
      </c>
      <c r="F724" s="130">
        <v>2214256.7799999998</v>
      </c>
      <c r="G724" s="130">
        <v>3486095.57</v>
      </c>
      <c r="H724" s="130">
        <v>2530477.87</v>
      </c>
      <c r="I724" s="130">
        <v>1486442.71</v>
      </c>
      <c r="J724" s="130">
        <v>1447255.36</v>
      </c>
      <c r="K724" s="130">
        <v>0</v>
      </c>
      <c r="L724" s="128">
        <v>0</v>
      </c>
      <c r="M724" s="130">
        <v>0</v>
      </c>
      <c r="N724" s="130">
        <v>0</v>
      </c>
      <c r="O724" s="130">
        <v>0</v>
      </c>
      <c r="P724" s="130">
        <v>1193.9000000000001</v>
      </c>
      <c r="Q724" s="130">
        <v>3237382.86</v>
      </c>
      <c r="R724" s="130">
        <v>0</v>
      </c>
      <c r="S724" s="130">
        <v>0</v>
      </c>
      <c r="T724" s="130">
        <v>0</v>
      </c>
      <c r="U724" s="130">
        <v>0</v>
      </c>
      <c r="V724" s="130">
        <v>0</v>
      </c>
      <c r="W724" s="130">
        <v>0</v>
      </c>
      <c r="X724" s="56"/>
      <c r="Y724" s="57"/>
      <c r="Z724" s="57"/>
      <c r="AA724" s="57"/>
      <c r="AB724" s="57"/>
      <c r="AC724" s="57"/>
      <c r="AD724" s="57"/>
    </row>
    <row r="725" spans="1:30" s="55" customFormat="1" ht="24.75" hidden="1" customHeight="1" x14ac:dyDescent="0.25">
      <c r="A725" s="125">
        <v>143</v>
      </c>
      <c r="B725" s="126" t="s">
        <v>112</v>
      </c>
      <c r="C725" s="106">
        <f t="shared" si="65"/>
        <v>9785425.2899999991</v>
      </c>
      <c r="D725" s="134">
        <f t="shared" si="68"/>
        <v>195452.77</v>
      </c>
      <c r="E725" s="130">
        <f t="shared" si="70"/>
        <v>456665.36</v>
      </c>
      <c r="F725" s="130">
        <v>0</v>
      </c>
      <c r="G725" s="130">
        <v>0</v>
      </c>
      <c r="H725" s="130">
        <v>4229664.62</v>
      </c>
      <c r="I725" s="130">
        <v>2484571.87</v>
      </c>
      <c r="J725" s="130">
        <v>2419070.67</v>
      </c>
      <c r="K725" s="130">
        <v>0</v>
      </c>
      <c r="L725" s="128">
        <v>0</v>
      </c>
      <c r="M725" s="130">
        <v>0</v>
      </c>
      <c r="N725" s="130">
        <v>0</v>
      </c>
      <c r="O725" s="130">
        <v>0</v>
      </c>
      <c r="P725" s="130">
        <v>0</v>
      </c>
      <c r="Q725" s="130">
        <v>0</v>
      </c>
      <c r="R725" s="130">
        <v>0</v>
      </c>
      <c r="S725" s="130">
        <v>0</v>
      </c>
      <c r="T725" s="130">
        <v>0</v>
      </c>
      <c r="U725" s="130">
        <v>0</v>
      </c>
      <c r="V725" s="130">
        <v>0</v>
      </c>
      <c r="W725" s="130">
        <v>0</v>
      </c>
      <c r="X725" s="56"/>
      <c r="Y725" s="57"/>
      <c r="Z725" s="57"/>
      <c r="AA725" s="57"/>
      <c r="AB725" s="57"/>
      <c r="AC725" s="57"/>
      <c r="AD725" s="57"/>
    </row>
    <row r="726" spans="1:30" s="55" customFormat="1" ht="24.75" hidden="1" customHeight="1" x14ac:dyDescent="0.25">
      <c r="A726" s="125">
        <v>144</v>
      </c>
      <c r="B726" s="126" t="s">
        <v>864</v>
      </c>
      <c r="C726" s="106">
        <f t="shared" si="65"/>
        <v>9277413.5099999998</v>
      </c>
      <c r="D726" s="134">
        <f t="shared" si="68"/>
        <v>185305.81</v>
      </c>
      <c r="E726" s="130">
        <f t="shared" si="70"/>
        <v>432957.51</v>
      </c>
      <c r="F726" s="130">
        <v>0</v>
      </c>
      <c r="G726" s="130">
        <v>0</v>
      </c>
      <c r="H726" s="130">
        <v>3219205.01</v>
      </c>
      <c r="I726" s="130">
        <v>1539486.98</v>
      </c>
      <c r="J726" s="130">
        <v>1841167.03</v>
      </c>
      <c r="K726" s="130">
        <v>0</v>
      </c>
      <c r="L726" s="128">
        <v>0</v>
      </c>
      <c r="M726" s="130">
        <v>0</v>
      </c>
      <c r="N726" s="130">
        <v>0</v>
      </c>
      <c r="O726" s="130">
        <v>0</v>
      </c>
      <c r="P726" s="130">
        <v>399.1</v>
      </c>
      <c r="Q726" s="130">
        <v>2059291.17</v>
      </c>
      <c r="R726" s="130">
        <v>0</v>
      </c>
      <c r="S726" s="130">
        <v>0</v>
      </c>
      <c r="T726" s="130">
        <v>0</v>
      </c>
      <c r="U726" s="130">
        <v>0</v>
      </c>
      <c r="V726" s="130">
        <v>0</v>
      </c>
      <c r="W726" s="130">
        <v>0</v>
      </c>
      <c r="X726" s="56"/>
      <c r="Y726" s="57"/>
      <c r="Z726" s="57"/>
      <c r="AA726" s="57"/>
      <c r="AB726" s="57"/>
      <c r="AC726" s="57"/>
      <c r="AD726" s="57"/>
    </row>
    <row r="727" spans="1:30" s="55" customFormat="1" ht="24.75" hidden="1" customHeight="1" x14ac:dyDescent="0.25">
      <c r="A727" s="125">
        <v>145</v>
      </c>
      <c r="B727" s="126" t="s">
        <v>175</v>
      </c>
      <c r="C727" s="106">
        <f t="shared" si="65"/>
        <v>900417.57</v>
      </c>
      <c r="D727" s="134">
        <f t="shared" si="68"/>
        <v>18865.22</v>
      </c>
      <c r="E727" s="130">
        <v>0</v>
      </c>
      <c r="F727" s="130">
        <v>0</v>
      </c>
      <c r="G727" s="130">
        <v>0</v>
      </c>
      <c r="H727" s="130">
        <v>0</v>
      </c>
      <c r="I727" s="130">
        <v>0</v>
      </c>
      <c r="J727" s="130">
        <v>0</v>
      </c>
      <c r="K727" s="130">
        <v>881552.35</v>
      </c>
      <c r="L727" s="128">
        <v>0</v>
      </c>
      <c r="M727" s="130">
        <v>0</v>
      </c>
      <c r="N727" s="130">
        <v>0</v>
      </c>
      <c r="O727" s="130">
        <v>0</v>
      </c>
      <c r="P727" s="130">
        <v>0</v>
      </c>
      <c r="Q727" s="130">
        <v>0</v>
      </c>
      <c r="R727" s="130">
        <v>0</v>
      </c>
      <c r="S727" s="130">
        <v>0</v>
      </c>
      <c r="T727" s="130">
        <v>0</v>
      </c>
      <c r="U727" s="130">
        <v>0</v>
      </c>
      <c r="V727" s="130">
        <v>0</v>
      </c>
      <c r="W727" s="130">
        <v>0</v>
      </c>
      <c r="X727" s="56"/>
      <c r="Y727" s="57"/>
      <c r="Z727" s="57"/>
      <c r="AA727" s="57"/>
      <c r="AB727" s="57"/>
      <c r="AC727" s="57"/>
      <c r="AD727" s="57"/>
    </row>
    <row r="728" spans="1:30" s="55" customFormat="1" ht="24.75" hidden="1" customHeight="1" x14ac:dyDescent="0.25">
      <c r="A728" s="125">
        <v>146</v>
      </c>
      <c r="B728" s="126" t="s">
        <v>865</v>
      </c>
      <c r="C728" s="106">
        <f t="shared" si="65"/>
        <v>6604147.3399999999</v>
      </c>
      <c r="D728" s="134">
        <f t="shared" si="68"/>
        <v>131910.35</v>
      </c>
      <c r="E728" s="130">
        <f t="shared" si="70"/>
        <v>308201.76</v>
      </c>
      <c r="F728" s="130">
        <v>0</v>
      </c>
      <c r="G728" s="130">
        <v>0</v>
      </c>
      <c r="H728" s="130">
        <v>0</v>
      </c>
      <c r="I728" s="130">
        <v>0</v>
      </c>
      <c r="J728" s="130">
        <v>0</v>
      </c>
      <c r="K728" s="130">
        <v>0</v>
      </c>
      <c r="L728" s="128">
        <v>0</v>
      </c>
      <c r="M728" s="130">
        <v>0</v>
      </c>
      <c r="N728" s="130">
        <v>1141.9000000000001</v>
      </c>
      <c r="O728" s="130">
        <v>6164035.2300000004</v>
      </c>
      <c r="P728" s="130">
        <v>0</v>
      </c>
      <c r="Q728" s="130">
        <v>0</v>
      </c>
      <c r="R728" s="130">
        <v>0</v>
      </c>
      <c r="S728" s="130">
        <v>0</v>
      </c>
      <c r="T728" s="130">
        <v>0</v>
      </c>
      <c r="U728" s="130">
        <v>0</v>
      </c>
      <c r="V728" s="130">
        <v>0</v>
      </c>
      <c r="W728" s="130">
        <v>0</v>
      </c>
      <c r="X728" s="56"/>
      <c r="Y728" s="57"/>
      <c r="Z728" s="57"/>
      <c r="AA728" s="57"/>
      <c r="AB728" s="57"/>
      <c r="AC728" s="57"/>
      <c r="AD728" s="57"/>
    </row>
    <row r="729" spans="1:30" s="55" customFormat="1" ht="24.75" hidden="1" customHeight="1" x14ac:dyDescent="0.25">
      <c r="A729" s="125">
        <v>147</v>
      </c>
      <c r="B729" s="126" t="s">
        <v>176</v>
      </c>
      <c r="C729" s="106">
        <f t="shared" si="65"/>
        <v>12385442.23</v>
      </c>
      <c r="D729" s="134">
        <f t="shared" si="68"/>
        <v>247385.16</v>
      </c>
      <c r="E729" s="130">
        <f t="shared" si="70"/>
        <v>578002.72</v>
      </c>
      <c r="F729" s="130">
        <v>0</v>
      </c>
      <c r="G729" s="130">
        <v>0</v>
      </c>
      <c r="H729" s="130">
        <v>4130030.98</v>
      </c>
      <c r="I729" s="130">
        <v>2426045.5</v>
      </c>
      <c r="J729" s="130">
        <v>2362087.2400000002</v>
      </c>
      <c r="K729" s="130">
        <v>0</v>
      </c>
      <c r="L729" s="128">
        <v>0</v>
      </c>
      <c r="M729" s="130">
        <v>0</v>
      </c>
      <c r="N729" s="130">
        <v>0</v>
      </c>
      <c r="O729" s="130">
        <v>0</v>
      </c>
      <c r="P729" s="130">
        <v>1024</v>
      </c>
      <c r="Q729" s="130">
        <v>2641890.63</v>
      </c>
      <c r="R729" s="130">
        <v>0</v>
      </c>
      <c r="S729" s="130">
        <v>0</v>
      </c>
      <c r="T729" s="130">
        <v>0</v>
      </c>
      <c r="U729" s="130">
        <v>0</v>
      </c>
      <c r="V729" s="130">
        <v>0</v>
      </c>
      <c r="W729" s="130">
        <v>0</v>
      </c>
      <c r="X729" s="56"/>
      <c r="Y729" s="57"/>
      <c r="Z729" s="57"/>
      <c r="AA729" s="57"/>
      <c r="AB729" s="57"/>
      <c r="AC729" s="57"/>
      <c r="AD729" s="57"/>
    </row>
    <row r="730" spans="1:30" s="55" customFormat="1" ht="24.75" hidden="1" customHeight="1" x14ac:dyDescent="0.25">
      <c r="A730" s="125">
        <v>148</v>
      </c>
      <c r="B730" s="126" t="s">
        <v>886</v>
      </c>
      <c r="C730" s="106">
        <f t="shared" ref="C730:C796" si="71">ROUND(SUM(D730+E730+F730+G730+H730+I730+J730+K730+M730+O730+Q730+S730+U730+W730),2)</f>
        <v>37779907.020000003</v>
      </c>
      <c r="D730" s="134">
        <f t="shared" si="68"/>
        <v>754610.8</v>
      </c>
      <c r="E730" s="130">
        <f t="shared" si="70"/>
        <v>1763109.34</v>
      </c>
      <c r="F730" s="130">
        <v>3408610.42</v>
      </c>
      <c r="G730" s="130">
        <v>10788750.439999999</v>
      </c>
      <c r="H730" s="130">
        <v>7831252.7300000004</v>
      </c>
      <c r="I730" s="130">
        <v>3745058.66</v>
      </c>
      <c r="J730" s="130">
        <v>4478945.6500000004</v>
      </c>
      <c r="K730" s="130">
        <v>0</v>
      </c>
      <c r="L730" s="128">
        <v>0</v>
      </c>
      <c r="M730" s="130">
        <v>0</v>
      </c>
      <c r="N730" s="130">
        <v>0</v>
      </c>
      <c r="O730" s="130">
        <v>0</v>
      </c>
      <c r="P730" s="130">
        <v>1689.9</v>
      </c>
      <c r="Q730" s="130">
        <v>5009568.9800000004</v>
      </c>
      <c r="R730" s="130">
        <v>0</v>
      </c>
      <c r="S730" s="130">
        <v>0</v>
      </c>
      <c r="T730" s="130">
        <v>0</v>
      </c>
      <c r="U730" s="130">
        <v>0</v>
      </c>
      <c r="V730" s="130">
        <v>0</v>
      </c>
      <c r="W730" s="130">
        <v>0</v>
      </c>
      <c r="X730" s="56"/>
      <c r="Y730" s="57"/>
      <c r="Z730" s="57"/>
      <c r="AA730" s="57"/>
      <c r="AB730" s="57"/>
      <c r="AC730" s="57"/>
      <c r="AD730" s="57"/>
    </row>
    <row r="731" spans="1:30" s="55" customFormat="1" ht="24.75" hidden="1" customHeight="1" x14ac:dyDescent="0.25">
      <c r="A731" s="125">
        <v>149</v>
      </c>
      <c r="B731" s="126" t="s">
        <v>1414</v>
      </c>
      <c r="C731" s="106">
        <f t="shared" si="71"/>
        <v>7308884.5300000003</v>
      </c>
      <c r="D731" s="134">
        <f t="shared" si="68"/>
        <v>145986.68</v>
      </c>
      <c r="E731" s="130">
        <f t="shared" si="70"/>
        <v>341090.37</v>
      </c>
      <c r="F731" s="130">
        <v>0</v>
      </c>
      <c r="G731" s="130">
        <v>0</v>
      </c>
      <c r="H731" s="130">
        <v>0</v>
      </c>
      <c r="I731" s="130">
        <v>0</v>
      </c>
      <c r="J731" s="130">
        <v>0</v>
      </c>
      <c r="K731" s="130">
        <v>0</v>
      </c>
      <c r="L731" s="128">
        <v>3</v>
      </c>
      <c r="M731" s="130">
        <v>6821807.4800000004</v>
      </c>
      <c r="N731" s="130">
        <v>0</v>
      </c>
      <c r="O731" s="130">
        <v>0</v>
      </c>
      <c r="P731" s="130">
        <v>0</v>
      </c>
      <c r="Q731" s="130">
        <v>0</v>
      </c>
      <c r="R731" s="130">
        <v>0</v>
      </c>
      <c r="S731" s="130">
        <v>0</v>
      </c>
      <c r="T731" s="130">
        <v>0</v>
      </c>
      <c r="U731" s="130">
        <v>0</v>
      </c>
      <c r="V731" s="130">
        <v>0</v>
      </c>
      <c r="W731" s="130">
        <v>0</v>
      </c>
      <c r="X731" s="56"/>
      <c r="Y731" s="57"/>
      <c r="Z731" s="57"/>
      <c r="AA731" s="57"/>
      <c r="AB731" s="57"/>
      <c r="AC731" s="57"/>
      <c r="AD731" s="57"/>
    </row>
    <row r="732" spans="1:30" s="55" customFormat="1" ht="24.75" hidden="1" customHeight="1" x14ac:dyDescent="0.25">
      <c r="A732" s="125">
        <v>150</v>
      </c>
      <c r="B732" s="126" t="s">
        <v>866</v>
      </c>
      <c r="C732" s="106">
        <f t="shared" si="71"/>
        <v>6675726</v>
      </c>
      <c r="D732" s="134">
        <f t="shared" si="68"/>
        <v>139867.37</v>
      </c>
      <c r="E732" s="130">
        <v>0</v>
      </c>
      <c r="F732" s="130">
        <v>0</v>
      </c>
      <c r="G732" s="130">
        <v>0</v>
      </c>
      <c r="H732" s="130">
        <v>0</v>
      </c>
      <c r="I732" s="130">
        <v>0</v>
      </c>
      <c r="J732" s="130">
        <v>0</v>
      </c>
      <c r="K732" s="130">
        <v>0</v>
      </c>
      <c r="L732" s="128">
        <v>0</v>
      </c>
      <c r="M732" s="130">
        <v>0</v>
      </c>
      <c r="N732" s="130">
        <v>930</v>
      </c>
      <c r="O732" s="130">
        <v>6535858.6299999999</v>
      </c>
      <c r="P732" s="130">
        <v>0</v>
      </c>
      <c r="Q732" s="130">
        <v>0</v>
      </c>
      <c r="R732" s="130">
        <v>0</v>
      </c>
      <c r="S732" s="130">
        <v>0</v>
      </c>
      <c r="T732" s="130">
        <v>0</v>
      </c>
      <c r="U732" s="130">
        <v>0</v>
      </c>
      <c r="V732" s="130">
        <v>0</v>
      </c>
      <c r="W732" s="130">
        <v>0</v>
      </c>
      <c r="X732" s="56"/>
      <c r="Y732" s="57"/>
      <c r="Z732" s="57"/>
      <c r="AA732" s="57"/>
      <c r="AB732" s="57"/>
      <c r="AC732" s="57"/>
      <c r="AD732" s="57"/>
    </row>
    <row r="733" spans="1:30" s="55" customFormat="1" ht="24.75" hidden="1" customHeight="1" x14ac:dyDescent="0.25">
      <c r="A733" s="125">
        <v>151</v>
      </c>
      <c r="B733" s="126" t="s">
        <v>887</v>
      </c>
      <c r="C733" s="106">
        <f t="shared" si="71"/>
        <v>6469126.2599999998</v>
      </c>
      <c r="D733" s="134">
        <f t="shared" si="68"/>
        <v>129213.46</v>
      </c>
      <c r="E733" s="130">
        <f t="shared" si="70"/>
        <v>301900.61</v>
      </c>
      <c r="F733" s="130">
        <v>258658.47</v>
      </c>
      <c r="G733" s="130">
        <v>814456.72</v>
      </c>
      <c r="H733" s="130">
        <v>591195.69999999995</v>
      </c>
      <c r="I733" s="130">
        <v>347277.7</v>
      </c>
      <c r="J733" s="130">
        <v>338122.36</v>
      </c>
      <c r="K733" s="130">
        <v>0</v>
      </c>
      <c r="L733" s="128">
        <v>0</v>
      </c>
      <c r="M733" s="130">
        <v>0</v>
      </c>
      <c r="N733" s="130">
        <v>370</v>
      </c>
      <c r="O733" s="130">
        <v>1997279.13</v>
      </c>
      <c r="P733" s="130">
        <v>370</v>
      </c>
      <c r="Q733" s="130">
        <v>378174.98</v>
      </c>
      <c r="R733" s="130">
        <v>474.24</v>
      </c>
      <c r="S733" s="130">
        <v>1312847.1299999999</v>
      </c>
      <c r="T733" s="130">
        <v>0</v>
      </c>
      <c r="U733" s="130">
        <v>0</v>
      </c>
      <c r="V733" s="130">
        <v>0</v>
      </c>
      <c r="W733" s="130">
        <v>0</v>
      </c>
      <c r="X733" s="56"/>
      <c r="Y733" s="57"/>
      <c r="Z733" s="57"/>
      <c r="AA733" s="57"/>
      <c r="AB733" s="57"/>
      <c r="AC733" s="57"/>
      <c r="AD733" s="57"/>
    </row>
    <row r="734" spans="1:30" s="55" customFormat="1" ht="24.75" hidden="1" customHeight="1" x14ac:dyDescent="0.25">
      <c r="A734" s="125">
        <v>152</v>
      </c>
      <c r="B734" s="126" t="s">
        <v>888</v>
      </c>
      <c r="C734" s="106">
        <f t="shared" si="71"/>
        <v>7848079.1799999997</v>
      </c>
      <c r="D734" s="134">
        <f t="shared" si="68"/>
        <v>156756.48000000001</v>
      </c>
      <c r="E734" s="130">
        <f t="shared" si="70"/>
        <v>366253.46</v>
      </c>
      <c r="F734" s="130">
        <v>566311.34</v>
      </c>
      <c r="G734" s="130">
        <v>0</v>
      </c>
      <c r="H734" s="130">
        <v>0</v>
      </c>
      <c r="I734" s="130">
        <v>0</v>
      </c>
      <c r="J734" s="130">
        <v>744138.34</v>
      </c>
      <c r="K734" s="130">
        <v>0</v>
      </c>
      <c r="L734" s="128">
        <v>0</v>
      </c>
      <c r="M734" s="130">
        <v>0</v>
      </c>
      <c r="N734" s="130">
        <v>899.6</v>
      </c>
      <c r="O734" s="130">
        <v>6014619.5599999996</v>
      </c>
      <c r="P734" s="130">
        <v>0</v>
      </c>
      <c r="Q734" s="130">
        <v>0</v>
      </c>
      <c r="R734" s="130">
        <v>0</v>
      </c>
      <c r="S734" s="130">
        <v>0</v>
      </c>
      <c r="T734" s="130">
        <v>0</v>
      </c>
      <c r="U734" s="130">
        <v>0</v>
      </c>
      <c r="V734" s="130">
        <v>0</v>
      </c>
      <c r="W734" s="130">
        <v>0</v>
      </c>
      <c r="X734" s="56"/>
      <c r="Y734" s="57"/>
      <c r="Z734" s="57"/>
      <c r="AA734" s="57"/>
      <c r="AB734" s="57"/>
      <c r="AC734" s="57"/>
      <c r="AD734" s="57"/>
    </row>
    <row r="735" spans="1:30" s="55" customFormat="1" ht="24.75" hidden="1" customHeight="1" x14ac:dyDescent="0.25">
      <c r="A735" s="125">
        <v>153</v>
      </c>
      <c r="B735" s="126" t="s">
        <v>889</v>
      </c>
      <c r="C735" s="106">
        <f t="shared" si="71"/>
        <v>7966363.8300000001</v>
      </c>
      <c r="D735" s="134">
        <f t="shared" si="68"/>
        <v>159119.07999999999</v>
      </c>
      <c r="E735" s="130">
        <f t="shared" si="70"/>
        <v>371773.56</v>
      </c>
      <c r="F735" s="130">
        <v>547278.61</v>
      </c>
      <c r="G735" s="130">
        <v>0</v>
      </c>
      <c r="H735" s="130">
        <v>0</v>
      </c>
      <c r="I735" s="130">
        <v>0</v>
      </c>
      <c r="J735" s="130">
        <v>719129.15</v>
      </c>
      <c r="K735" s="130">
        <v>0</v>
      </c>
      <c r="L735" s="128">
        <v>0</v>
      </c>
      <c r="M735" s="130">
        <v>0</v>
      </c>
      <c r="N735" s="130">
        <v>922.7</v>
      </c>
      <c r="O735" s="130">
        <v>6169063.4299999997</v>
      </c>
      <c r="P735" s="130">
        <v>0</v>
      </c>
      <c r="Q735" s="130">
        <v>0</v>
      </c>
      <c r="R735" s="130">
        <v>0</v>
      </c>
      <c r="S735" s="130">
        <v>0</v>
      </c>
      <c r="T735" s="130">
        <v>0</v>
      </c>
      <c r="U735" s="130">
        <v>0</v>
      </c>
      <c r="V735" s="130">
        <v>0</v>
      </c>
      <c r="W735" s="130">
        <v>0</v>
      </c>
      <c r="X735" s="56"/>
      <c r="Y735" s="57"/>
      <c r="Z735" s="57"/>
      <c r="AA735" s="57"/>
      <c r="AB735" s="57"/>
      <c r="AC735" s="57"/>
      <c r="AD735" s="57"/>
    </row>
    <row r="736" spans="1:30" s="55" customFormat="1" ht="24.75" hidden="1" customHeight="1" x14ac:dyDescent="0.25">
      <c r="A736" s="125">
        <v>154</v>
      </c>
      <c r="B736" s="126" t="s">
        <v>1442</v>
      </c>
      <c r="C736" s="106">
        <f t="shared" si="71"/>
        <v>4324758.21</v>
      </c>
      <c r="D736" s="134">
        <f t="shared" si="68"/>
        <v>90610.76</v>
      </c>
      <c r="E736" s="130">
        <v>0</v>
      </c>
      <c r="F736" s="130">
        <v>0</v>
      </c>
      <c r="G736" s="130">
        <v>1701726.55</v>
      </c>
      <c r="H736" s="130">
        <v>1235235.79</v>
      </c>
      <c r="I736" s="130">
        <v>590713.98</v>
      </c>
      <c r="J736" s="130">
        <v>706471.13</v>
      </c>
      <c r="K736" s="130">
        <v>0</v>
      </c>
      <c r="L736" s="128">
        <v>0</v>
      </c>
      <c r="M736" s="130">
        <v>0</v>
      </c>
      <c r="N736" s="130">
        <v>0</v>
      </c>
      <c r="O736" s="130">
        <v>0</v>
      </c>
      <c r="P736" s="130">
        <v>0</v>
      </c>
      <c r="Q736" s="130">
        <v>0</v>
      </c>
      <c r="R736" s="130">
        <v>0</v>
      </c>
      <c r="S736" s="130">
        <v>0</v>
      </c>
      <c r="T736" s="130">
        <v>0</v>
      </c>
      <c r="U736" s="130">
        <v>0</v>
      </c>
      <c r="V736" s="130">
        <v>0</v>
      </c>
      <c r="W736" s="130">
        <v>0</v>
      </c>
      <c r="X736" s="56"/>
      <c r="Y736" s="57"/>
      <c r="Z736" s="57"/>
      <c r="AA736" s="57"/>
      <c r="AB736" s="57"/>
      <c r="AC736" s="57"/>
      <c r="AD736" s="57"/>
    </row>
    <row r="737" spans="1:30" s="55" customFormat="1" ht="24.75" hidden="1" customHeight="1" x14ac:dyDescent="0.25">
      <c r="A737" s="125">
        <v>155</v>
      </c>
      <c r="B737" s="126" t="s">
        <v>890</v>
      </c>
      <c r="C737" s="106">
        <f t="shared" si="71"/>
        <v>12280171.189999999</v>
      </c>
      <c r="D737" s="134">
        <f t="shared" si="68"/>
        <v>245282.49</v>
      </c>
      <c r="E737" s="130">
        <f t="shared" si="70"/>
        <v>573089.93999999994</v>
      </c>
      <c r="F737" s="130">
        <v>0</v>
      </c>
      <c r="G737" s="130">
        <v>0</v>
      </c>
      <c r="H737" s="130">
        <v>0</v>
      </c>
      <c r="I737" s="130">
        <v>0</v>
      </c>
      <c r="J737" s="130">
        <v>0</v>
      </c>
      <c r="K737" s="130">
        <v>0</v>
      </c>
      <c r="L737" s="128">
        <v>0</v>
      </c>
      <c r="M737" s="130">
        <v>0</v>
      </c>
      <c r="N737" s="130">
        <v>343.3</v>
      </c>
      <c r="O737" s="130">
        <v>1853151.15</v>
      </c>
      <c r="P737" s="130">
        <v>0</v>
      </c>
      <c r="Q737" s="130">
        <v>0</v>
      </c>
      <c r="R737" s="130">
        <v>0</v>
      </c>
      <c r="S737" s="130">
        <v>0</v>
      </c>
      <c r="T737" s="130">
        <v>2147.36</v>
      </c>
      <c r="U737" s="130">
        <v>9608647.6099999994</v>
      </c>
      <c r="V737" s="130">
        <v>0</v>
      </c>
      <c r="W737" s="130">
        <v>0</v>
      </c>
      <c r="X737" s="56"/>
      <c r="Y737" s="57"/>
      <c r="Z737" s="57"/>
      <c r="AA737" s="57"/>
      <c r="AB737" s="57"/>
      <c r="AC737" s="57"/>
      <c r="AD737" s="57"/>
    </row>
    <row r="738" spans="1:30" s="55" customFormat="1" ht="24.75" hidden="1" customHeight="1" x14ac:dyDescent="0.25">
      <c r="A738" s="125">
        <v>156</v>
      </c>
      <c r="B738" s="126" t="s">
        <v>868</v>
      </c>
      <c r="C738" s="106">
        <f t="shared" si="71"/>
        <v>2940313.7</v>
      </c>
      <c r="D738" s="134">
        <f t="shared" si="68"/>
        <v>61604.38</v>
      </c>
      <c r="E738" s="130">
        <v>0</v>
      </c>
      <c r="F738" s="130">
        <v>0</v>
      </c>
      <c r="G738" s="130">
        <v>0</v>
      </c>
      <c r="H738" s="130">
        <v>0</v>
      </c>
      <c r="I738" s="130">
        <v>0</v>
      </c>
      <c r="J738" s="130">
        <v>0</v>
      </c>
      <c r="K738" s="130">
        <v>0</v>
      </c>
      <c r="L738" s="128">
        <v>0</v>
      </c>
      <c r="M738" s="130">
        <v>0</v>
      </c>
      <c r="N738" s="130">
        <v>0</v>
      </c>
      <c r="O738" s="130">
        <v>0</v>
      </c>
      <c r="P738" s="129">
        <v>1194.5999999999999</v>
      </c>
      <c r="Q738" s="127">
        <v>2878709.32</v>
      </c>
      <c r="R738" s="130">
        <v>0</v>
      </c>
      <c r="S738" s="130">
        <v>0</v>
      </c>
      <c r="T738" s="130">
        <v>0</v>
      </c>
      <c r="U738" s="130">
        <v>0</v>
      </c>
      <c r="V738" s="130">
        <v>0</v>
      </c>
      <c r="W738" s="130">
        <v>0</v>
      </c>
      <c r="X738" s="56"/>
      <c r="Y738" s="57"/>
      <c r="Z738" s="57"/>
      <c r="AA738" s="57"/>
      <c r="AB738" s="57"/>
      <c r="AC738" s="57"/>
      <c r="AD738" s="57"/>
    </row>
    <row r="739" spans="1:30" s="55" customFormat="1" ht="24.75" hidden="1" customHeight="1" x14ac:dyDescent="0.25">
      <c r="A739" s="125">
        <v>157</v>
      </c>
      <c r="B739" s="126" t="s">
        <v>891</v>
      </c>
      <c r="C739" s="106">
        <f t="shared" si="71"/>
        <v>45317454.75</v>
      </c>
      <c r="D739" s="134">
        <f t="shared" si="68"/>
        <v>905164.77</v>
      </c>
      <c r="E739" s="130">
        <f t="shared" si="70"/>
        <v>2114870.9500000002</v>
      </c>
      <c r="F739" s="130">
        <v>4401079.3600000003</v>
      </c>
      <c r="G739" s="130">
        <v>0</v>
      </c>
      <c r="H739" s="130">
        <v>10059207.24</v>
      </c>
      <c r="I739" s="130">
        <v>5908937.3799999999</v>
      </c>
      <c r="J739" s="130">
        <v>5753159.04</v>
      </c>
      <c r="K739" s="130">
        <v>0</v>
      </c>
      <c r="L739" s="128">
        <v>0</v>
      </c>
      <c r="M739" s="130">
        <v>0</v>
      </c>
      <c r="N739" s="130">
        <v>0</v>
      </c>
      <c r="O739" s="130">
        <v>0</v>
      </c>
      <c r="P739" s="130">
        <v>1199.5</v>
      </c>
      <c r="Q739" s="130">
        <v>6434655.21</v>
      </c>
      <c r="R739" s="130">
        <v>0</v>
      </c>
      <c r="S739" s="130">
        <v>0</v>
      </c>
      <c r="T739" s="130">
        <v>2176.8000000000002</v>
      </c>
      <c r="U739" s="130">
        <v>9740380.8000000007</v>
      </c>
      <c r="V739" s="130">
        <v>0</v>
      </c>
      <c r="W739" s="130">
        <v>0</v>
      </c>
      <c r="X739" s="56"/>
      <c r="Y739" s="57"/>
      <c r="Z739" s="57"/>
      <c r="AA739" s="57"/>
      <c r="AB739" s="57"/>
      <c r="AC739" s="57"/>
      <c r="AD739" s="57"/>
    </row>
    <row r="740" spans="1:30" s="55" customFormat="1" ht="24.75" hidden="1" customHeight="1" x14ac:dyDescent="0.25">
      <c r="A740" s="125">
        <v>158</v>
      </c>
      <c r="B740" s="126" t="s">
        <v>870</v>
      </c>
      <c r="C740" s="106">
        <f t="shared" si="71"/>
        <v>13994534.18</v>
      </c>
      <c r="D740" s="134">
        <f t="shared" si="68"/>
        <v>293208.37</v>
      </c>
      <c r="E740" s="130">
        <v>0</v>
      </c>
      <c r="F740" s="130">
        <v>0</v>
      </c>
      <c r="G740" s="130">
        <v>0</v>
      </c>
      <c r="H740" s="130">
        <v>0</v>
      </c>
      <c r="I740" s="130">
        <v>0</v>
      </c>
      <c r="J740" s="130">
        <v>0</v>
      </c>
      <c r="K740" s="130">
        <v>0</v>
      </c>
      <c r="L740" s="128">
        <v>0</v>
      </c>
      <c r="M740" s="130">
        <v>0</v>
      </c>
      <c r="N740" s="130">
        <v>0</v>
      </c>
      <c r="O740" s="130">
        <v>0</v>
      </c>
      <c r="P740" s="130">
        <v>0</v>
      </c>
      <c r="Q740" s="130">
        <v>0</v>
      </c>
      <c r="R740" s="130">
        <v>0</v>
      </c>
      <c r="S740" s="130">
        <v>0</v>
      </c>
      <c r="T740" s="130">
        <v>3062</v>
      </c>
      <c r="U740" s="130">
        <v>13701325.810000001</v>
      </c>
      <c r="V740" s="130">
        <v>0</v>
      </c>
      <c r="W740" s="130">
        <v>0</v>
      </c>
      <c r="X740" s="56"/>
      <c r="Y740" s="57"/>
      <c r="Z740" s="57"/>
      <c r="AA740" s="57"/>
      <c r="AB740" s="57"/>
      <c r="AC740" s="57"/>
      <c r="AD740" s="57"/>
    </row>
    <row r="741" spans="1:30" s="55" customFormat="1" ht="24.75" hidden="1" customHeight="1" x14ac:dyDescent="0.25">
      <c r="A741" s="125">
        <v>159</v>
      </c>
      <c r="B741" s="126" t="s">
        <v>892</v>
      </c>
      <c r="C741" s="106">
        <f t="shared" si="71"/>
        <v>22325376.059999999</v>
      </c>
      <c r="D741" s="134">
        <f t="shared" si="68"/>
        <v>445924.07</v>
      </c>
      <c r="E741" s="130">
        <f t="shared" si="70"/>
        <v>1041878.67</v>
      </c>
      <c r="F741" s="130">
        <v>1837853.97</v>
      </c>
      <c r="G741" s="130">
        <v>0</v>
      </c>
      <c r="H741" s="130">
        <v>4200640.9000000004</v>
      </c>
      <c r="I741" s="130">
        <v>2467522.89</v>
      </c>
      <c r="J741" s="130">
        <v>2402471.15</v>
      </c>
      <c r="K741" s="130">
        <v>0</v>
      </c>
      <c r="L741" s="128">
        <v>0</v>
      </c>
      <c r="M741" s="130">
        <v>0</v>
      </c>
      <c r="N741" s="130">
        <v>1341.6</v>
      </c>
      <c r="O741" s="130">
        <v>7242026.1500000004</v>
      </c>
      <c r="P741" s="130">
        <v>1032</v>
      </c>
      <c r="Q741" s="130">
        <v>2687058.26</v>
      </c>
      <c r="R741" s="130">
        <v>0</v>
      </c>
      <c r="S741" s="130">
        <v>0</v>
      </c>
      <c r="T741" s="130">
        <v>0</v>
      </c>
      <c r="U741" s="130">
        <v>0</v>
      </c>
      <c r="V741" s="130">
        <v>0</v>
      </c>
      <c r="W741" s="130">
        <v>0</v>
      </c>
      <c r="X741" s="56"/>
      <c r="Y741" s="57"/>
      <c r="Z741" s="57"/>
      <c r="AA741" s="57"/>
      <c r="AB741" s="57"/>
      <c r="AC741" s="57"/>
      <c r="AD741" s="57"/>
    </row>
    <row r="742" spans="1:30" s="55" customFormat="1" ht="24.75" hidden="1" customHeight="1" x14ac:dyDescent="0.25">
      <c r="A742" s="125">
        <v>160</v>
      </c>
      <c r="B742" s="126" t="s">
        <v>871</v>
      </c>
      <c r="C742" s="106">
        <f t="shared" si="71"/>
        <v>21770384.969999999</v>
      </c>
      <c r="D742" s="134">
        <f t="shared" si="68"/>
        <v>456125.16</v>
      </c>
      <c r="E742" s="130">
        <v>0</v>
      </c>
      <c r="F742" s="130">
        <v>0</v>
      </c>
      <c r="G742" s="130">
        <v>0</v>
      </c>
      <c r="H742" s="130">
        <v>0</v>
      </c>
      <c r="I742" s="130">
        <v>0</v>
      </c>
      <c r="J742" s="130">
        <v>0</v>
      </c>
      <c r="K742" s="130">
        <v>0</v>
      </c>
      <c r="L742" s="128">
        <v>0</v>
      </c>
      <c r="M742" s="130">
        <v>0</v>
      </c>
      <c r="N742" s="130">
        <v>2238.1999999999998</v>
      </c>
      <c r="O742" s="130">
        <v>12081919.300000001</v>
      </c>
      <c r="P742" s="130">
        <v>0</v>
      </c>
      <c r="Q742" s="130">
        <v>0</v>
      </c>
      <c r="R742" s="130">
        <v>3335</v>
      </c>
      <c r="S742" s="130">
        <v>9232340.5099999998</v>
      </c>
      <c r="T742" s="130">
        <v>0</v>
      </c>
      <c r="U742" s="130">
        <v>0</v>
      </c>
      <c r="V742" s="130">
        <v>0</v>
      </c>
      <c r="W742" s="130">
        <v>0</v>
      </c>
      <c r="X742" s="56"/>
      <c r="Y742" s="57"/>
      <c r="Z742" s="57"/>
      <c r="AA742" s="57"/>
      <c r="AB742" s="57"/>
      <c r="AC742" s="57"/>
      <c r="AD742" s="57"/>
    </row>
    <row r="743" spans="1:30" s="55" customFormat="1" ht="24.75" hidden="1" customHeight="1" x14ac:dyDescent="0.25">
      <c r="A743" s="125">
        <v>161</v>
      </c>
      <c r="B743" s="126" t="s">
        <v>893</v>
      </c>
      <c r="C743" s="106">
        <f t="shared" si="71"/>
        <v>11680397.960000001</v>
      </c>
      <c r="D743" s="134">
        <f t="shared" si="68"/>
        <v>233302.7</v>
      </c>
      <c r="E743" s="130">
        <f t="shared" si="70"/>
        <v>545099.77</v>
      </c>
      <c r="F743" s="130">
        <v>0</v>
      </c>
      <c r="G743" s="130">
        <v>0</v>
      </c>
      <c r="H743" s="130">
        <v>0</v>
      </c>
      <c r="I743" s="130">
        <v>0</v>
      </c>
      <c r="J743" s="130">
        <v>0</v>
      </c>
      <c r="K743" s="130">
        <v>0</v>
      </c>
      <c r="L743" s="128">
        <v>0</v>
      </c>
      <c r="M743" s="130">
        <v>0</v>
      </c>
      <c r="N743" s="130">
        <v>0</v>
      </c>
      <c r="O743" s="130">
        <v>0</v>
      </c>
      <c r="P743" s="130">
        <v>0</v>
      </c>
      <c r="Q743" s="130">
        <v>0</v>
      </c>
      <c r="R743" s="130">
        <v>0</v>
      </c>
      <c r="S743" s="130">
        <v>0</v>
      </c>
      <c r="T743" s="130">
        <v>2436.4</v>
      </c>
      <c r="U743" s="130">
        <v>10901995.49</v>
      </c>
      <c r="V743" s="130">
        <v>0</v>
      </c>
      <c r="W743" s="130">
        <v>0</v>
      </c>
      <c r="X743" s="56"/>
      <c r="Y743" s="57"/>
      <c r="Z743" s="57"/>
      <c r="AA743" s="57"/>
      <c r="AB743" s="57"/>
      <c r="AC743" s="57"/>
      <c r="AD743" s="57"/>
    </row>
    <row r="744" spans="1:30" s="55" customFormat="1" ht="24.75" hidden="1" customHeight="1" x14ac:dyDescent="0.25">
      <c r="A744" s="125">
        <v>162</v>
      </c>
      <c r="B744" s="126" t="s">
        <v>1443</v>
      </c>
      <c r="C744" s="106">
        <f t="shared" si="71"/>
        <v>2453747.34</v>
      </c>
      <c r="D744" s="134">
        <f t="shared" si="68"/>
        <v>50438.65</v>
      </c>
      <c r="E744" s="130">
        <v>46362.36</v>
      </c>
      <c r="F744" s="130">
        <v>0</v>
      </c>
      <c r="G744" s="130">
        <v>0</v>
      </c>
      <c r="H744" s="130">
        <v>0</v>
      </c>
      <c r="I744" s="130">
        <v>0</v>
      </c>
      <c r="J744" s="130">
        <v>0</v>
      </c>
      <c r="K744" s="130">
        <v>0</v>
      </c>
      <c r="L744" s="128">
        <v>1</v>
      </c>
      <c r="M744" s="130">
        <v>2356946.33</v>
      </c>
      <c r="N744" s="130">
        <v>0</v>
      </c>
      <c r="O744" s="130">
        <v>0</v>
      </c>
      <c r="P744" s="130">
        <v>0</v>
      </c>
      <c r="Q744" s="130">
        <v>0</v>
      </c>
      <c r="R744" s="130">
        <v>0</v>
      </c>
      <c r="S744" s="130">
        <v>0</v>
      </c>
      <c r="T744" s="130">
        <v>0</v>
      </c>
      <c r="U744" s="130">
        <v>0</v>
      </c>
      <c r="V744" s="130">
        <v>0</v>
      </c>
      <c r="W744" s="130">
        <v>0</v>
      </c>
      <c r="X744" s="56"/>
      <c r="Y744" s="57"/>
      <c r="Z744" s="57"/>
      <c r="AA744" s="57"/>
      <c r="AB744" s="57"/>
      <c r="AC744" s="57"/>
      <c r="AD744" s="57"/>
    </row>
    <row r="745" spans="1:30" s="55" customFormat="1" ht="24.75" hidden="1" customHeight="1" x14ac:dyDescent="0.25">
      <c r="A745" s="125">
        <v>163</v>
      </c>
      <c r="B745" s="126" t="s">
        <v>873</v>
      </c>
      <c r="C745" s="106">
        <f t="shared" si="71"/>
        <v>743373.33</v>
      </c>
      <c r="D745" s="134">
        <f t="shared" si="68"/>
        <v>15574.89</v>
      </c>
      <c r="E745" s="130">
        <v>0</v>
      </c>
      <c r="F745" s="130">
        <v>0</v>
      </c>
      <c r="G745" s="130">
        <v>0</v>
      </c>
      <c r="H745" s="130">
        <v>0</v>
      </c>
      <c r="I745" s="130">
        <v>0</v>
      </c>
      <c r="J745" s="130">
        <v>0</v>
      </c>
      <c r="K745" s="130">
        <v>0</v>
      </c>
      <c r="L745" s="128">
        <v>0</v>
      </c>
      <c r="M745" s="130">
        <v>0</v>
      </c>
      <c r="N745" s="130">
        <v>0</v>
      </c>
      <c r="O745" s="130">
        <v>0</v>
      </c>
      <c r="P745" s="130">
        <v>1039</v>
      </c>
      <c r="Q745" s="130">
        <v>727798.44</v>
      </c>
      <c r="R745" s="130">
        <v>0</v>
      </c>
      <c r="S745" s="130">
        <v>0</v>
      </c>
      <c r="T745" s="130">
        <v>0</v>
      </c>
      <c r="U745" s="130">
        <v>0</v>
      </c>
      <c r="V745" s="130">
        <v>0</v>
      </c>
      <c r="W745" s="130">
        <v>0</v>
      </c>
      <c r="X745" s="56"/>
      <c r="Y745" s="57"/>
      <c r="Z745" s="57"/>
      <c r="AA745" s="57"/>
      <c r="AB745" s="57"/>
      <c r="AC745" s="57"/>
      <c r="AD745" s="57"/>
    </row>
    <row r="746" spans="1:30" s="55" customFormat="1" ht="24.75" hidden="1" customHeight="1" x14ac:dyDescent="0.25">
      <c r="A746" s="125">
        <v>164</v>
      </c>
      <c r="B746" s="126" t="s">
        <v>894</v>
      </c>
      <c r="C746" s="106">
        <f t="shared" si="71"/>
        <v>23554586.09</v>
      </c>
      <c r="D746" s="134">
        <f t="shared" si="68"/>
        <v>470476.15</v>
      </c>
      <c r="E746" s="130">
        <f t="shared" si="70"/>
        <v>1099243.33</v>
      </c>
      <c r="F746" s="130">
        <v>0</v>
      </c>
      <c r="G746" s="130">
        <v>5756996.04</v>
      </c>
      <c r="H746" s="130">
        <v>4178873.12</v>
      </c>
      <c r="I746" s="130">
        <v>2454736.15</v>
      </c>
      <c r="J746" s="130">
        <v>2390021.5099999998</v>
      </c>
      <c r="K746" s="130">
        <v>0</v>
      </c>
      <c r="L746" s="128">
        <v>0</v>
      </c>
      <c r="M746" s="130">
        <v>0</v>
      </c>
      <c r="N746" s="130">
        <v>1334.6</v>
      </c>
      <c r="O746" s="130">
        <v>7204239.79</v>
      </c>
      <c r="P746" s="130">
        <v>0</v>
      </c>
      <c r="Q746" s="130">
        <v>0</v>
      </c>
      <c r="R746" s="130">
        <v>0</v>
      </c>
      <c r="S746" s="130">
        <v>0</v>
      </c>
      <c r="T746" s="130">
        <v>0</v>
      </c>
      <c r="U746" s="130">
        <v>0</v>
      </c>
      <c r="V746" s="130">
        <v>0</v>
      </c>
      <c r="W746" s="130">
        <v>0</v>
      </c>
      <c r="X746" s="56"/>
      <c r="Y746" s="57"/>
      <c r="Z746" s="57"/>
      <c r="AA746" s="57"/>
      <c r="AB746" s="57"/>
      <c r="AC746" s="57"/>
      <c r="AD746" s="57"/>
    </row>
    <row r="747" spans="1:30" s="55" customFormat="1" ht="24.75" hidden="1" customHeight="1" x14ac:dyDescent="0.25">
      <c r="A747" s="125">
        <v>165</v>
      </c>
      <c r="B747" s="126" t="s">
        <v>874</v>
      </c>
      <c r="C747" s="106">
        <f t="shared" si="71"/>
        <v>13413446.41</v>
      </c>
      <c r="D747" s="134">
        <f t="shared" si="68"/>
        <v>281033.63</v>
      </c>
      <c r="E747" s="130">
        <v>0</v>
      </c>
      <c r="F747" s="130">
        <v>0</v>
      </c>
      <c r="G747" s="130">
        <v>0</v>
      </c>
      <c r="H747" s="130">
        <v>0</v>
      </c>
      <c r="I747" s="130">
        <v>0</v>
      </c>
      <c r="J747" s="130">
        <v>0</v>
      </c>
      <c r="K747" s="130">
        <v>0</v>
      </c>
      <c r="L747" s="128">
        <v>0</v>
      </c>
      <c r="M747" s="130">
        <v>0</v>
      </c>
      <c r="N747" s="130">
        <v>1789.8</v>
      </c>
      <c r="O747" s="130">
        <v>9661432.9199999999</v>
      </c>
      <c r="P747" s="130">
        <v>1376.8</v>
      </c>
      <c r="Q747" s="130">
        <v>3470979.86</v>
      </c>
      <c r="R747" s="130">
        <v>0</v>
      </c>
      <c r="S747" s="130">
        <v>0</v>
      </c>
      <c r="T747" s="130">
        <v>0</v>
      </c>
      <c r="U747" s="130">
        <v>0</v>
      </c>
      <c r="V747" s="130">
        <v>0</v>
      </c>
      <c r="W747" s="130">
        <v>0</v>
      </c>
      <c r="X747" s="56"/>
      <c r="Y747" s="57"/>
      <c r="Z747" s="57"/>
      <c r="AA747" s="57"/>
      <c r="AB747" s="57"/>
      <c r="AC747" s="57"/>
      <c r="AD747" s="57"/>
    </row>
    <row r="748" spans="1:30" s="55" customFormat="1" ht="24.75" hidden="1" customHeight="1" x14ac:dyDescent="0.25">
      <c r="A748" s="125">
        <v>166</v>
      </c>
      <c r="B748" s="126" t="s">
        <v>875</v>
      </c>
      <c r="C748" s="106">
        <f t="shared" si="71"/>
        <v>17631962.82</v>
      </c>
      <c r="D748" s="134">
        <f t="shared" si="68"/>
        <v>369418.45</v>
      </c>
      <c r="E748" s="130">
        <v>0</v>
      </c>
      <c r="F748" s="130">
        <v>0</v>
      </c>
      <c r="G748" s="130">
        <v>0</v>
      </c>
      <c r="H748" s="130">
        <v>0</v>
      </c>
      <c r="I748" s="130">
        <v>0</v>
      </c>
      <c r="J748" s="130">
        <v>0</v>
      </c>
      <c r="K748" s="130">
        <v>0</v>
      </c>
      <c r="L748" s="128">
        <v>0</v>
      </c>
      <c r="M748" s="130">
        <v>0</v>
      </c>
      <c r="N748" s="130">
        <v>1762.9</v>
      </c>
      <c r="O748" s="130">
        <v>5919350.0800000001</v>
      </c>
      <c r="P748" s="130">
        <v>0</v>
      </c>
      <c r="Q748" s="130">
        <v>0</v>
      </c>
      <c r="R748" s="130">
        <v>0</v>
      </c>
      <c r="S748" s="130">
        <v>0</v>
      </c>
      <c r="T748" s="130">
        <v>2535</v>
      </c>
      <c r="U748" s="130">
        <v>11343194.289999999</v>
      </c>
      <c r="V748" s="130">
        <v>0</v>
      </c>
      <c r="W748" s="130">
        <v>0</v>
      </c>
      <c r="X748" s="56"/>
      <c r="Y748" s="57"/>
      <c r="Z748" s="57"/>
      <c r="AA748" s="57"/>
      <c r="AB748" s="57"/>
      <c r="AC748" s="57"/>
      <c r="AD748" s="57"/>
    </row>
    <row r="749" spans="1:30" s="55" customFormat="1" ht="29.25" hidden="1" customHeight="1" x14ac:dyDescent="0.25">
      <c r="A749" s="125">
        <v>167</v>
      </c>
      <c r="B749" s="126" t="s">
        <v>876</v>
      </c>
      <c r="C749" s="106">
        <f t="shared" si="71"/>
        <v>17685581.140000001</v>
      </c>
      <c r="D749" s="134">
        <f t="shared" si="68"/>
        <v>370541.84</v>
      </c>
      <c r="E749" s="130">
        <v>0</v>
      </c>
      <c r="F749" s="130">
        <v>0</v>
      </c>
      <c r="G749" s="130">
        <v>0</v>
      </c>
      <c r="H749" s="130">
        <v>0</v>
      </c>
      <c r="I749" s="130">
        <v>0</v>
      </c>
      <c r="J749" s="130">
        <v>0</v>
      </c>
      <c r="K749" s="130">
        <v>0</v>
      </c>
      <c r="L749" s="128">
        <v>0</v>
      </c>
      <c r="M749" s="130">
        <v>0</v>
      </c>
      <c r="N749" s="130">
        <v>0</v>
      </c>
      <c r="O749" s="130">
        <v>0</v>
      </c>
      <c r="P749" s="130">
        <v>0</v>
      </c>
      <c r="Q749" s="130">
        <v>0</v>
      </c>
      <c r="R749" s="130">
        <v>0</v>
      </c>
      <c r="S749" s="130">
        <v>0</v>
      </c>
      <c r="T749" s="130">
        <v>3869.6</v>
      </c>
      <c r="U749" s="130">
        <v>17315039.300000001</v>
      </c>
      <c r="V749" s="130">
        <v>0</v>
      </c>
      <c r="W749" s="130">
        <v>0</v>
      </c>
      <c r="X749" s="56"/>
      <c r="Y749" s="57"/>
      <c r="Z749" s="57"/>
      <c r="AA749" s="57"/>
      <c r="AB749" s="57"/>
      <c r="AC749" s="57"/>
      <c r="AD749" s="57"/>
    </row>
    <row r="750" spans="1:30" s="75" customFormat="1" ht="24.75" hidden="1" customHeight="1" x14ac:dyDescent="0.25">
      <c r="A750" s="192" t="s">
        <v>114</v>
      </c>
      <c r="B750" s="193"/>
      <c r="C750" s="173">
        <f>ROUND(SUM(D750+E750+F750+G750+H750+I750+J750+K750+M750+O750+Q750+S750+U750+W750),2)</f>
        <v>580617333.08000004</v>
      </c>
      <c r="D750" s="133">
        <f t="shared" ref="D750:W750" si="72">ROUND(SUM(D689:D749),2)</f>
        <v>11759136.539999999</v>
      </c>
      <c r="E750" s="133">
        <f t="shared" si="72"/>
        <v>19365835.739999998</v>
      </c>
      <c r="F750" s="133">
        <f t="shared" si="72"/>
        <v>34146504.229999997</v>
      </c>
      <c r="G750" s="133">
        <f t="shared" si="72"/>
        <v>54618774.700000003</v>
      </c>
      <c r="H750" s="133">
        <f t="shared" si="72"/>
        <v>71214022.629999995</v>
      </c>
      <c r="I750" s="133">
        <f t="shared" si="72"/>
        <v>39790489.859999999</v>
      </c>
      <c r="J750" s="133">
        <f t="shared" si="72"/>
        <v>43879227.340000004</v>
      </c>
      <c r="K750" s="133">
        <f t="shared" si="72"/>
        <v>6972859.3600000003</v>
      </c>
      <c r="L750" s="112">
        <f t="shared" si="72"/>
        <v>32</v>
      </c>
      <c r="M750" s="133">
        <f t="shared" si="72"/>
        <v>73819218.579999998</v>
      </c>
      <c r="N750" s="133">
        <f t="shared" si="72"/>
        <v>17003.599999999999</v>
      </c>
      <c r="O750" s="133">
        <f t="shared" si="72"/>
        <v>92776965.769999996</v>
      </c>
      <c r="P750" s="133">
        <f t="shared" si="72"/>
        <v>11030</v>
      </c>
      <c r="Q750" s="133">
        <f t="shared" si="72"/>
        <v>30857192.73</v>
      </c>
      <c r="R750" s="133">
        <f t="shared" si="72"/>
        <v>3809.24</v>
      </c>
      <c r="S750" s="133">
        <f t="shared" si="72"/>
        <v>10545187.640000001</v>
      </c>
      <c r="T750" s="133">
        <f t="shared" si="72"/>
        <v>20308.240000000002</v>
      </c>
      <c r="U750" s="133">
        <f t="shared" si="72"/>
        <v>90871917.959999993</v>
      </c>
      <c r="V750" s="133">
        <f t="shared" si="72"/>
        <v>0</v>
      </c>
      <c r="W750" s="133">
        <f t="shared" si="72"/>
        <v>0</v>
      </c>
      <c r="X750" s="143"/>
      <c r="Y750" s="144"/>
      <c r="Z750" s="144"/>
      <c r="AA750" s="144"/>
      <c r="AB750" s="144"/>
      <c r="AC750" s="144"/>
    </row>
    <row r="751" spans="1:30" s="75" customFormat="1" ht="24.75" hidden="1" customHeight="1" x14ac:dyDescent="0.25">
      <c r="A751" s="194" t="s">
        <v>118</v>
      </c>
      <c r="B751" s="195"/>
      <c r="C751" s="196"/>
      <c r="D751" s="137"/>
      <c r="E751" s="130"/>
      <c r="F751" s="130"/>
      <c r="G751" s="130"/>
      <c r="H751" s="130"/>
      <c r="I751" s="130"/>
      <c r="J751" s="130"/>
      <c r="K751" s="130"/>
      <c r="L751" s="112"/>
      <c r="M751" s="130"/>
      <c r="N751" s="133"/>
      <c r="O751" s="130"/>
      <c r="P751" s="133"/>
      <c r="Q751" s="130"/>
      <c r="R751" s="133"/>
      <c r="S751" s="130"/>
      <c r="T751" s="130"/>
      <c r="U751" s="130"/>
      <c r="V751" s="133"/>
      <c r="W751" s="130"/>
      <c r="X751" s="143"/>
      <c r="Y751" s="144"/>
      <c r="Z751" s="144"/>
      <c r="AA751" s="144"/>
      <c r="AB751" s="144"/>
      <c r="AC751" s="144"/>
    </row>
    <row r="752" spans="1:30" s="55" customFormat="1" ht="24.75" hidden="1" customHeight="1" x14ac:dyDescent="0.25">
      <c r="A752" s="125">
        <v>168</v>
      </c>
      <c r="B752" s="126" t="s">
        <v>115</v>
      </c>
      <c r="C752" s="106">
        <f t="shared" si="71"/>
        <v>1534173.94</v>
      </c>
      <c r="D752" s="134">
        <f t="shared" ref="D752:D768" si="73">ROUND((F752+G752+H752+I752+J752+K752+M752+O752+Q752+S752+U752+W752)*0.0214,2)</f>
        <v>30643.38</v>
      </c>
      <c r="E752" s="130">
        <f t="shared" ref="E752:E757" si="74">ROUND((F752+G752+H752+I752+J752+K752+M752+O752+Q752+S752+U752+W752)*0.05,2)</f>
        <v>71596.69</v>
      </c>
      <c r="F752" s="130">
        <v>0</v>
      </c>
      <c r="G752" s="130">
        <v>1431933.87</v>
      </c>
      <c r="H752" s="130">
        <v>0</v>
      </c>
      <c r="I752" s="130">
        <v>0</v>
      </c>
      <c r="J752" s="130">
        <v>0</v>
      </c>
      <c r="K752" s="130">
        <v>0</v>
      </c>
      <c r="L752" s="128">
        <v>0</v>
      </c>
      <c r="M752" s="130">
        <v>0</v>
      </c>
      <c r="N752" s="130">
        <v>0</v>
      </c>
      <c r="O752" s="130">
        <v>0</v>
      </c>
      <c r="P752" s="130">
        <v>0</v>
      </c>
      <c r="Q752" s="130">
        <v>0</v>
      </c>
      <c r="R752" s="130">
        <v>0</v>
      </c>
      <c r="S752" s="130">
        <v>0</v>
      </c>
      <c r="T752" s="130">
        <v>0</v>
      </c>
      <c r="U752" s="130">
        <v>0</v>
      </c>
      <c r="V752" s="130">
        <v>0</v>
      </c>
      <c r="W752" s="130">
        <v>0</v>
      </c>
      <c r="X752" s="56"/>
      <c r="Y752" s="57"/>
      <c r="Z752" s="57"/>
      <c r="AA752" s="57"/>
      <c r="AB752" s="57"/>
      <c r="AC752" s="57"/>
      <c r="AD752" s="57"/>
    </row>
    <row r="753" spans="1:30" s="55" customFormat="1" ht="24.75" hidden="1" customHeight="1" x14ac:dyDescent="0.25">
      <c r="A753" s="125">
        <v>169</v>
      </c>
      <c r="B753" s="126" t="s">
        <v>981</v>
      </c>
      <c r="C753" s="104">
        <f t="shared" si="71"/>
        <v>3012716.99</v>
      </c>
      <c r="D753" s="134">
        <v>0</v>
      </c>
      <c r="E753" s="127">
        <v>0</v>
      </c>
      <c r="F753" s="127">
        <v>0</v>
      </c>
      <c r="G753" s="127">
        <v>0</v>
      </c>
      <c r="H753" s="127">
        <v>0</v>
      </c>
      <c r="I753" s="127">
        <v>0</v>
      </c>
      <c r="J753" s="127">
        <v>0</v>
      </c>
      <c r="K753" s="127">
        <v>0</v>
      </c>
      <c r="L753" s="128">
        <v>0</v>
      </c>
      <c r="M753" s="127">
        <v>0</v>
      </c>
      <c r="N753" s="129">
        <v>0</v>
      </c>
      <c r="O753" s="130">
        <v>0</v>
      </c>
      <c r="P753" s="129">
        <v>0</v>
      </c>
      <c r="Q753" s="130">
        <v>0</v>
      </c>
      <c r="R753" s="129">
        <v>0</v>
      </c>
      <c r="S753" s="130">
        <v>0</v>
      </c>
      <c r="T753" s="129">
        <v>543.6</v>
      </c>
      <c r="U753" s="130">
        <v>3012716.99</v>
      </c>
      <c r="V753" s="129">
        <v>0</v>
      </c>
      <c r="W753" s="130">
        <v>0</v>
      </c>
      <c r="X753" s="56"/>
      <c r="Y753" s="57"/>
      <c r="Z753" s="57"/>
      <c r="AA753" s="57"/>
      <c r="AB753" s="57"/>
      <c r="AC753" s="57"/>
      <c r="AD753" s="57"/>
    </row>
    <row r="754" spans="1:30" s="55" customFormat="1" ht="24.75" hidden="1" customHeight="1" x14ac:dyDescent="0.25">
      <c r="A754" s="125">
        <v>170</v>
      </c>
      <c r="B754" s="126" t="s">
        <v>973</v>
      </c>
      <c r="C754" s="106">
        <f t="shared" si="71"/>
        <v>13638835.82</v>
      </c>
      <c r="D754" s="134">
        <f t="shared" si="73"/>
        <v>272420.28000000003</v>
      </c>
      <c r="E754" s="130">
        <f t="shared" si="74"/>
        <v>636495.98</v>
      </c>
      <c r="F754" s="130">
        <v>0</v>
      </c>
      <c r="G754" s="130">
        <v>0</v>
      </c>
      <c r="H754" s="130">
        <v>0</v>
      </c>
      <c r="I754" s="130">
        <v>0</v>
      </c>
      <c r="J754" s="130">
        <v>0</v>
      </c>
      <c r="K754" s="130">
        <v>0</v>
      </c>
      <c r="L754" s="128">
        <v>0</v>
      </c>
      <c r="M754" s="130">
        <v>0</v>
      </c>
      <c r="N754" s="130">
        <v>1904</v>
      </c>
      <c r="O754" s="130">
        <v>12729919.560000001</v>
      </c>
      <c r="P754" s="130">
        <v>0</v>
      </c>
      <c r="Q754" s="130">
        <v>0</v>
      </c>
      <c r="R754" s="130">
        <v>0</v>
      </c>
      <c r="S754" s="130">
        <v>0</v>
      </c>
      <c r="T754" s="130">
        <v>0</v>
      </c>
      <c r="U754" s="130">
        <v>0</v>
      </c>
      <c r="V754" s="130">
        <v>0</v>
      </c>
      <c r="W754" s="130">
        <v>0</v>
      </c>
      <c r="X754" s="56"/>
      <c r="Y754" s="57"/>
      <c r="Z754" s="57"/>
      <c r="AA754" s="57"/>
      <c r="AB754" s="57"/>
      <c r="AC754" s="57"/>
      <c r="AD754" s="57"/>
    </row>
    <row r="755" spans="1:30" s="55" customFormat="1" ht="24.75" hidden="1" customHeight="1" x14ac:dyDescent="0.25">
      <c r="A755" s="125">
        <v>171</v>
      </c>
      <c r="B755" s="126" t="s">
        <v>974</v>
      </c>
      <c r="C755" s="106">
        <f t="shared" si="71"/>
        <v>4110892.31</v>
      </c>
      <c r="D755" s="134">
        <f t="shared" si="73"/>
        <v>82110.41</v>
      </c>
      <c r="E755" s="130">
        <f t="shared" si="74"/>
        <v>191846.76</v>
      </c>
      <c r="F755" s="130">
        <v>0</v>
      </c>
      <c r="G755" s="130">
        <v>0</v>
      </c>
      <c r="H755" s="130">
        <v>0</v>
      </c>
      <c r="I755" s="130">
        <v>0</v>
      </c>
      <c r="J755" s="130">
        <v>0</v>
      </c>
      <c r="K755" s="130">
        <v>0</v>
      </c>
      <c r="L755" s="128">
        <v>0</v>
      </c>
      <c r="M755" s="130">
        <v>0</v>
      </c>
      <c r="N755" s="130">
        <v>710.8</v>
      </c>
      <c r="O755" s="130">
        <v>3836935.14</v>
      </c>
      <c r="P755" s="130">
        <v>0</v>
      </c>
      <c r="Q755" s="130">
        <v>0</v>
      </c>
      <c r="R755" s="130">
        <v>0</v>
      </c>
      <c r="S755" s="130">
        <v>0</v>
      </c>
      <c r="T755" s="130">
        <v>0</v>
      </c>
      <c r="U755" s="130">
        <v>0</v>
      </c>
      <c r="V755" s="130">
        <v>0</v>
      </c>
      <c r="W755" s="130">
        <v>0</v>
      </c>
      <c r="X755" s="56"/>
      <c r="Y755" s="57"/>
      <c r="Z755" s="57"/>
      <c r="AA755" s="57"/>
      <c r="AB755" s="57"/>
      <c r="AC755" s="57"/>
      <c r="AD755" s="57"/>
    </row>
    <row r="756" spans="1:30" s="55" customFormat="1" ht="24.75" hidden="1" customHeight="1" x14ac:dyDescent="0.25">
      <c r="A756" s="125">
        <v>172</v>
      </c>
      <c r="B756" s="126" t="s">
        <v>975</v>
      </c>
      <c r="C756" s="106">
        <f t="shared" si="71"/>
        <v>4793913.7300000004</v>
      </c>
      <c r="D756" s="134">
        <f t="shared" si="73"/>
        <v>95752.99</v>
      </c>
      <c r="E756" s="130">
        <f t="shared" si="74"/>
        <v>223721.94</v>
      </c>
      <c r="F756" s="130">
        <v>315848.58</v>
      </c>
      <c r="G756" s="130">
        <v>0</v>
      </c>
      <c r="H756" s="130">
        <v>0</v>
      </c>
      <c r="I756" s="130">
        <v>0</v>
      </c>
      <c r="J756" s="130">
        <v>412882.15</v>
      </c>
      <c r="K756" s="130">
        <v>0</v>
      </c>
      <c r="L756" s="128">
        <v>0</v>
      </c>
      <c r="M756" s="130">
        <v>0</v>
      </c>
      <c r="N756" s="130">
        <v>693.9</v>
      </c>
      <c r="O756" s="130">
        <v>3745708.07</v>
      </c>
      <c r="P756" s="130">
        <v>0</v>
      </c>
      <c r="Q756" s="130">
        <v>0</v>
      </c>
      <c r="R756" s="130">
        <v>0</v>
      </c>
      <c r="S756" s="130">
        <v>0</v>
      </c>
      <c r="T756" s="130">
        <v>0</v>
      </c>
      <c r="U756" s="130">
        <v>0</v>
      </c>
      <c r="V756" s="130">
        <v>0</v>
      </c>
      <c r="W756" s="130">
        <v>0</v>
      </c>
      <c r="X756" s="56"/>
      <c r="Y756" s="57"/>
      <c r="Z756" s="57"/>
      <c r="AA756" s="57"/>
      <c r="AB756" s="57"/>
      <c r="AC756" s="57"/>
      <c r="AD756" s="57"/>
    </row>
    <row r="757" spans="1:30" s="55" customFormat="1" ht="24.75" hidden="1" customHeight="1" x14ac:dyDescent="0.25">
      <c r="A757" s="125">
        <v>173</v>
      </c>
      <c r="B757" s="126" t="s">
        <v>976</v>
      </c>
      <c r="C757" s="106">
        <f t="shared" si="71"/>
        <v>3584204.78</v>
      </c>
      <c r="D757" s="134">
        <f t="shared" si="73"/>
        <v>71590.429999999993</v>
      </c>
      <c r="E757" s="130">
        <f t="shared" si="74"/>
        <v>167267.35</v>
      </c>
      <c r="F757" s="130">
        <v>0</v>
      </c>
      <c r="G757" s="130">
        <v>1087334.78</v>
      </c>
      <c r="H757" s="130">
        <v>0</v>
      </c>
      <c r="I757" s="130">
        <v>0</v>
      </c>
      <c r="J757" s="130">
        <v>451407.9</v>
      </c>
      <c r="K757" s="130">
        <v>0</v>
      </c>
      <c r="L757" s="128">
        <v>0</v>
      </c>
      <c r="M757" s="130">
        <v>0</v>
      </c>
      <c r="N757" s="130">
        <v>0</v>
      </c>
      <c r="O757" s="130">
        <v>0</v>
      </c>
      <c r="P757" s="130">
        <v>0</v>
      </c>
      <c r="Q757" s="130">
        <v>0</v>
      </c>
      <c r="R757" s="130">
        <v>652.6</v>
      </c>
      <c r="S757" s="130">
        <v>1806604.32</v>
      </c>
      <c r="T757" s="130">
        <v>0</v>
      </c>
      <c r="U757" s="130">
        <v>0</v>
      </c>
      <c r="V757" s="130">
        <v>0</v>
      </c>
      <c r="W757" s="135">
        <v>0</v>
      </c>
      <c r="X757" s="56"/>
      <c r="Y757" s="57"/>
      <c r="Z757" s="57"/>
      <c r="AA757" s="57"/>
      <c r="AB757" s="57"/>
      <c r="AC757" s="57"/>
      <c r="AD757" s="57"/>
    </row>
    <row r="758" spans="1:30" s="55" customFormat="1" ht="24.75" hidden="1" customHeight="1" x14ac:dyDescent="0.25">
      <c r="A758" s="125">
        <v>174</v>
      </c>
      <c r="B758" s="126" t="s">
        <v>989</v>
      </c>
      <c r="C758" s="106">
        <f t="shared" si="71"/>
        <v>6034542.6200000001</v>
      </c>
      <c r="D758" s="134">
        <f t="shared" si="73"/>
        <v>126433.53</v>
      </c>
      <c r="E758" s="130">
        <v>0</v>
      </c>
      <c r="F758" s="130">
        <v>0</v>
      </c>
      <c r="G758" s="130">
        <v>1466434.95</v>
      </c>
      <c r="H758" s="130">
        <v>0</v>
      </c>
      <c r="I758" s="130">
        <v>0</v>
      </c>
      <c r="J758" s="130">
        <v>706182.46</v>
      </c>
      <c r="K758" s="130">
        <v>0</v>
      </c>
      <c r="L758" s="128">
        <v>0</v>
      </c>
      <c r="M758" s="130">
        <v>0</v>
      </c>
      <c r="N758" s="130">
        <v>720</v>
      </c>
      <c r="O758" s="130">
        <v>3735491.68</v>
      </c>
      <c r="P758" s="130">
        <v>0</v>
      </c>
      <c r="Q758" s="130">
        <v>0</v>
      </c>
      <c r="R758" s="130">
        <v>0</v>
      </c>
      <c r="S758" s="130">
        <v>0</v>
      </c>
      <c r="T758" s="130">
        <v>0</v>
      </c>
      <c r="U758" s="130">
        <v>0</v>
      </c>
      <c r="V758" s="130">
        <v>0</v>
      </c>
      <c r="W758" s="135">
        <v>0</v>
      </c>
      <c r="X758" s="56"/>
      <c r="Y758" s="57"/>
      <c r="Z758" s="57"/>
      <c r="AA758" s="57"/>
      <c r="AB758" s="57"/>
      <c r="AC758" s="57"/>
      <c r="AD758" s="57"/>
    </row>
    <row r="759" spans="1:30" s="55" customFormat="1" ht="24.75" hidden="1" customHeight="1" x14ac:dyDescent="0.25">
      <c r="A759" s="125">
        <v>175</v>
      </c>
      <c r="B759" s="126" t="s">
        <v>990</v>
      </c>
      <c r="C759" s="106">
        <f t="shared" si="71"/>
        <v>5346200.51</v>
      </c>
      <c r="D759" s="134">
        <f t="shared" si="73"/>
        <v>112011.64</v>
      </c>
      <c r="E759" s="130">
        <v>0</v>
      </c>
      <c r="F759" s="130">
        <v>0</v>
      </c>
      <c r="G759" s="130">
        <v>1498697.19</v>
      </c>
      <c r="H759" s="130">
        <v>0</v>
      </c>
      <c r="I759" s="130">
        <v>0</v>
      </c>
      <c r="J759" s="130">
        <v>0</v>
      </c>
      <c r="K759" s="130">
        <v>0</v>
      </c>
      <c r="L759" s="128">
        <v>0</v>
      </c>
      <c r="M759" s="130">
        <v>0</v>
      </c>
      <c r="N759" s="130">
        <v>720</v>
      </c>
      <c r="O759" s="130">
        <v>3735491.68</v>
      </c>
      <c r="P759" s="130">
        <v>0</v>
      </c>
      <c r="Q759" s="130">
        <v>0</v>
      </c>
      <c r="R759" s="130">
        <v>0</v>
      </c>
      <c r="S759" s="130">
        <v>0</v>
      </c>
      <c r="T759" s="130">
        <v>0</v>
      </c>
      <c r="U759" s="130">
        <v>0</v>
      </c>
      <c r="V759" s="130">
        <v>0</v>
      </c>
      <c r="W759" s="135">
        <v>0</v>
      </c>
      <c r="X759" s="56"/>
      <c r="Y759" s="57"/>
      <c r="Z759" s="57"/>
      <c r="AA759" s="57"/>
      <c r="AB759" s="57"/>
      <c r="AC759" s="57"/>
      <c r="AD759" s="57"/>
    </row>
    <row r="760" spans="1:30" s="55" customFormat="1" ht="24.75" hidden="1" customHeight="1" x14ac:dyDescent="0.25">
      <c r="A760" s="125">
        <v>176</v>
      </c>
      <c r="B760" s="126" t="s">
        <v>977</v>
      </c>
      <c r="C760" s="106">
        <f t="shared" si="71"/>
        <v>3562720.73</v>
      </c>
      <c r="D760" s="134">
        <f t="shared" si="73"/>
        <v>71161.31</v>
      </c>
      <c r="E760" s="130">
        <f>ROUND((F760+G760+H760+I760+J760+K760+M760+O760+Q760+S760+U760+W760)*0.05,2)</f>
        <v>166264.73000000001</v>
      </c>
      <c r="F760" s="130">
        <v>0</v>
      </c>
      <c r="G760" s="130">
        <v>0</v>
      </c>
      <c r="H760" s="130">
        <v>0</v>
      </c>
      <c r="I760" s="130">
        <v>0</v>
      </c>
      <c r="J760" s="130">
        <v>0</v>
      </c>
      <c r="K760" s="130">
        <v>0</v>
      </c>
      <c r="L760" s="128">
        <v>0</v>
      </c>
      <c r="M760" s="130">
        <v>0</v>
      </c>
      <c r="N760" s="130">
        <v>0</v>
      </c>
      <c r="O760" s="130">
        <v>0</v>
      </c>
      <c r="P760" s="130">
        <v>0</v>
      </c>
      <c r="Q760" s="130">
        <v>0</v>
      </c>
      <c r="R760" s="130">
        <v>0</v>
      </c>
      <c r="S760" s="130">
        <v>0</v>
      </c>
      <c r="T760" s="130">
        <v>600</v>
      </c>
      <c r="U760" s="130">
        <v>3325294.69</v>
      </c>
      <c r="V760" s="130">
        <v>0</v>
      </c>
      <c r="W760" s="135">
        <v>0</v>
      </c>
      <c r="X760" s="56"/>
      <c r="Y760" s="57"/>
      <c r="Z760" s="57"/>
      <c r="AA760" s="57"/>
      <c r="AB760" s="57"/>
      <c r="AC760" s="57"/>
      <c r="AD760" s="57"/>
    </row>
    <row r="761" spans="1:30" s="55" customFormat="1" ht="24.75" hidden="1" customHeight="1" x14ac:dyDescent="0.25">
      <c r="A761" s="125">
        <v>177</v>
      </c>
      <c r="B761" s="126" t="s">
        <v>992</v>
      </c>
      <c r="C761" s="106">
        <f t="shared" si="71"/>
        <v>4395439.16</v>
      </c>
      <c r="D761" s="134">
        <f t="shared" si="73"/>
        <v>87793.91</v>
      </c>
      <c r="E761" s="130">
        <f>ROUND((F761+G761+H761+I761+J761+K761+M761+O761+Q761+S761+U761+W761)*0.05,2)</f>
        <v>205125.96</v>
      </c>
      <c r="F761" s="130">
        <v>0</v>
      </c>
      <c r="G761" s="130">
        <v>0</v>
      </c>
      <c r="H761" s="130">
        <v>0</v>
      </c>
      <c r="I761" s="130">
        <v>0</v>
      </c>
      <c r="J761" s="130">
        <v>0</v>
      </c>
      <c r="K761" s="130">
        <v>0</v>
      </c>
      <c r="L761" s="128">
        <v>0</v>
      </c>
      <c r="M761" s="130">
        <v>0</v>
      </c>
      <c r="N761" s="130">
        <v>760</v>
      </c>
      <c r="O761" s="130">
        <v>4102519.29</v>
      </c>
      <c r="P761" s="130">
        <v>0</v>
      </c>
      <c r="Q761" s="130">
        <v>0</v>
      </c>
      <c r="R761" s="130">
        <v>0</v>
      </c>
      <c r="S761" s="130">
        <v>0</v>
      </c>
      <c r="T761" s="130">
        <v>0</v>
      </c>
      <c r="U761" s="130">
        <v>0</v>
      </c>
      <c r="V761" s="130">
        <v>0</v>
      </c>
      <c r="W761" s="135">
        <v>0</v>
      </c>
      <c r="X761" s="56"/>
      <c r="Y761" s="57"/>
      <c r="Z761" s="57"/>
      <c r="AA761" s="57"/>
      <c r="AB761" s="57"/>
      <c r="AC761" s="57"/>
      <c r="AD761" s="57"/>
    </row>
    <row r="762" spans="1:30" s="55" customFormat="1" ht="24.75" hidden="1" customHeight="1" x14ac:dyDescent="0.25">
      <c r="A762" s="125">
        <v>178</v>
      </c>
      <c r="B762" s="126" t="s">
        <v>993</v>
      </c>
      <c r="C762" s="106">
        <f t="shared" si="71"/>
        <v>4395439.16</v>
      </c>
      <c r="D762" s="134">
        <f t="shared" si="73"/>
        <v>87793.91</v>
      </c>
      <c r="E762" s="130">
        <f>ROUND((F762+G762+H762+I762+J762+K762+M762+O762+Q762+S762+U762+W762)*0.05,2)</f>
        <v>205125.96</v>
      </c>
      <c r="F762" s="130">
        <v>0</v>
      </c>
      <c r="G762" s="130">
        <v>0</v>
      </c>
      <c r="H762" s="130">
        <v>0</v>
      </c>
      <c r="I762" s="130">
        <v>0</v>
      </c>
      <c r="J762" s="130">
        <v>0</v>
      </c>
      <c r="K762" s="130">
        <v>0</v>
      </c>
      <c r="L762" s="128">
        <v>0</v>
      </c>
      <c r="M762" s="130">
        <v>0</v>
      </c>
      <c r="N762" s="130">
        <v>760</v>
      </c>
      <c r="O762" s="130">
        <v>4102519.29</v>
      </c>
      <c r="P762" s="130">
        <v>0</v>
      </c>
      <c r="Q762" s="130">
        <v>0</v>
      </c>
      <c r="R762" s="130">
        <v>0</v>
      </c>
      <c r="S762" s="130">
        <v>0</v>
      </c>
      <c r="T762" s="130">
        <v>0</v>
      </c>
      <c r="U762" s="130">
        <v>0</v>
      </c>
      <c r="V762" s="130">
        <v>0</v>
      </c>
      <c r="W762" s="135">
        <v>0</v>
      </c>
      <c r="X762" s="56"/>
      <c r="Y762" s="57"/>
      <c r="Z762" s="57"/>
      <c r="AA762" s="57"/>
      <c r="AB762" s="57"/>
      <c r="AC762" s="57"/>
      <c r="AD762" s="57"/>
    </row>
    <row r="763" spans="1:30" s="55" customFormat="1" ht="24.75" hidden="1" customHeight="1" x14ac:dyDescent="0.25">
      <c r="A763" s="125">
        <v>179</v>
      </c>
      <c r="B763" s="126" t="s">
        <v>978</v>
      </c>
      <c r="C763" s="106">
        <f t="shared" si="71"/>
        <v>4935595.2699999996</v>
      </c>
      <c r="D763" s="134">
        <f t="shared" si="73"/>
        <v>98582.92</v>
      </c>
      <c r="E763" s="130">
        <f>ROUND((F763+G763+H763+I763+J763+K763+M763+O763+Q763+S763+U763+W763)*0.05,2)</f>
        <v>230333.92</v>
      </c>
      <c r="F763" s="130">
        <v>0</v>
      </c>
      <c r="G763" s="130">
        <v>0</v>
      </c>
      <c r="H763" s="130">
        <v>0</v>
      </c>
      <c r="I763" s="130">
        <v>0</v>
      </c>
      <c r="J763" s="130">
        <v>0</v>
      </c>
      <c r="K763" s="130">
        <v>0</v>
      </c>
      <c r="L763" s="128">
        <v>0</v>
      </c>
      <c r="M763" s="130">
        <v>0</v>
      </c>
      <c r="N763" s="130">
        <v>720</v>
      </c>
      <c r="O763" s="130">
        <v>3735491.68</v>
      </c>
      <c r="P763" s="130">
        <v>0</v>
      </c>
      <c r="Q763" s="130">
        <v>0</v>
      </c>
      <c r="R763" s="130">
        <v>0</v>
      </c>
      <c r="S763" s="130">
        <v>0</v>
      </c>
      <c r="T763" s="130">
        <v>0</v>
      </c>
      <c r="U763" s="130">
        <v>0</v>
      </c>
      <c r="V763" s="130">
        <v>720</v>
      </c>
      <c r="W763" s="135">
        <v>871186.75</v>
      </c>
      <c r="X763" s="56"/>
      <c r="Y763" s="57"/>
      <c r="Z763" s="57"/>
      <c r="AA763" s="57"/>
      <c r="AB763" s="57"/>
      <c r="AC763" s="57"/>
      <c r="AD763" s="57"/>
    </row>
    <row r="764" spans="1:30" s="55" customFormat="1" ht="24.75" hidden="1" customHeight="1" x14ac:dyDescent="0.25">
      <c r="A764" s="125">
        <v>180</v>
      </c>
      <c r="B764" s="126" t="s">
        <v>988</v>
      </c>
      <c r="C764" s="106">
        <f t="shared" si="71"/>
        <v>824266.69</v>
      </c>
      <c r="D764" s="134">
        <f t="shared" si="73"/>
        <v>17269.73</v>
      </c>
      <c r="E764" s="130">
        <v>0</v>
      </c>
      <c r="F764" s="130">
        <v>0</v>
      </c>
      <c r="G764" s="130">
        <v>806996.96</v>
      </c>
      <c r="H764" s="130">
        <v>0</v>
      </c>
      <c r="I764" s="130">
        <v>0</v>
      </c>
      <c r="J764" s="130">
        <v>0</v>
      </c>
      <c r="K764" s="130">
        <v>0</v>
      </c>
      <c r="L764" s="128">
        <v>0</v>
      </c>
      <c r="M764" s="130">
        <v>0</v>
      </c>
      <c r="N764" s="130">
        <v>0</v>
      </c>
      <c r="O764" s="130">
        <v>0</v>
      </c>
      <c r="P764" s="130">
        <v>0</v>
      </c>
      <c r="Q764" s="130">
        <v>0</v>
      </c>
      <c r="R764" s="130">
        <v>0</v>
      </c>
      <c r="S764" s="130">
        <v>0</v>
      </c>
      <c r="T764" s="130">
        <v>0</v>
      </c>
      <c r="U764" s="130">
        <v>0</v>
      </c>
      <c r="V764" s="130">
        <v>0</v>
      </c>
      <c r="W764" s="135">
        <v>0</v>
      </c>
      <c r="X764" s="56"/>
      <c r="Y764" s="57"/>
      <c r="Z764" s="57"/>
      <c r="AA764" s="57"/>
      <c r="AB764" s="57"/>
      <c r="AC764" s="57"/>
      <c r="AD764" s="57"/>
    </row>
    <row r="765" spans="1:30" s="55" customFormat="1" ht="24.75" hidden="1" customHeight="1" x14ac:dyDescent="0.25">
      <c r="A765" s="125">
        <v>181</v>
      </c>
      <c r="B765" s="126" t="s">
        <v>1261</v>
      </c>
      <c r="C765" s="106">
        <f t="shared" si="71"/>
        <v>5858416.6500000004</v>
      </c>
      <c r="D765" s="134">
        <f t="shared" si="73"/>
        <v>117015.23</v>
      </c>
      <c r="E765" s="130">
        <f>ROUND((F765+G765+H765+I765+J765+K765+M765+O765+Q765+S765+U765+W765)*0.05,2)</f>
        <v>273400.07</v>
      </c>
      <c r="F765" s="130">
        <v>0</v>
      </c>
      <c r="G765" s="130">
        <v>0</v>
      </c>
      <c r="H765" s="130">
        <v>0</v>
      </c>
      <c r="I765" s="130">
        <v>0</v>
      </c>
      <c r="J765" s="130">
        <v>0</v>
      </c>
      <c r="K765" s="130">
        <v>0</v>
      </c>
      <c r="L765" s="128">
        <v>0</v>
      </c>
      <c r="M765" s="130">
        <v>0</v>
      </c>
      <c r="N765" s="130">
        <v>0</v>
      </c>
      <c r="O765" s="130">
        <v>0</v>
      </c>
      <c r="P765" s="130">
        <v>0</v>
      </c>
      <c r="Q765" s="130">
        <v>0</v>
      </c>
      <c r="R765" s="130">
        <v>0</v>
      </c>
      <c r="S765" s="130">
        <v>0</v>
      </c>
      <c r="T765" s="130">
        <v>1222</v>
      </c>
      <c r="U765" s="130">
        <v>5468001.3499999996</v>
      </c>
      <c r="V765" s="130">
        <v>0</v>
      </c>
      <c r="W765" s="135">
        <v>0</v>
      </c>
      <c r="X765" s="56"/>
      <c r="Y765" s="57"/>
      <c r="Z765" s="57"/>
      <c r="AA765" s="57"/>
      <c r="AB765" s="57"/>
      <c r="AC765" s="57"/>
      <c r="AD765" s="57"/>
    </row>
    <row r="766" spans="1:30" s="55" customFormat="1" ht="24.75" hidden="1" customHeight="1" x14ac:dyDescent="0.25">
      <c r="A766" s="125">
        <v>182</v>
      </c>
      <c r="B766" s="126" t="s">
        <v>994</v>
      </c>
      <c r="C766" s="106">
        <f t="shared" si="71"/>
        <v>873401.39</v>
      </c>
      <c r="D766" s="134">
        <f t="shared" si="73"/>
        <v>17445.2</v>
      </c>
      <c r="E766" s="130">
        <f>ROUND((F766+G766+H766+I766+J766+K766+M766+O766+Q766+S766+U766+W766)*0.05,2)</f>
        <v>40759.82</v>
      </c>
      <c r="F766" s="130">
        <v>0</v>
      </c>
      <c r="G766" s="130">
        <v>327631.78999999998</v>
      </c>
      <c r="H766" s="130">
        <v>237818.77</v>
      </c>
      <c r="I766" s="130">
        <v>113729.60000000001</v>
      </c>
      <c r="J766" s="130">
        <v>136016.21</v>
      </c>
      <c r="K766" s="130">
        <v>0</v>
      </c>
      <c r="L766" s="128">
        <v>0</v>
      </c>
      <c r="M766" s="130">
        <v>0</v>
      </c>
      <c r="N766" s="130">
        <v>0</v>
      </c>
      <c r="O766" s="130">
        <v>0</v>
      </c>
      <c r="P766" s="136">
        <v>0</v>
      </c>
      <c r="Q766" s="130">
        <v>0</v>
      </c>
      <c r="R766" s="136">
        <v>0</v>
      </c>
      <c r="S766" s="130">
        <v>0</v>
      </c>
      <c r="T766" s="136">
        <v>0</v>
      </c>
      <c r="U766" s="130">
        <v>0</v>
      </c>
      <c r="V766" s="136">
        <v>0</v>
      </c>
      <c r="W766" s="130">
        <v>0</v>
      </c>
      <c r="X766" s="56"/>
      <c r="Y766" s="57"/>
      <c r="Z766" s="57"/>
      <c r="AA766" s="57"/>
      <c r="AB766" s="57"/>
      <c r="AC766" s="57"/>
      <c r="AD766" s="57"/>
    </row>
    <row r="767" spans="1:30" s="55" customFormat="1" ht="24.75" hidden="1" customHeight="1" x14ac:dyDescent="0.25">
      <c r="A767" s="125">
        <v>183</v>
      </c>
      <c r="B767" s="126" t="s">
        <v>979</v>
      </c>
      <c r="C767" s="106">
        <f t="shared" si="71"/>
        <v>2296125.81</v>
      </c>
      <c r="D767" s="134">
        <f t="shared" si="73"/>
        <v>45862.51</v>
      </c>
      <c r="E767" s="130">
        <f>ROUND((F767+G767+H767+I767+J767+K767+M767+O767+Q767+S767+U767+W767)*0.05,2)</f>
        <v>107155.4</v>
      </c>
      <c r="F767" s="130">
        <v>660874.43000000005</v>
      </c>
      <c r="G767" s="130">
        <v>1482233.47</v>
      </c>
      <c r="H767" s="130">
        <v>0</v>
      </c>
      <c r="I767" s="130">
        <v>0</v>
      </c>
      <c r="J767" s="130">
        <v>0</v>
      </c>
      <c r="K767" s="130">
        <v>0</v>
      </c>
      <c r="L767" s="128">
        <v>0</v>
      </c>
      <c r="M767" s="130">
        <v>0</v>
      </c>
      <c r="N767" s="130">
        <v>0</v>
      </c>
      <c r="O767" s="130">
        <v>0</v>
      </c>
      <c r="P767" s="130">
        <v>0</v>
      </c>
      <c r="Q767" s="130">
        <v>0</v>
      </c>
      <c r="R767" s="130">
        <v>0</v>
      </c>
      <c r="S767" s="130">
        <v>0</v>
      </c>
      <c r="T767" s="130">
        <v>0</v>
      </c>
      <c r="U767" s="130">
        <v>0</v>
      </c>
      <c r="V767" s="130">
        <v>0</v>
      </c>
      <c r="W767" s="135">
        <v>0</v>
      </c>
      <c r="X767" s="56"/>
      <c r="Y767" s="57"/>
      <c r="Z767" s="57"/>
      <c r="AA767" s="57"/>
      <c r="AB767" s="57"/>
      <c r="AC767" s="57"/>
      <c r="AD767" s="57"/>
    </row>
    <row r="768" spans="1:30" s="55" customFormat="1" ht="24.75" hidden="1" customHeight="1" x14ac:dyDescent="0.25">
      <c r="A768" s="125">
        <v>184</v>
      </c>
      <c r="B768" s="126" t="s">
        <v>980</v>
      </c>
      <c r="C768" s="106">
        <f t="shared" si="71"/>
        <v>10781549.6</v>
      </c>
      <c r="D768" s="134">
        <f t="shared" si="73"/>
        <v>215349.23</v>
      </c>
      <c r="E768" s="130">
        <f>ROUND((F768+G768+H768+I768+J768+K768+M768+O768+Q768+S768+U768+W768)*0.05,2)</f>
        <v>503152.4</v>
      </c>
      <c r="F768" s="130">
        <v>0</v>
      </c>
      <c r="G768" s="130">
        <v>0</v>
      </c>
      <c r="H768" s="130">
        <v>0</v>
      </c>
      <c r="I768" s="130">
        <v>0</v>
      </c>
      <c r="J768" s="130">
        <v>0</v>
      </c>
      <c r="K768" s="130">
        <v>0</v>
      </c>
      <c r="L768" s="128">
        <v>0</v>
      </c>
      <c r="M768" s="130">
        <v>0</v>
      </c>
      <c r="N768" s="130">
        <v>1864.2</v>
      </c>
      <c r="O768" s="130">
        <v>10063047.970000001</v>
      </c>
      <c r="P768" s="130">
        <v>0</v>
      </c>
      <c r="Q768" s="130">
        <v>0</v>
      </c>
      <c r="R768" s="130">
        <v>0</v>
      </c>
      <c r="S768" s="130">
        <v>0</v>
      </c>
      <c r="T768" s="130">
        <v>0</v>
      </c>
      <c r="U768" s="130">
        <v>0</v>
      </c>
      <c r="V768" s="130">
        <v>0</v>
      </c>
      <c r="W768" s="135">
        <v>0</v>
      </c>
      <c r="X768" s="56"/>
      <c r="Y768" s="57"/>
      <c r="Z768" s="57"/>
      <c r="AA768" s="57"/>
      <c r="AB768" s="57"/>
      <c r="AC768" s="57"/>
      <c r="AD768" s="57"/>
    </row>
    <row r="769" spans="1:29" s="72" customFormat="1" ht="24.75" hidden="1" customHeight="1" x14ac:dyDescent="0.25">
      <c r="A769" s="149" t="s">
        <v>38</v>
      </c>
      <c r="B769" s="149"/>
      <c r="C769" s="173">
        <f t="shared" si="71"/>
        <v>79978435.159999996</v>
      </c>
      <c r="D769" s="133">
        <f t="shared" ref="D769:W769" si="75">ROUND(SUM(D752:D768),2)</f>
        <v>1549236.61</v>
      </c>
      <c r="E769" s="133">
        <f t="shared" si="75"/>
        <v>3022246.98</v>
      </c>
      <c r="F769" s="133">
        <f t="shared" si="75"/>
        <v>976723.01</v>
      </c>
      <c r="G769" s="133">
        <f t="shared" si="75"/>
        <v>8101263.0099999998</v>
      </c>
      <c r="H769" s="133">
        <f t="shared" si="75"/>
        <v>237818.77</v>
      </c>
      <c r="I769" s="133">
        <f t="shared" si="75"/>
        <v>113729.60000000001</v>
      </c>
      <c r="J769" s="133">
        <f t="shared" si="75"/>
        <v>1706488.72</v>
      </c>
      <c r="K769" s="133">
        <f t="shared" si="75"/>
        <v>0</v>
      </c>
      <c r="L769" s="112">
        <f t="shared" si="75"/>
        <v>0</v>
      </c>
      <c r="M769" s="133">
        <f t="shared" si="75"/>
        <v>0</v>
      </c>
      <c r="N769" s="133">
        <f t="shared" si="75"/>
        <v>8852.9</v>
      </c>
      <c r="O769" s="133">
        <f t="shared" si="75"/>
        <v>49787124.359999999</v>
      </c>
      <c r="P769" s="133">
        <f t="shared" si="75"/>
        <v>0</v>
      </c>
      <c r="Q769" s="133">
        <f t="shared" si="75"/>
        <v>0</v>
      </c>
      <c r="R769" s="133">
        <f t="shared" si="75"/>
        <v>652.6</v>
      </c>
      <c r="S769" s="133">
        <f t="shared" si="75"/>
        <v>1806604.32</v>
      </c>
      <c r="T769" s="133">
        <f t="shared" si="75"/>
        <v>2365.6</v>
      </c>
      <c r="U769" s="133">
        <f t="shared" si="75"/>
        <v>11806013.029999999</v>
      </c>
      <c r="V769" s="133">
        <f t="shared" si="75"/>
        <v>720</v>
      </c>
      <c r="W769" s="133">
        <f t="shared" si="75"/>
        <v>871186.75</v>
      </c>
      <c r="X769" s="51"/>
      <c r="Y769" s="51"/>
      <c r="Z769" s="51"/>
      <c r="AA769" s="51"/>
      <c r="AB769" s="51"/>
      <c r="AC769" s="51"/>
    </row>
    <row r="770" spans="1:29" s="72" customFormat="1" ht="24.75" hidden="1" customHeight="1" x14ac:dyDescent="0.25">
      <c r="A770" s="150" t="s">
        <v>47</v>
      </c>
      <c r="B770" s="151"/>
      <c r="C770" s="152"/>
      <c r="D770" s="153"/>
      <c r="E770" s="130"/>
      <c r="F770" s="130"/>
      <c r="G770" s="130"/>
      <c r="H770" s="130"/>
      <c r="I770" s="130"/>
      <c r="J770" s="130"/>
      <c r="K770" s="130"/>
      <c r="L770" s="105"/>
      <c r="M770" s="135"/>
      <c r="N770" s="173"/>
      <c r="O770" s="135"/>
      <c r="P770" s="106"/>
      <c r="Q770" s="135"/>
      <c r="R770" s="173"/>
      <c r="S770" s="135"/>
      <c r="T770" s="135"/>
      <c r="U770" s="135"/>
      <c r="V770" s="106"/>
      <c r="W770" s="135"/>
      <c r="X770" s="51"/>
      <c r="Y770" s="51"/>
      <c r="Z770" s="51"/>
      <c r="AA770" s="51"/>
      <c r="AB770" s="51"/>
      <c r="AC770" s="51"/>
    </row>
    <row r="771" spans="1:29" s="16" customFormat="1" ht="24.75" hidden="1" customHeight="1" x14ac:dyDescent="0.25">
      <c r="A771" s="125">
        <v>185</v>
      </c>
      <c r="B771" s="126" t="s">
        <v>723</v>
      </c>
      <c r="C771" s="106">
        <f t="shared" si="71"/>
        <v>15883230.9</v>
      </c>
      <c r="D771" s="134">
        <f t="shared" ref="D771:D835" si="76">ROUND((F771+G771+H771+I771+J771+K771+M771+O771+Q771+S771+U771+W771)*0.0214,2)</f>
        <v>323572.89</v>
      </c>
      <c r="E771" s="130">
        <v>439429.34</v>
      </c>
      <c r="F771" s="130">
        <v>0</v>
      </c>
      <c r="G771" s="130">
        <v>2901557.76</v>
      </c>
      <c r="H771" s="130">
        <v>0</v>
      </c>
      <c r="I771" s="130">
        <v>0</v>
      </c>
      <c r="J771" s="130">
        <v>1114600.45</v>
      </c>
      <c r="K771" s="130">
        <v>0</v>
      </c>
      <c r="L771" s="128">
        <v>0</v>
      </c>
      <c r="M771" s="130">
        <v>0</v>
      </c>
      <c r="N771" s="130">
        <v>0</v>
      </c>
      <c r="O771" s="130">
        <v>0</v>
      </c>
      <c r="P771" s="130">
        <v>0</v>
      </c>
      <c r="Q771" s="130">
        <v>0</v>
      </c>
      <c r="R771" s="130">
        <v>0</v>
      </c>
      <c r="S771" s="130">
        <v>0</v>
      </c>
      <c r="T771" s="130">
        <v>2308.7399999999998</v>
      </c>
      <c r="U771" s="130">
        <v>11104070.460000001</v>
      </c>
      <c r="V771" s="130">
        <v>0</v>
      </c>
      <c r="W771" s="130">
        <v>0</v>
      </c>
      <c r="X771" s="15"/>
      <c r="Y771" s="15"/>
      <c r="Z771" s="15"/>
      <c r="AA771" s="15"/>
      <c r="AB771" s="15"/>
      <c r="AC771" s="15"/>
    </row>
    <row r="772" spans="1:29" s="16" customFormat="1" ht="24.75" hidden="1" customHeight="1" x14ac:dyDescent="0.25">
      <c r="A772" s="125">
        <v>186</v>
      </c>
      <c r="B772" s="126" t="s">
        <v>712</v>
      </c>
      <c r="C772" s="106">
        <f t="shared" si="71"/>
        <v>11697305.34</v>
      </c>
      <c r="D772" s="134">
        <f t="shared" si="76"/>
        <v>237082.84</v>
      </c>
      <c r="E772" s="130">
        <v>381584.94</v>
      </c>
      <c r="F772" s="130">
        <v>0</v>
      </c>
      <c r="G772" s="130">
        <v>3340950.28</v>
      </c>
      <c r="H772" s="130">
        <v>0</v>
      </c>
      <c r="I772" s="130">
        <v>0</v>
      </c>
      <c r="J772" s="130">
        <v>670231.80000000005</v>
      </c>
      <c r="K772" s="130">
        <v>0</v>
      </c>
      <c r="L772" s="128">
        <v>0</v>
      </c>
      <c r="M772" s="130">
        <v>0</v>
      </c>
      <c r="N772" s="130">
        <v>0</v>
      </c>
      <c r="O772" s="130">
        <v>0</v>
      </c>
      <c r="P772" s="130">
        <v>0</v>
      </c>
      <c r="Q772" s="130">
        <v>0</v>
      </c>
      <c r="R772" s="130">
        <v>0</v>
      </c>
      <c r="S772" s="130">
        <v>0</v>
      </c>
      <c r="T772" s="130">
        <v>1667.66</v>
      </c>
      <c r="U772" s="130">
        <v>7067455.4800000004</v>
      </c>
      <c r="V772" s="130">
        <v>0</v>
      </c>
      <c r="W772" s="130">
        <v>0</v>
      </c>
      <c r="X772" s="15"/>
      <c r="Y772" s="15"/>
      <c r="Z772" s="15"/>
      <c r="AA772" s="15"/>
      <c r="AB772" s="15"/>
      <c r="AC772" s="15"/>
    </row>
    <row r="773" spans="1:29" s="16" customFormat="1" ht="24.75" hidden="1" customHeight="1" x14ac:dyDescent="0.25">
      <c r="A773" s="125">
        <v>187</v>
      </c>
      <c r="B773" s="126" t="s">
        <v>713</v>
      </c>
      <c r="C773" s="106">
        <f t="shared" si="71"/>
        <v>14081204.15</v>
      </c>
      <c r="D773" s="134">
        <f t="shared" si="76"/>
        <v>286909.34000000003</v>
      </c>
      <c r="E773" s="130">
        <v>387316.09</v>
      </c>
      <c r="F773" s="130">
        <v>0</v>
      </c>
      <c r="G773" s="130">
        <v>0</v>
      </c>
      <c r="H773" s="130">
        <v>3597116.66</v>
      </c>
      <c r="I773" s="130">
        <v>1720182.56</v>
      </c>
      <c r="J773" s="130">
        <v>666786.37</v>
      </c>
      <c r="K773" s="130">
        <v>0</v>
      </c>
      <c r="L773" s="128">
        <v>0</v>
      </c>
      <c r="M773" s="130">
        <v>0</v>
      </c>
      <c r="N773" s="130">
        <v>0</v>
      </c>
      <c r="O773" s="130">
        <v>0</v>
      </c>
      <c r="P773" s="130">
        <v>0</v>
      </c>
      <c r="Q773" s="130">
        <v>0</v>
      </c>
      <c r="R773" s="130">
        <v>0</v>
      </c>
      <c r="S773" s="130">
        <v>0</v>
      </c>
      <c r="T773" s="130">
        <v>1833.04</v>
      </c>
      <c r="U773" s="130">
        <v>7422893.1299999999</v>
      </c>
      <c r="V773" s="130">
        <v>0</v>
      </c>
      <c r="W773" s="130">
        <v>0</v>
      </c>
      <c r="X773" s="15"/>
      <c r="Y773" s="15"/>
      <c r="Z773" s="15"/>
      <c r="AA773" s="15"/>
      <c r="AB773" s="15"/>
      <c r="AC773" s="15"/>
    </row>
    <row r="774" spans="1:29" s="16" customFormat="1" ht="24.75" hidden="1" customHeight="1" x14ac:dyDescent="0.25">
      <c r="A774" s="125">
        <v>188</v>
      </c>
      <c r="B774" s="126" t="s">
        <v>714</v>
      </c>
      <c r="C774" s="106">
        <f t="shared" si="71"/>
        <v>13941475.57</v>
      </c>
      <c r="D774" s="134">
        <f t="shared" si="76"/>
        <v>280772.34999999998</v>
      </c>
      <c r="E774" s="130">
        <v>540499.76</v>
      </c>
      <c r="F774" s="130">
        <v>1314544.55</v>
      </c>
      <c r="G774" s="130">
        <v>3408695.4499999997</v>
      </c>
      <c r="H774" s="130">
        <v>0</v>
      </c>
      <c r="I774" s="130">
        <v>217811.78</v>
      </c>
      <c r="J774" s="130">
        <v>751152.35</v>
      </c>
      <c r="K774" s="130">
        <v>0</v>
      </c>
      <c r="L774" s="128">
        <v>0</v>
      </c>
      <c r="M774" s="130">
        <v>0</v>
      </c>
      <c r="N774" s="130">
        <v>0</v>
      </c>
      <c r="O774" s="130">
        <v>0</v>
      </c>
      <c r="P774" s="130">
        <v>0</v>
      </c>
      <c r="Q774" s="130">
        <v>0</v>
      </c>
      <c r="R774" s="130">
        <v>0</v>
      </c>
      <c r="S774" s="130">
        <v>0</v>
      </c>
      <c r="T774" s="130">
        <v>1833.04</v>
      </c>
      <c r="U774" s="130">
        <v>7427999.3300000001</v>
      </c>
      <c r="V774" s="130">
        <v>0</v>
      </c>
      <c r="W774" s="130">
        <v>0</v>
      </c>
      <c r="X774" s="15"/>
      <c r="Y774" s="15"/>
      <c r="Z774" s="15"/>
      <c r="AA774" s="15"/>
      <c r="AB774" s="15"/>
      <c r="AC774" s="15"/>
    </row>
    <row r="775" spans="1:29" s="16" customFormat="1" ht="24.75" hidden="1" customHeight="1" x14ac:dyDescent="0.25">
      <c r="A775" s="125">
        <v>189</v>
      </c>
      <c r="B775" s="126" t="s">
        <v>715</v>
      </c>
      <c r="C775" s="106">
        <f t="shared" si="71"/>
        <v>18734844.309999999</v>
      </c>
      <c r="D775" s="134">
        <f t="shared" si="76"/>
        <v>383084.95</v>
      </c>
      <c r="E775" s="130">
        <v>450593.53</v>
      </c>
      <c r="F775" s="130">
        <v>0</v>
      </c>
      <c r="G775" s="130">
        <v>3372672.87</v>
      </c>
      <c r="H775" s="130">
        <v>4819430.09</v>
      </c>
      <c r="I775" s="130">
        <v>2304737.5699999998</v>
      </c>
      <c r="J775" s="130">
        <v>670231.80000000005</v>
      </c>
      <c r="K775" s="130">
        <v>0</v>
      </c>
      <c r="L775" s="128">
        <v>0</v>
      </c>
      <c r="M775" s="130">
        <v>0</v>
      </c>
      <c r="N775" s="130">
        <v>0</v>
      </c>
      <c r="O775" s="130">
        <v>0</v>
      </c>
      <c r="P775" s="130">
        <v>0</v>
      </c>
      <c r="Q775" s="130">
        <v>0</v>
      </c>
      <c r="R775" s="130">
        <v>0</v>
      </c>
      <c r="S775" s="130">
        <v>0</v>
      </c>
      <c r="T775" s="130">
        <v>1502.4</v>
      </c>
      <c r="U775" s="130">
        <v>6734093.5</v>
      </c>
      <c r="V775" s="130">
        <v>0</v>
      </c>
      <c r="W775" s="130">
        <v>0</v>
      </c>
      <c r="X775" s="15"/>
      <c r="Y775" s="15"/>
      <c r="Z775" s="15"/>
      <c r="AA775" s="15"/>
      <c r="AB775" s="15"/>
      <c r="AC775" s="15"/>
    </row>
    <row r="776" spans="1:29" s="16" customFormat="1" ht="24.75" hidden="1" customHeight="1" x14ac:dyDescent="0.25">
      <c r="A776" s="125">
        <v>190</v>
      </c>
      <c r="B776" s="126" t="s">
        <v>716</v>
      </c>
      <c r="C776" s="106">
        <f t="shared" si="71"/>
        <v>28082743.960000001</v>
      </c>
      <c r="D776" s="134">
        <f t="shared" si="76"/>
        <v>575458.61</v>
      </c>
      <c r="E776" s="130">
        <v>616696.05000000005</v>
      </c>
      <c r="F776" s="130">
        <v>0</v>
      </c>
      <c r="G776" s="130">
        <v>3866975.98</v>
      </c>
      <c r="H776" s="130">
        <v>5975775.6100000003</v>
      </c>
      <c r="I776" s="130">
        <v>2857684.63</v>
      </c>
      <c r="J776" s="130">
        <v>1309077.27</v>
      </c>
      <c r="K776" s="130">
        <v>0</v>
      </c>
      <c r="L776" s="128">
        <v>0</v>
      </c>
      <c r="M776" s="130">
        <v>0</v>
      </c>
      <c r="N776" s="130">
        <v>0</v>
      </c>
      <c r="O776" s="130">
        <v>0</v>
      </c>
      <c r="P776" s="130">
        <v>0</v>
      </c>
      <c r="Q776" s="130">
        <v>0</v>
      </c>
      <c r="R776" s="130">
        <v>0</v>
      </c>
      <c r="S776" s="130">
        <v>0</v>
      </c>
      <c r="T776" s="130">
        <v>3005.48</v>
      </c>
      <c r="U776" s="130">
        <v>12881075.810000001</v>
      </c>
      <c r="V776" s="130">
        <v>0</v>
      </c>
      <c r="W776" s="130">
        <v>0</v>
      </c>
      <c r="X776" s="15"/>
      <c r="Y776" s="15"/>
      <c r="Z776" s="15"/>
      <c r="AA776" s="15"/>
      <c r="AB776" s="15"/>
      <c r="AC776" s="15"/>
    </row>
    <row r="777" spans="1:29" s="16" customFormat="1" ht="24.75" hidden="1" customHeight="1" x14ac:dyDescent="0.25">
      <c r="A777" s="125">
        <v>191</v>
      </c>
      <c r="B777" s="126" t="s">
        <v>717</v>
      </c>
      <c r="C777" s="106">
        <f t="shared" si="71"/>
        <v>29790481.550000001</v>
      </c>
      <c r="D777" s="134">
        <f t="shared" si="76"/>
        <v>595031.09</v>
      </c>
      <c r="E777" s="130">
        <f t="shared" ref="E777:E781" si="77">ROUND((F777+G777+H777+I777+J777+K777+M777+O777+Q777+S777+U777+W777)*0.05,2)</f>
        <v>1390259.55</v>
      </c>
      <c r="F777" s="130">
        <v>0</v>
      </c>
      <c r="G777" s="130">
        <v>7076325.54</v>
      </c>
      <c r="H777" s="130">
        <v>5136532.34</v>
      </c>
      <c r="I777" s="130">
        <v>2456348.84</v>
      </c>
      <c r="J777" s="130">
        <v>2937726.54</v>
      </c>
      <c r="K777" s="130">
        <v>0</v>
      </c>
      <c r="L777" s="128">
        <v>0</v>
      </c>
      <c r="M777" s="130">
        <v>0</v>
      </c>
      <c r="N777" s="130">
        <v>0</v>
      </c>
      <c r="O777" s="130">
        <v>0</v>
      </c>
      <c r="P777" s="130">
        <v>0</v>
      </c>
      <c r="Q777" s="130">
        <v>0</v>
      </c>
      <c r="R777" s="130">
        <v>0</v>
      </c>
      <c r="S777" s="130">
        <v>0</v>
      </c>
      <c r="T777" s="130">
        <v>2254</v>
      </c>
      <c r="U777" s="130">
        <v>10198257.65</v>
      </c>
      <c r="V777" s="130">
        <v>0</v>
      </c>
      <c r="W777" s="130">
        <v>0</v>
      </c>
      <c r="X777" s="15"/>
      <c r="Y777" s="15"/>
      <c r="Z777" s="15"/>
      <c r="AA777" s="15"/>
      <c r="AB777" s="15"/>
      <c r="AC777" s="15"/>
    </row>
    <row r="778" spans="1:29" s="16" customFormat="1" ht="24.75" hidden="1" customHeight="1" x14ac:dyDescent="0.25">
      <c r="A778" s="125">
        <v>192</v>
      </c>
      <c r="B778" s="126" t="s">
        <v>718</v>
      </c>
      <c r="C778" s="106">
        <f t="shared" si="71"/>
        <v>8522031.3200000003</v>
      </c>
      <c r="D778" s="134">
        <f t="shared" si="76"/>
        <v>170217.91</v>
      </c>
      <c r="E778" s="130">
        <f t="shared" si="77"/>
        <v>397705.4</v>
      </c>
      <c r="F778" s="130">
        <v>0</v>
      </c>
      <c r="G778" s="130">
        <v>1967298.99</v>
      </c>
      <c r="H778" s="130">
        <v>1428019.17</v>
      </c>
      <c r="I778" s="130">
        <v>682904.28</v>
      </c>
      <c r="J778" s="130">
        <v>816724.61</v>
      </c>
      <c r="K778" s="130">
        <v>0</v>
      </c>
      <c r="L778" s="128">
        <v>0</v>
      </c>
      <c r="M778" s="130">
        <v>0</v>
      </c>
      <c r="N778" s="130">
        <v>0</v>
      </c>
      <c r="O778" s="130">
        <v>0</v>
      </c>
      <c r="P778" s="130">
        <v>0</v>
      </c>
      <c r="Q778" s="130">
        <v>0</v>
      </c>
      <c r="R778" s="130">
        <v>0</v>
      </c>
      <c r="S778" s="130">
        <v>0</v>
      </c>
      <c r="T778" s="130">
        <v>550</v>
      </c>
      <c r="U778" s="130">
        <v>3059160.96</v>
      </c>
      <c r="V778" s="130">
        <v>0</v>
      </c>
      <c r="W778" s="130">
        <v>0</v>
      </c>
      <c r="X778" s="15"/>
      <c r="Y778" s="15"/>
      <c r="Z778" s="15"/>
      <c r="AA778" s="15"/>
      <c r="AB778" s="15"/>
      <c r="AC778" s="15"/>
    </row>
    <row r="779" spans="1:29" s="16" customFormat="1" ht="24.75" hidden="1" customHeight="1" x14ac:dyDescent="0.25">
      <c r="A779" s="125">
        <v>193</v>
      </c>
      <c r="B779" s="126" t="s">
        <v>724</v>
      </c>
      <c r="C779" s="106">
        <f t="shared" si="71"/>
        <v>15717370.380000001</v>
      </c>
      <c r="D779" s="134">
        <f t="shared" si="76"/>
        <v>320596.36</v>
      </c>
      <c r="E779" s="130">
        <v>415635.76</v>
      </c>
      <c r="F779" s="130">
        <v>0</v>
      </c>
      <c r="G779" s="130">
        <v>2851911.84</v>
      </c>
      <c r="H779" s="130">
        <v>0</v>
      </c>
      <c r="I779" s="130">
        <v>397783.3</v>
      </c>
      <c r="J779" s="130">
        <v>0</v>
      </c>
      <c r="K779" s="130">
        <v>0</v>
      </c>
      <c r="L779" s="128">
        <v>0</v>
      </c>
      <c r="M779" s="130">
        <v>0</v>
      </c>
      <c r="N779" s="130">
        <v>0</v>
      </c>
      <c r="O779" s="130">
        <v>0</v>
      </c>
      <c r="P779" s="130">
        <v>0</v>
      </c>
      <c r="Q779" s="130">
        <v>0</v>
      </c>
      <c r="R779" s="130">
        <v>0</v>
      </c>
      <c r="S779" s="130">
        <v>0</v>
      </c>
      <c r="T779" s="130">
        <v>2308.7399999999998</v>
      </c>
      <c r="U779" s="130">
        <v>11731443.119999999</v>
      </c>
      <c r="V779" s="130">
        <v>0</v>
      </c>
      <c r="W779" s="130">
        <v>0</v>
      </c>
      <c r="X779" s="15"/>
      <c r="Y779" s="15"/>
      <c r="Z779" s="15"/>
      <c r="AA779" s="15"/>
      <c r="AB779" s="15"/>
      <c r="AC779" s="15"/>
    </row>
    <row r="780" spans="1:29" s="16" customFormat="1" ht="24.75" hidden="1" customHeight="1" x14ac:dyDescent="0.25">
      <c r="A780" s="125">
        <v>194</v>
      </c>
      <c r="B780" s="126" t="s">
        <v>719</v>
      </c>
      <c r="C780" s="106">
        <f t="shared" si="71"/>
        <v>17495529.050000001</v>
      </c>
      <c r="D780" s="134">
        <f t="shared" si="76"/>
        <v>349453.35</v>
      </c>
      <c r="E780" s="130">
        <f t="shared" si="77"/>
        <v>816479.8</v>
      </c>
      <c r="F780" s="130">
        <v>0</v>
      </c>
      <c r="G780" s="130">
        <v>2093967.81</v>
      </c>
      <c r="H780" s="130">
        <v>247404.26</v>
      </c>
      <c r="I780" s="130">
        <v>179012.48000000001</v>
      </c>
      <c r="J780" s="130">
        <v>605608.47</v>
      </c>
      <c r="K780" s="130">
        <v>0</v>
      </c>
      <c r="L780" s="128">
        <v>1</v>
      </c>
      <c r="M780" s="130">
        <v>2464897.7000000002</v>
      </c>
      <c r="N780" s="130">
        <v>395.2</v>
      </c>
      <c r="O780" s="130">
        <v>2263086.58</v>
      </c>
      <c r="P780" s="130">
        <v>0</v>
      </c>
      <c r="Q780" s="130">
        <v>0</v>
      </c>
      <c r="R780" s="130">
        <v>0</v>
      </c>
      <c r="S780" s="130">
        <v>0</v>
      </c>
      <c r="T780" s="130">
        <v>1885.34</v>
      </c>
      <c r="U780" s="130">
        <v>8475618.5999999996</v>
      </c>
      <c r="V780" s="130">
        <v>0</v>
      </c>
      <c r="W780" s="130">
        <v>0</v>
      </c>
      <c r="X780" s="15"/>
      <c r="Y780" s="15"/>
      <c r="Z780" s="15"/>
      <c r="AA780" s="15"/>
      <c r="AB780" s="15"/>
      <c r="AC780" s="15"/>
    </row>
    <row r="781" spans="1:29" s="16" customFormat="1" ht="24.75" hidden="1" customHeight="1" x14ac:dyDescent="0.25">
      <c r="A781" s="125">
        <v>195</v>
      </c>
      <c r="B781" s="126" t="s">
        <v>720</v>
      </c>
      <c r="C781" s="106">
        <f t="shared" si="71"/>
        <v>13922634.15</v>
      </c>
      <c r="D781" s="134">
        <f t="shared" si="76"/>
        <v>278088.83</v>
      </c>
      <c r="E781" s="130">
        <f t="shared" si="77"/>
        <v>649740.25</v>
      </c>
      <c r="F781" s="130">
        <v>0</v>
      </c>
      <c r="G781" s="130">
        <v>0</v>
      </c>
      <c r="H781" s="130">
        <v>2939979.54</v>
      </c>
      <c r="I781" s="130">
        <v>1405932.03</v>
      </c>
      <c r="J781" s="130">
        <v>1681456.54</v>
      </c>
      <c r="K781" s="130">
        <v>0</v>
      </c>
      <c r="L781" s="128">
        <v>0</v>
      </c>
      <c r="M781" s="130">
        <v>0</v>
      </c>
      <c r="N781" s="130">
        <v>0</v>
      </c>
      <c r="O781" s="130">
        <v>0</v>
      </c>
      <c r="P781" s="130">
        <v>0</v>
      </c>
      <c r="Q781" s="130">
        <v>0</v>
      </c>
      <c r="R781" s="130">
        <v>0</v>
      </c>
      <c r="S781" s="130">
        <v>0</v>
      </c>
      <c r="T781" s="130">
        <v>1539.93</v>
      </c>
      <c r="U781" s="130">
        <v>6967436.96</v>
      </c>
      <c r="V781" s="130">
        <v>0</v>
      </c>
      <c r="W781" s="130">
        <v>0</v>
      </c>
      <c r="X781" s="15"/>
      <c r="Y781" s="15"/>
      <c r="Z781" s="15"/>
      <c r="AA781" s="15"/>
      <c r="AB781" s="15"/>
      <c r="AC781" s="15"/>
    </row>
    <row r="782" spans="1:29" s="16" customFormat="1" ht="24.75" hidden="1" customHeight="1" x14ac:dyDescent="0.25">
      <c r="A782" s="125">
        <v>196</v>
      </c>
      <c r="B782" s="126" t="s">
        <v>721</v>
      </c>
      <c r="C782" s="106">
        <f t="shared" si="71"/>
        <v>11750690.779999999</v>
      </c>
      <c r="D782" s="134">
        <f t="shared" si="76"/>
        <v>238251.65</v>
      </c>
      <c r="E782" s="130">
        <v>379184.56</v>
      </c>
      <c r="F782" s="130">
        <v>0</v>
      </c>
      <c r="G782" s="130">
        <v>0</v>
      </c>
      <c r="H782" s="130">
        <v>1798229.82</v>
      </c>
      <c r="I782" s="130">
        <v>859934.18</v>
      </c>
      <c r="J782" s="130">
        <v>749717.79</v>
      </c>
      <c r="K782" s="130">
        <v>0</v>
      </c>
      <c r="L782" s="128">
        <v>0</v>
      </c>
      <c r="M782" s="130">
        <v>0</v>
      </c>
      <c r="N782" s="130">
        <v>0</v>
      </c>
      <c r="O782" s="130">
        <v>0</v>
      </c>
      <c r="P782" s="130">
        <v>0</v>
      </c>
      <c r="Q782" s="130">
        <v>0</v>
      </c>
      <c r="R782" s="130">
        <v>0</v>
      </c>
      <c r="S782" s="130">
        <v>0</v>
      </c>
      <c r="T782" s="130">
        <v>1833.04</v>
      </c>
      <c r="U782" s="130">
        <v>7725372.7800000003</v>
      </c>
      <c r="V782" s="130">
        <v>0</v>
      </c>
      <c r="W782" s="130">
        <v>0</v>
      </c>
      <c r="X782" s="15"/>
      <c r="Y782" s="15"/>
      <c r="Z782" s="15"/>
      <c r="AA782" s="15"/>
      <c r="AB782" s="15"/>
      <c r="AC782" s="15"/>
    </row>
    <row r="783" spans="1:29" s="16" customFormat="1" ht="24.75" hidden="1" customHeight="1" x14ac:dyDescent="0.25">
      <c r="A783" s="125">
        <v>197</v>
      </c>
      <c r="B783" s="126" t="s">
        <v>722</v>
      </c>
      <c r="C783" s="106">
        <f t="shared" si="71"/>
        <v>11738959.939999999</v>
      </c>
      <c r="D783" s="134">
        <f t="shared" si="76"/>
        <v>238010.9</v>
      </c>
      <c r="E783" s="130">
        <v>378944.5</v>
      </c>
      <c r="F783" s="130">
        <v>0</v>
      </c>
      <c r="G783" s="130">
        <v>0</v>
      </c>
      <c r="H783" s="130">
        <v>1790619.25</v>
      </c>
      <c r="I783" s="130">
        <v>856294.72</v>
      </c>
      <c r="J783" s="130">
        <v>749717.79</v>
      </c>
      <c r="K783" s="130">
        <v>0</v>
      </c>
      <c r="L783" s="128">
        <v>0</v>
      </c>
      <c r="M783" s="130">
        <v>0</v>
      </c>
      <c r="N783" s="130">
        <v>0</v>
      </c>
      <c r="O783" s="130">
        <v>0</v>
      </c>
      <c r="P783" s="130">
        <v>0</v>
      </c>
      <c r="Q783" s="130">
        <v>0</v>
      </c>
      <c r="R783" s="130">
        <v>0</v>
      </c>
      <c r="S783" s="130">
        <v>0</v>
      </c>
      <c r="T783" s="130">
        <v>1833.04</v>
      </c>
      <c r="U783" s="130">
        <v>7725372.7800000003</v>
      </c>
      <c r="V783" s="130">
        <v>0</v>
      </c>
      <c r="W783" s="130">
        <v>0</v>
      </c>
      <c r="X783" s="15"/>
      <c r="Y783" s="15"/>
      <c r="Z783" s="15"/>
      <c r="AA783" s="15"/>
      <c r="AB783" s="15"/>
      <c r="AC783" s="15"/>
    </row>
    <row r="784" spans="1:29" s="16" customFormat="1" ht="24.75" hidden="1" customHeight="1" x14ac:dyDescent="0.25">
      <c r="A784" s="125">
        <v>198</v>
      </c>
      <c r="B784" s="126" t="s">
        <v>1143</v>
      </c>
      <c r="C784" s="106">
        <f t="shared" si="71"/>
        <v>9972931.5299999993</v>
      </c>
      <c r="D784" s="134">
        <f t="shared" si="76"/>
        <v>208949.22</v>
      </c>
      <c r="E784" s="130">
        <v>0</v>
      </c>
      <c r="F784" s="130">
        <v>0</v>
      </c>
      <c r="G784" s="130">
        <v>9763982.3100000005</v>
      </c>
      <c r="H784" s="130">
        <v>0</v>
      </c>
      <c r="I784" s="130">
        <v>0</v>
      </c>
      <c r="J784" s="130">
        <v>0</v>
      </c>
      <c r="K784" s="130">
        <v>0</v>
      </c>
      <c r="L784" s="128">
        <v>0</v>
      </c>
      <c r="M784" s="130">
        <v>0</v>
      </c>
      <c r="N784" s="130">
        <v>0</v>
      </c>
      <c r="O784" s="130">
        <v>0</v>
      </c>
      <c r="P784" s="130">
        <v>0</v>
      </c>
      <c r="Q784" s="130">
        <v>0</v>
      </c>
      <c r="R784" s="130">
        <v>0</v>
      </c>
      <c r="S784" s="130">
        <v>0</v>
      </c>
      <c r="T784" s="130">
        <v>0</v>
      </c>
      <c r="U784" s="130">
        <v>0</v>
      </c>
      <c r="V784" s="130">
        <v>0</v>
      </c>
      <c r="W784" s="130">
        <v>0</v>
      </c>
      <c r="X784" s="15"/>
      <c r="Y784" s="15"/>
      <c r="Z784" s="15"/>
      <c r="AA784" s="15"/>
      <c r="AB784" s="15"/>
      <c r="AC784" s="15"/>
    </row>
    <row r="785" spans="1:29" s="16" customFormat="1" ht="24.75" hidden="1" customHeight="1" x14ac:dyDescent="0.25">
      <c r="A785" s="125">
        <v>199</v>
      </c>
      <c r="B785" s="126" t="s">
        <v>751</v>
      </c>
      <c r="C785" s="106">
        <f t="shared" si="71"/>
        <v>7479104.8700000001</v>
      </c>
      <c r="D785" s="134">
        <f t="shared" si="76"/>
        <v>149386.64000000001</v>
      </c>
      <c r="E785" s="130">
        <f>ROUND((F785+G785+H785+I785+J785+K785+M785+O785+Q785+S785+U785+W785)*0.05,2)</f>
        <v>349034.2</v>
      </c>
      <c r="F785" s="130">
        <v>2187104</v>
      </c>
      <c r="G785" s="130">
        <v>0</v>
      </c>
      <c r="H785" s="130">
        <v>0</v>
      </c>
      <c r="I785" s="130">
        <v>0</v>
      </c>
      <c r="J785" s="130">
        <v>0</v>
      </c>
      <c r="K785" s="130">
        <v>0</v>
      </c>
      <c r="L785" s="128">
        <v>0</v>
      </c>
      <c r="M785" s="130">
        <v>0</v>
      </c>
      <c r="N785" s="130">
        <v>223.5</v>
      </c>
      <c r="O785" s="130">
        <v>1539745.2</v>
      </c>
      <c r="P785" s="130">
        <v>0</v>
      </c>
      <c r="Q785" s="130">
        <v>0</v>
      </c>
      <c r="R785" s="130">
        <v>0</v>
      </c>
      <c r="S785" s="130">
        <v>0</v>
      </c>
      <c r="T785" s="130">
        <v>585</v>
      </c>
      <c r="U785" s="130">
        <v>3253834.83</v>
      </c>
      <c r="V785" s="130">
        <v>0</v>
      </c>
      <c r="W785" s="130">
        <v>0</v>
      </c>
      <c r="X785" s="15"/>
      <c r="Y785" s="15"/>
      <c r="Z785" s="15"/>
      <c r="AA785" s="15"/>
      <c r="AB785" s="15"/>
      <c r="AC785" s="15"/>
    </row>
    <row r="786" spans="1:29" s="16" customFormat="1" ht="24.75" hidden="1" customHeight="1" x14ac:dyDescent="0.25">
      <c r="A786" s="125">
        <v>200</v>
      </c>
      <c r="B786" s="126" t="s">
        <v>1144</v>
      </c>
      <c r="C786" s="106">
        <f t="shared" si="71"/>
        <v>1767316.59</v>
      </c>
      <c r="D786" s="134">
        <f t="shared" si="76"/>
        <v>37028.17</v>
      </c>
      <c r="E786" s="130">
        <v>0</v>
      </c>
      <c r="F786" s="130">
        <v>0</v>
      </c>
      <c r="G786" s="130">
        <v>1730288.42</v>
      </c>
      <c r="H786" s="130">
        <v>0</v>
      </c>
      <c r="I786" s="130">
        <v>0</v>
      </c>
      <c r="J786" s="130">
        <v>0</v>
      </c>
      <c r="K786" s="130">
        <v>0</v>
      </c>
      <c r="L786" s="128">
        <v>0</v>
      </c>
      <c r="M786" s="130">
        <v>0</v>
      </c>
      <c r="N786" s="130">
        <v>0</v>
      </c>
      <c r="O786" s="130">
        <v>0</v>
      </c>
      <c r="P786" s="130">
        <v>0</v>
      </c>
      <c r="Q786" s="130">
        <v>0</v>
      </c>
      <c r="R786" s="130">
        <v>0</v>
      </c>
      <c r="S786" s="130">
        <v>0</v>
      </c>
      <c r="T786" s="130">
        <v>0</v>
      </c>
      <c r="U786" s="130">
        <v>0</v>
      </c>
      <c r="V786" s="130">
        <v>0</v>
      </c>
      <c r="W786" s="130">
        <v>0</v>
      </c>
      <c r="X786" s="15"/>
      <c r="Y786" s="15"/>
      <c r="Z786" s="15"/>
      <c r="AA786" s="15"/>
      <c r="AB786" s="15"/>
      <c r="AC786" s="15"/>
    </row>
    <row r="787" spans="1:29" s="16" customFormat="1" ht="24.75" hidden="1" customHeight="1" x14ac:dyDescent="0.25">
      <c r="A787" s="125">
        <v>201</v>
      </c>
      <c r="B787" s="126" t="s">
        <v>752</v>
      </c>
      <c r="C787" s="106">
        <f t="shared" si="71"/>
        <v>9787798.6400000006</v>
      </c>
      <c r="D787" s="134">
        <f t="shared" si="76"/>
        <v>200692.66</v>
      </c>
      <c r="E787" s="130">
        <v>208944.12</v>
      </c>
      <c r="F787" s="130">
        <v>0</v>
      </c>
      <c r="G787" s="130">
        <v>0</v>
      </c>
      <c r="H787" s="130">
        <v>0</v>
      </c>
      <c r="I787" s="130">
        <v>0</v>
      </c>
      <c r="J787" s="130">
        <v>0</v>
      </c>
      <c r="K787" s="130">
        <v>0</v>
      </c>
      <c r="L787" s="128">
        <v>0</v>
      </c>
      <c r="M787" s="130">
        <v>0</v>
      </c>
      <c r="N787" s="130">
        <v>0</v>
      </c>
      <c r="O787" s="130">
        <v>0</v>
      </c>
      <c r="P787" s="130">
        <v>0</v>
      </c>
      <c r="Q787" s="130">
        <v>0</v>
      </c>
      <c r="R787" s="130">
        <v>0</v>
      </c>
      <c r="S787" s="130">
        <v>0</v>
      </c>
      <c r="T787" s="130">
        <v>2376</v>
      </c>
      <c r="U787" s="130">
        <v>9378161.8599999994</v>
      </c>
      <c r="V787" s="130">
        <v>0</v>
      </c>
      <c r="W787" s="130">
        <v>0</v>
      </c>
      <c r="X787" s="15"/>
      <c r="Y787" s="15"/>
      <c r="Z787" s="15"/>
      <c r="AA787" s="15"/>
      <c r="AB787" s="15"/>
      <c r="AC787" s="15"/>
    </row>
    <row r="788" spans="1:29" s="16" customFormat="1" ht="24.75" hidden="1" customHeight="1" x14ac:dyDescent="0.25">
      <c r="A788" s="125">
        <v>202</v>
      </c>
      <c r="B788" s="126" t="s">
        <v>753</v>
      </c>
      <c r="C788" s="106">
        <f t="shared" si="71"/>
        <v>12968187.25</v>
      </c>
      <c r="D788" s="134">
        <f t="shared" si="76"/>
        <v>259024.83</v>
      </c>
      <c r="E788" s="130">
        <f t="shared" ref="E788:E791" si="78">ROUND((F788+G788+H788+I788+J788+K788+M788+O788+Q788+S788+U788+W788)*0.05,2)</f>
        <v>605198.21</v>
      </c>
      <c r="F788" s="130">
        <v>0</v>
      </c>
      <c r="G788" s="130">
        <v>2966953.04</v>
      </c>
      <c r="H788" s="130">
        <v>0</v>
      </c>
      <c r="I788" s="130">
        <v>0</v>
      </c>
      <c r="J788" s="130">
        <v>0</v>
      </c>
      <c r="K788" s="130">
        <v>0</v>
      </c>
      <c r="L788" s="128">
        <v>1</v>
      </c>
      <c r="M788" s="130">
        <v>2467876.9300000002</v>
      </c>
      <c r="N788" s="130">
        <v>0</v>
      </c>
      <c r="O788" s="130">
        <v>0</v>
      </c>
      <c r="P788" s="130">
        <v>348.8</v>
      </c>
      <c r="Q788" s="130">
        <v>1307213.68</v>
      </c>
      <c r="R788" s="130">
        <v>2504.42</v>
      </c>
      <c r="S788" s="130">
        <v>5361920.5599999996</v>
      </c>
      <c r="T788" s="130">
        <v>0</v>
      </c>
      <c r="U788" s="130">
        <v>0</v>
      </c>
      <c r="V788" s="130">
        <v>0</v>
      </c>
      <c r="W788" s="130">
        <v>0</v>
      </c>
      <c r="X788" s="15"/>
      <c r="Y788" s="15"/>
      <c r="Z788" s="15"/>
      <c r="AA788" s="15"/>
      <c r="AB788" s="15"/>
      <c r="AC788" s="15"/>
    </row>
    <row r="789" spans="1:29" s="16" customFormat="1" ht="24.75" hidden="1" customHeight="1" x14ac:dyDescent="0.25">
      <c r="A789" s="125">
        <v>203</v>
      </c>
      <c r="B789" s="126" t="s">
        <v>754</v>
      </c>
      <c r="C789" s="106">
        <f t="shared" si="71"/>
        <v>22231376.219999999</v>
      </c>
      <c r="D789" s="134">
        <f t="shared" si="76"/>
        <v>444046.53</v>
      </c>
      <c r="E789" s="130">
        <f t="shared" si="78"/>
        <v>1037491.89</v>
      </c>
      <c r="F789" s="130">
        <v>0</v>
      </c>
      <c r="G789" s="130">
        <v>7155978.9000000004</v>
      </c>
      <c r="H789" s="130">
        <v>0</v>
      </c>
      <c r="I789" s="130">
        <v>0</v>
      </c>
      <c r="J789" s="130">
        <v>2970794.51</v>
      </c>
      <c r="K789" s="130">
        <v>0</v>
      </c>
      <c r="L789" s="128">
        <v>0</v>
      </c>
      <c r="M789" s="130">
        <v>0</v>
      </c>
      <c r="N789" s="130">
        <v>0</v>
      </c>
      <c r="O789" s="130">
        <v>0</v>
      </c>
      <c r="P789" s="130">
        <v>0</v>
      </c>
      <c r="Q789" s="130">
        <v>0</v>
      </c>
      <c r="R789" s="130">
        <v>0</v>
      </c>
      <c r="S789" s="130">
        <v>0</v>
      </c>
      <c r="T789" s="130">
        <v>2347.89</v>
      </c>
      <c r="U789" s="130">
        <v>10623064.390000001</v>
      </c>
      <c r="V789" s="130">
        <v>0</v>
      </c>
      <c r="W789" s="130">
        <v>0</v>
      </c>
      <c r="X789" s="15"/>
      <c r="Y789" s="15"/>
      <c r="Z789" s="15"/>
      <c r="AA789" s="15"/>
      <c r="AB789" s="15"/>
      <c r="AC789" s="15"/>
    </row>
    <row r="790" spans="1:29" s="16" customFormat="1" ht="24.75" hidden="1" customHeight="1" x14ac:dyDescent="0.25">
      <c r="A790" s="125">
        <v>204</v>
      </c>
      <c r="B790" s="126" t="s">
        <v>755</v>
      </c>
      <c r="C790" s="106">
        <f t="shared" si="71"/>
        <v>9701318</v>
      </c>
      <c r="D790" s="134">
        <f t="shared" si="76"/>
        <v>193772.83</v>
      </c>
      <c r="E790" s="130">
        <f t="shared" si="78"/>
        <v>452740.25</v>
      </c>
      <c r="F790" s="130">
        <v>995727.08</v>
      </c>
      <c r="G790" s="130">
        <v>2365552.81</v>
      </c>
      <c r="H790" s="130">
        <v>0</v>
      </c>
      <c r="I790" s="130">
        <v>0</v>
      </c>
      <c r="J790" s="130">
        <v>854335.66</v>
      </c>
      <c r="K790" s="130">
        <v>0</v>
      </c>
      <c r="L790" s="128">
        <v>1</v>
      </c>
      <c r="M790" s="130">
        <v>2486979.3199999998</v>
      </c>
      <c r="N790" s="130">
        <v>333.5</v>
      </c>
      <c r="O790" s="130">
        <v>2352210.0499999998</v>
      </c>
      <c r="P790" s="130">
        <v>0</v>
      </c>
      <c r="Q790" s="130">
        <v>0</v>
      </c>
      <c r="R790" s="130">
        <v>0</v>
      </c>
      <c r="S790" s="130">
        <v>0</v>
      </c>
      <c r="T790" s="130">
        <v>0</v>
      </c>
      <c r="U790" s="130">
        <v>0</v>
      </c>
      <c r="V790" s="130">
        <v>0</v>
      </c>
      <c r="W790" s="130">
        <v>0</v>
      </c>
      <c r="X790" s="15"/>
      <c r="Y790" s="15"/>
      <c r="Z790" s="15"/>
      <c r="AA790" s="15"/>
      <c r="AB790" s="15"/>
      <c r="AC790" s="15"/>
    </row>
    <row r="791" spans="1:29" s="16" customFormat="1" ht="24.75" hidden="1" customHeight="1" x14ac:dyDescent="0.25">
      <c r="A791" s="125">
        <v>205</v>
      </c>
      <c r="B791" s="126" t="s">
        <v>756</v>
      </c>
      <c r="C791" s="106">
        <f t="shared" si="71"/>
        <v>10205019.029999999</v>
      </c>
      <c r="D791" s="134">
        <f t="shared" si="76"/>
        <v>203833.68</v>
      </c>
      <c r="E791" s="130">
        <f t="shared" si="78"/>
        <v>476246.92</v>
      </c>
      <c r="F791" s="130">
        <v>1003066.4789999999</v>
      </c>
      <c r="G791" s="130">
        <v>2382989.0499999998</v>
      </c>
      <c r="H791" s="130">
        <v>0</v>
      </c>
      <c r="I791" s="130">
        <v>0</v>
      </c>
      <c r="J791" s="130">
        <v>472517.04</v>
      </c>
      <c r="K791" s="130">
        <v>0</v>
      </c>
      <c r="L791" s="128">
        <v>1</v>
      </c>
      <c r="M791" s="130">
        <v>2472290.2000000002</v>
      </c>
      <c r="N791" s="130">
        <v>333.5</v>
      </c>
      <c r="O791" s="130">
        <v>2352210.0499999998</v>
      </c>
      <c r="P791" s="130">
        <v>247.5</v>
      </c>
      <c r="Q791" s="130">
        <v>841865.61</v>
      </c>
      <c r="R791" s="130">
        <v>0</v>
      </c>
      <c r="S791" s="130">
        <v>0</v>
      </c>
      <c r="T791" s="130">
        <v>0</v>
      </c>
      <c r="U791" s="130">
        <v>0</v>
      </c>
      <c r="V791" s="130">
        <v>0</v>
      </c>
      <c r="W791" s="130">
        <v>0</v>
      </c>
      <c r="X791" s="15"/>
      <c r="Y791" s="15"/>
      <c r="Z791" s="15"/>
      <c r="AA791" s="15"/>
      <c r="AB791" s="15"/>
      <c r="AC791" s="15"/>
    </row>
    <row r="792" spans="1:29" s="16" customFormat="1" ht="24.75" hidden="1" customHeight="1" x14ac:dyDescent="0.25">
      <c r="A792" s="125">
        <v>206</v>
      </c>
      <c r="B792" s="126" t="s">
        <v>757</v>
      </c>
      <c r="C792" s="106">
        <f t="shared" si="71"/>
        <v>1659509.15</v>
      </c>
      <c r="D792" s="134">
        <f t="shared" si="76"/>
        <v>33096.51</v>
      </c>
      <c r="E792" s="130">
        <v>79846.52</v>
      </c>
      <c r="F792" s="130">
        <v>0</v>
      </c>
      <c r="G792" s="130">
        <v>0</v>
      </c>
      <c r="H792" s="130">
        <v>0</v>
      </c>
      <c r="I792" s="130">
        <v>0</v>
      </c>
      <c r="J792" s="130">
        <v>0</v>
      </c>
      <c r="K792" s="130">
        <v>0</v>
      </c>
      <c r="L792" s="128">
        <v>0</v>
      </c>
      <c r="M792" s="130">
        <v>0</v>
      </c>
      <c r="N792" s="130">
        <v>0</v>
      </c>
      <c r="O792" s="130">
        <v>0</v>
      </c>
      <c r="P792" s="130">
        <v>0</v>
      </c>
      <c r="Q792" s="130">
        <v>0</v>
      </c>
      <c r="R792" s="130">
        <v>609</v>
      </c>
      <c r="S792" s="130">
        <v>1546566.12</v>
      </c>
      <c r="T792" s="130">
        <v>0</v>
      </c>
      <c r="U792" s="130">
        <v>0</v>
      </c>
      <c r="V792" s="130">
        <v>0</v>
      </c>
      <c r="W792" s="130">
        <v>0</v>
      </c>
      <c r="X792" s="15"/>
      <c r="Y792" s="15"/>
      <c r="Z792" s="15"/>
      <c r="AA792" s="15"/>
      <c r="AB792" s="15"/>
      <c r="AC792" s="15"/>
    </row>
    <row r="793" spans="1:29" s="16" customFormat="1" ht="24.75" hidden="1" customHeight="1" x14ac:dyDescent="0.25">
      <c r="A793" s="125">
        <v>207</v>
      </c>
      <c r="B793" s="126" t="s">
        <v>758</v>
      </c>
      <c r="C793" s="106">
        <f t="shared" si="71"/>
        <v>3413929.38</v>
      </c>
      <c r="D793" s="134">
        <f t="shared" si="76"/>
        <v>69851.61</v>
      </c>
      <c r="E793" s="130">
        <v>79983.89</v>
      </c>
      <c r="F793" s="130">
        <v>0</v>
      </c>
      <c r="G793" s="130">
        <v>0</v>
      </c>
      <c r="H793" s="130">
        <v>0</v>
      </c>
      <c r="I793" s="130">
        <v>0</v>
      </c>
      <c r="J793" s="130">
        <v>0</v>
      </c>
      <c r="K793" s="130">
        <v>0</v>
      </c>
      <c r="L793" s="128">
        <v>0</v>
      </c>
      <c r="M793" s="130">
        <v>0</v>
      </c>
      <c r="N793" s="130">
        <v>0</v>
      </c>
      <c r="O793" s="130">
        <v>0</v>
      </c>
      <c r="P793" s="130">
        <v>0</v>
      </c>
      <c r="Q793" s="130">
        <v>0</v>
      </c>
      <c r="R793" s="130">
        <v>0</v>
      </c>
      <c r="S793" s="130">
        <v>0</v>
      </c>
      <c r="T793" s="130">
        <v>591.6</v>
      </c>
      <c r="U793" s="130">
        <v>3264093.88</v>
      </c>
      <c r="V793" s="130">
        <v>0</v>
      </c>
      <c r="W793" s="130">
        <v>0</v>
      </c>
      <c r="X793" s="15"/>
      <c r="Y793" s="15"/>
      <c r="Z793" s="15"/>
      <c r="AA793" s="15"/>
      <c r="AB793" s="15"/>
      <c r="AC793" s="15"/>
    </row>
    <row r="794" spans="1:29" s="50" customFormat="1" ht="24.75" hidden="1" customHeight="1" x14ac:dyDescent="0.25">
      <c r="A794" s="125">
        <v>208</v>
      </c>
      <c r="B794" s="126" t="s">
        <v>725</v>
      </c>
      <c r="C794" s="106">
        <f t="shared" si="71"/>
        <v>18123712.710000001</v>
      </c>
      <c r="D794" s="134">
        <f t="shared" si="76"/>
        <v>370293.11</v>
      </c>
      <c r="E794" s="130">
        <v>450003.34</v>
      </c>
      <c r="F794" s="130">
        <v>0</v>
      </c>
      <c r="G794" s="130">
        <v>3538933.72</v>
      </c>
      <c r="H794" s="130">
        <v>1255426.05</v>
      </c>
      <c r="I794" s="130">
        <v>231292.21</v>
      </c>
      <c r="J794" s="130">
        <v>1319214.17</v>
      </c>
      <c r="K794" s="130">
        <v>0</v>
      </c>
      <c r="L794" s="128">
        <v>0</v>
      </c>
      <c r="M794" s="130">
        <v>0</v>
      </c>
      <c r="N794" s="130">
        <v>923.3</v>
      </c>
      <c r="O794" s="130">
        <v>6086596.8700000001</v>
      </c>
      <c r="P794" s="130">
        <v>0</v>
      </c>
      <c r="Q794" s="130">
        <v>0</v>
      </c>
      <c r="R794" s="130">
        <v>1832.92</v>
      </c>
      <c r="S794" s="130">
        <v>4871953.24</v>
      </c>
      <c r="T794" s="130">
        <v>0</v>
      </c>
      <c r="U794" s="130">
        <v>0</v>
      </c>
      <c r="V794" s="130">
        <v>0</v>
      </c>
      <c r="W794" s="130">
        <v>0</v>
      </c>
      <c r="X794" s="15"/>
      <c r="Y794" s="49"/>
      <c r="Z794" s="49"/>
      <c r="AA794" s="49"/>
      <c r="AB794" s="49"/>
      <c r="AC794" s="49"/>
    </row>
    <row r="795" spans="1:29" s="50" customFormat="1" ht="24.75" hidden="1" customHeight="1" x14ac:dyDescent="0.25">
      <c r="A795" s="125">
        <v>209</v>
      </c>
      <c r="B795" s="126" t="s">
        <v>661</v>
      </c>
      <c r="C795" s="106">
        <f t="shared" si="71"/>
        <v>50454474.649999999</v>
      </c>
      <c r="D795" s="134">
        <f>ROUND((F795+G795+H795+I795+J795+K795+M795+O795+Q795+S795+U795+W795)*0.0214,2)</f>
        <v>1007770.91</v>
      </c>
      <c r="E795" s="130">
        <f>ROUND((F795+G795+H795+I795+J795+K795+M795+O795+Q795+S795+U795+W795)*0.05,2)</f>
        <v>2354604.94</v>
      </c>
      <c r="F795" s="130">
        <v>0</v>
      </c>
      <c r="G795" s="130">
        <v>0</v>
      </c>
      <c r="H795" s="130">
        <v>0</v>
      </c>
      <c r="I795" s="130">
        <v>0</v>
      </c>
      <c r="J795" s="130">
        <v>0</v>
      </c>
      <c r="K795" s="130">
        <v>0</v>
      </c>
      <c r="L795" s="128">
        <v>0</v>
      </c>
      <c r="M795" s="130">
        <v>0</v>
      </c>
      <c r="N795" s="130">
        <v>1222</v>
      </c>
      <c r="O795" s="130">
        <v>5706870.4400000004</v>
      </c>
      <c r="P795" s="130">
        <v>850</v>
      </c>
      <c r="Q795" s="130">
        <v>3299594.02</v>
      </c>
      <c r="R795" s="130">
        <v>0</v>
      </c>
      <c r="S795" s="130">
        <v>0</v>
      </c>
      <c r="T795" s="130">
        <v>2600</v>
      </c>
      <c r="U795" s="130">
        <v>37326683.579999998</v>
      </c>
      <c r="V795" s="130">
        <v>1222</v>
      </c>
      <c r="W795" s="130">
        <v>758950.76</v>
      </c>
      <c r="X795" s="15"/>
      <c r="Y795" s="49"/>
      <c r="Z795" s="49"/>
      <c r="AA795" s="49"/>
      <c r="AB795" s="49"/>
      <c r="AC795" s="49"/>
    </row>
    <row r="796" spans="1:29" s="16" customFormat="1" ht="24.75" hidden="1" customHeight="1" x14ac:dyDescent="0.25">
      <c r="A796" s="125">
        <v>210</v>
      </c>
      <c r="B796" s="126" t="s">
        <v>726</v>
      </c>
      <c r="C796" s="106">
        <f t="shared" si="71"/>
        <v>21579539.050000001</v>
      </c>
      <c r="D796" s="134">
        <f t="shared" si="76"/>
        <v>443744.59</v>
      </c>
      <c r="E796" s="130">
        <v>400066.03</v>
      </c>
      <c r="F796" s="130">
        <v>0</v>
      </c>
      <c r="G796" s="130">
        <v>4102285.43</v>
      </c>
      <c r="H796" s="130">
        <v>0</v>
      </c>
      <c r="I796" s="130">
        <v>0</v>
      </c>
      <c r="J796" s="130">
        <v>1378067.93</v>
      </c>
      <c r="K796" s="130">
        <v>0</v>
      </c>
      <c r="L796" s="128">
        <v>0</v>
      </c>
      <c r="M796" s="130">
        <v>0</v>
      </c>
      <c r="N796" s="130">
        <v>923.3</v>
      </c>
      <c r="O796" s="130">
        <v>5396819.4900000002</v>
      </c>
      <c r="P796" s="130">
        <v>0</v>
      </c>
      <c r="Q796" s="130">
        <v>0</v>
      </c>
      <c r="R796" s="130">
        <v>0</v>
      </c>
      <c r="S796" s="130">
        <v>0</v>
      </c>
      <c r="T796" s="130">
        <v>1832.92</v>
      </c>
      <c r="U796" s="130">
        <v>9858555.5800000001</v>
      </c>
      <c r="V796" s="130">
        <v>0</v>
      </c>
      <c r="W796" s="130">
        <v>0</v>
      </c>
      <c r="X796" s="15"/>
      <c r="Y796" s="15"/>
      <c r="Z796" s="15"/>
      <c r="AA796" s="15"/>
      <c r="AB796" s="15"/>
      <c r="AC796" s="15"/>
    </row>
    <row r="797" spans="1:29" s="16" customFormat="1" ht="24.75" hidden="1" customHeight="1" x14ac:dyDescent="0.25">
      <c r="A797" s="125">
        <v>211</v>
      </c>
      <c r="B797" s="126" t="s">
        <v>727</v>
      </c>
      <c r="C797" s="106">
        <f t="shared" ref="C797:C861" si="79">ROUND(SUM(D797+E797+F797+G797+H797+I797+J797+K797+M797+O797+Q797+S797+U797+W797),2)</f>
        <v>21449229.399999999</v>
      </c>
      <c r="D797" s="134">
        <f t="shared" si="76"/>
        <v>441004.17</v>
      </c>
      <c r="E797" s="130">
        <v>400553.84</v>
      </c>
      <c r="F797" s="130">
        <v>0</v>
      </c>
      <c r="G797" s="130">
        <v>4210718.97</v>
      </c>
      <c r="H797" s="130">
        <v>0</v>
      </c>
      <c r="I797" s="130">
        <v>0</v>
      </c>
      <c r="J797" s="130">
        <v>1299881.1099999999</v>
      </c>
      <c r="K797" s="130">
        <v>0</v>
      </c>
      <c r="L797" s="128">
        <v>0</v>
      </c>
      <c r="M797" s="130">
        <v>0</v>
      </c>
      <c r="N797" s="130">
        <v>923.3</v>
      </c>
      <c r="O797" s="130">
        <v>5271142.78</v>
      </c>
      <c r="P797" s="130">
        <v>0</v>
      </c>
      <c r="Q797" s="130">
        <v>0</v>
      </c>
      <c r="R797" s="130">
        <v>0</v>
      </c>
      <c r="S797" s="130">
        <v>0</v>
      </c>
      <c r="T797" s="130">
        <v>1832.92</v>
      </c>
      <c r="U797" s="130">
        <v>9825928.5299999993</v>
      </c>
      <c r="V797" s="130">
        <v>0</v>
      </c>
      <c r="W797" s="130">
        <v>0</v>
      </c>
      <c r="X797" s="15"/>
      <c r="Y797" s="15"/>
      <c r="Z797" s="15"/>
      <c r="AA797" s="15"/>
      <c r="AB797" s="15"/>
      <c r="AC797" s="15"/>
    </row>
    <row r="798" spans="1:29" s="50" customFormat="1" ht="24.75" hidden="1" customHeight="1" x14ac:dyDescent="0.25">
      <c r="A798" s="125">
        <v>212</v>
      </c>
      <c r="B798" s="126" t="s">
        <v>759</v>
      </c>
      <c r="C798" s="106">
        <f t="shared" si="79"/>
        <v>3434385.89</v>
      </c>
      <c r="D798" s="134">
        <f t="shared" si="76"/>
        <v>70279.070000000007</v>
      </c>
      <c r="E798" s="130">
        <v>80037.899999999994</v>
      </c>
      <c r="F798" s="130">
        <v>0</v>
      </c>
      <c r="G798" s="130">
        <v>0</v>
      </c>
      <c r="H798" s="130">
        <v>0</v>
      </c>
      <c r="I798" s="130">
        <v>0</v>
      </c>
      <c r="J798" s="130">
        <v>0</v>
      </c>
      <c r="K798" s="130">
        <v>0</v>
      </c>
      <c r="L798" s="128">
        <v>0</v>
      </c>
      <c r="M798" s="130">
        <v>0</v>
      </c>
      <c r="N798" s="130">
        <v>0</v>
      </c>
      <c r="O798" s="130">
        <v>0</v>
      </c>
      <c r="P798" s="130">
        <v>0</v>
      </c>
      <c r="Q798" s="130">
        <v>0</v>
      </c>
      <c r="R798" s="130">
        <v>0</v>
      </c>
      <c r="S798" s="130">
        <v>0</v>
      </c>
      <c r="T798" s="130">
        <v>589.79999999999995</v>
      </c>
      <c r="U798" s="130">
        <v>3284068.92</v>
      </c>
      <c r="V798" s="130">
        <v>0</v>
      </c>
      <c r="W798" s="130">
        <v>0</v>
      </c>
      <c r="X798" s="15"/>
      <c r="Y798" s="49"/>
      <c r="Z798" s="49"/>
      <c r="AA798" s="49"/>
      <c r="AB798" s="49"/>
      <c r="AC798" s="49"/>
    </row>
    <row r="799" spans="1:29" s="50" customFormat="1" ht="24.75" hidden="1" customHeight="1" x14ac:dyDescent="0.25">
      <c r="A799" s="125">
        <v>213</v>
      </c>
      <c r="B799" s="126" t="s">
        <v>728</v>
      </c>
      <c r="C799" s="106">
        <f t="shared" si="79"/>
        <v>11365085.5</v>
      </c>
      <c r="D799" s="134">
        <f t="shared" si="76"/>
        <v>231712.37</v>
      </c>
      <c r="E799" s="130">
        <v>305692.52</v>
      </c>
      <c r="F799" s="130">
        <v>0</v>
      </c>
      <c r="G799" s="130">
        <v>4462888.05</v>
      </c>
      <c r="H799" s="130">
        <v>1108894.72</v>
      </c>
      <c r="I799" s="130">
        <v>186185.44</v>
      </c>
      <c r="J799" s="130">
        <v>1516264.64</v>
      </c>
      <c r="K799" s="130">
        <v>0</v>
      </c>
      <c r="L799" s="128">
        <v>0</v>
      </c>
      <c r="M799" s="130">
        <v>0</v>
      </c>
      <c r="N799" s="130">
        <v>0</v>
      </c>
      <c r="O799" s="130">
        <v>0</v>
      </c>
      <c r="P799" s="130">
        <v>0</v>
      </c>
      <c r="Q799" s="130">
        <v>0</v>
      </c>
      <c r="R799" s="130">
        <v>1833.04</v>
      </c>
      <c r="S799" s="130">
        <v>3553447.76</v>
      </c>
      <c r="T799" s="130">
        <v>0</v>
      </c>
      <c r="U799" s="130">
        <v>0</v>
      </c>
      <c r="V799" s="130">
        <v>0</v>
      </c>
      <c r="W799" s="130">
        <v>0</v>
      </c>
      <c r="X799" s="15"/>
      <c r="Y799" s="49"/>
      <c r="Z799" s="49"/>
      <c r="AA799" s="49"/>
      <c r="AB799" s="49"/>
      <c r="AC799" s="49"/>
    </row>
    <row r="800" spans="1:29" s="50" customFormat="1" ht="24.75" hidden="1" customHeight="1" x14ac:dyDescent="0.25">
      <c r="A800" s="125">
        <v>214</v>
      </c>
      <c r="B800" s="126" t="s">
        <v>729</v>
      </c>
      <c r="C800" s="106">
        <f t="shared" si="79"/>
        <v>19272550.57</v>
      </c>
      <c r="D800" s="134">
        <f t="shared" si="76"/>
        <v>395851.94</v>
      </c>
      <c r="E800" s="130">
        <v>378944.5</v>
      </c>
      <c r="F800" s="130">
        <v>0</v>
      </c>
      <c r="G800" s="130">
        <v>0</v>
      </c>
      <c r="H800" s="130">
        <v>378272.36</v>
      </c>
      <c r="I800" s="130">
        <v>237837.07</v>
      </c>
      <c r="J800" s="130">
        <v>1626978.47</v>
      </c>
      <c r="K800" s="130">
        <v>0</v>
      </c>
      <c r="L800" s="128">
        <v>0</v>
      </c>
      <c r="M800" s="130">
        <v>0</v>
      </c>
      <c r="N800" s="130">
        <v>923.3</v>
      </c>
      <c r="O800" s="130">
        <v>6916791.5</v>
      </c>
      <c r="P800" s="130">
        <v>0</v>
      </c>
      <c r="Q800" s="130">
        <v>0</v>
      </c>
      <c r="R800" s="130">
        <v>0</v>
      </c>
      <c r="S800" s="130">
        <v>0</v>
      </c>
      <c r="T800" s="130">
        <v>1832.92</v>
      </c>
      <c r="U800" s="130">
        <v>9337874.7300000004</v>
      </c>
      <c r="V800" s="130">
        <v>0</v>
      </c>
      <c r="W800" s="130">
        <v>0</v>
      </c>
      <c r="X800" s="15"/>
      <c r="Y800" s="49"/>
      <c r="Z800" s="49"/>
      <c r="AA800" s="49"/>
      <c r="AB800" s="49"/>
      <c r="AC800" s="49"/>
    </row>
    <row r="801" spans="1:29" s="16" customFormat="1" ht="24.75" hidden="1" customHeight="1" x14ac:dyDescent="0.25">
      <c r="A801" s="125">
        <v>215</v>
      </c>
      <c r="B801" s="126" t="s">
        <v>730</v>
      </c>
      <c r="C801" s="106">
        <f t="shared" si="79"/>
        <v>13253375.609999999</v>
      </c>
      <c r="D801" s="134">
        <f t="shared" si="76"/>
        <v>271089.84000000003</v>
      </c>
      <c r="E801" s="130">
        <v>314536.44</v>
      </c>
      <c r="F801" s="130">
        <v>0</v>
      </c>
      <c r="G801" s="130">
        <v>4876327.6100000003</v>
      </c>
      <c r="H801" s="130">
        <v>0</v>
      </c>
      <c r="I801" s="130">
        <v>0</v>
      </c>
      <c r="J801" s="130">
        <v>2078715.91</v>
      </c>
      <c r="K801" s="130">
        <v>0</v>
      </c>
      <c r="L801" s="128">
        <v>0</v>
      </c>
      <c r="M801" s="130">
        <v>0</v>
      </c>
      <c r="N801" s="130">
        <v>0</v>
      </c>
      <c r="O801" s="130">
        <v>0</v>
      </c>
      <c r="P801" s="130">
        <v>0</v>
      </c>
      <c r="Q801" s="130">
        <v>0</v>
      </c>
      <c r="R801" s="130">
        <v>2674.96</v>
      </c>
      <c r="S801" s="130">
        <v>5712705.8099999996</v>
      </c>
      <c r="T801" s="130">
        <v>0</v>
      </c>
      <c r="U801" s="130">
        <v>0</v>
      </c>
      <c r="V801" s="130">
        <v>0</v>
      </c>
      <c r="W801" s="130">
        <v>0</v>
      </c>
      <c r="X801" s="15"/>
      <c r="Y801" s="15"/>
      <c r="Z801" s="15"/>
      <c r="AA801" s="15"/>
      <c r="AB801" s="15"/>
      <c r="AC801" s="15"/>
    </row>
    <row r="802" spans="1:29" s="16" customFormat="1" ht="24.75" hidden="1" customHeight="1" x14ac:dyDescent="0.25">
      <c r="A802" s="125">
        <v>216</v>
      </c>
      <c r="B802" s="126" t="s">
        <v>731</v>
      </c>
      <c r="C802" s="106">
        <f t="shared" si="79"/>
        <v>9778264.4299999997</v>
      </c>
      <c r="D802" s="134">
        <f t="shared" si="76"/>
        <v>200000.76</v>
      </c>
      <c r="E802" s="130">
        <v>232433.66</v>
      </c>
      <c r="F802" s="130">
        <v>0</v>
      </c>
      <c r="G802" s="130">
        <v>0</v>
      </c>
      <c r="H802" s="130">
        <v>308417.40000000002</v>
      </c>
      <c r="I802" s="130">
        <v>215508.1</v>
      </c>
      <c r="J802" s="130">
        <v>1365353.4</v>
      </c>
      <c r="K802" s="130">
        <v>0</v>
      </c>
      <c r="L802" s="128">
        <v>0</v>
      </c>
      <c r="M802" s="130">
        <v>0</v>
      </c>
      <c r="N802" s="130">
        <v>0</v>
      </c>
      <c r="O802" s="130">
        <v>0</v>
      </c>
      <c r="P802" s="130">
        <v>0</v>
      </c>
      <c r="Q802" s="130">
        <v>0</v>
      </c>
      <c r="R802" s="130">
        <v>0</v>
      </c>
      <c r="S802" s="130">
        <v>0</v>
      </c>
      <c r="T802" s="130">
        <v>1667.66</v>
      </c>
      <c r="U802" s="130">
        <v>7456551.1100000003</v>
      </c>
      <c r="V802" s="130">
        <v>0</v>
      </c>
      <c r="W802" s="130">
        <v>0</v>
      </c>
      <c r="X802" s="15"/>
      <c r="Y802" s="15"/>
      <c r="Z802" s="15"/>
      <c r="AA802" s="15"/>
      <c r="AB802" s="15"/>
      <c r="AC802" s="15"/>
    </row>
    <row r="803" spans="1:29" s="16" customFormat="1" ht="24.75" hidden="1" customHeight="1" x14ac:dyDescent="0.25">
      <c r="A803" s="125">
        <v>217</v>
      </c>
      <c r="B803" s="126" t="s">
        <v>732</v>
      </c>
      <c r="C803" s="106">
        <f t="shared" si="79"/>
        <v>9089147.6199999992</v>
      </c>
      <c r="D803" s="134">
        <f t="shared" si="76"/>
        <v>184427.92</v>
      </c>
      <c r="E803" s="130">
        <v>286592.56</v>
      </c>
      <c r="F803" s="130">
        <v>0</v>
      </c>
      <c r="G803" s="130">
        <v>2703096.06</v>
      </c>
      <c r="H803" s="130">
        <v>1030773.21</v>
      </c>
      <c r="I803" s="130">
        <v>192334.28</v>
      </c>
      <c r="J803" s="130">
        <v>1292380.22</v>
      </c>
      <c r="K803" s="130">
        <v>0</v>
      </c>
      <c r="L803" s="128">
        <v>0</v>
      </c>
      <c r="M803" s="130">
        <v>0</v>
      </c>
      <c r="N803" s="130">
        <v>0</v>
      </c>
      <c r="O803" s="130">
        <v>0</v>
      </c>
      <c r="P803" s="130">
        <v>0</v>
      </c>
      <c r="Q803" s="130">
        <v>0</v>
      </c>
      <c r="R803" s="130">
        <v>1833.04</v>
      </c>
      <c r="S803" s="130">
        <v>3399543.37</v>
      </c>
      <c r="T803" s="130">
        <v>0</v>
      </c>
      <c r="U803" s="130">
        <v>0</v>
      </c>
      <c r="V803" s="130">
        <v>0</v>
      </c>
      <c r="W803" s="130">
        <v>0</v>
      </c>
      <c r="X803" s="15"/>
      <c r="Y803" s="15"/>
      <c r="Z803" s="15"/>
      <c r="AA803" s="15"/>
      <c r="AB803" s="15"/>
      <c r="AC803" s="15"/>
    </row>
    <row r="804" spans="1:29" s="50" customFormat="1" ht="24.75" hidden="1" customHeight="1" x14ac:dyDescent="0.25">
      <c r="A804" s="125">
        <v>218</v>
      </c>
      <c r="B804" s="126" t="s">
        <v>733</v>
      </c>
      <c r="C804" s="106">
        <f t="shared" si="79"/>
        <v>23778827.949999999</v>
      </c>
      <c r="D804" s="134">
        <f t="shared" si="76"/>
        <v>474955.12</v>
      </c>
      <c r="E804" s="130">
        <f t="shared" ref="E804" si="80">ROUND((F804+G804+H804+I804+J804+K804+M804+O804+Q804+S804+U804+W804)*0.05,2)</f>
        <v>1109708.23</v>
      </c>
      <c r="F804" s="130">
        <v>0</v>
      </c>
      <c r="G804" s="130">
        <v>4468878.4800000004</v>
      </c>
      <c r="H804" s="130">
        <v>2016923.21</v>
      </c>
      <c r="I804" s="130">
        <v>380691.61</v>
      </c>
      <c r="J804" s="130">
        <v>2477052.25</v>
      </c>
      <c r="K804" s="130">
        <v>0</v>
      </c>
      <c r="L804" s="128">
        <v>0</v>
      </c>
      <c r="M804" s="130">
        <v>0</v>
      </c>
      <c r="N804" s="130">
        <v>0</v>
      </c>
      <c r="O804" s="130">
        <v>0</v>
      </c>
      <c r="P804" s="130">
        <v>0</v>
      </c>
      <c r="Q804" s="130">
        <v>0</v>
      </c>
      <c r="R804" s="130">
        <v>0</v>
      </c>
      <c r="S804" s="130">
        <v>0</v>
      </c>
      <c r="T804" s="130">
        <v>2840.22</v>
      </c>
      <c r="U804" s="130">
        <v>12850619.050000001</v>
      </c>
      <c r="V804" s="130">
        <v>0</v>
      </c>
      <c r="W804" s="130">
        <v>0</v>
      </c>
      <c r="X804" s="15"/>
      <c r="Y804" s="49"/>
      <c r="Z804" s="49"/>
      <c r="AA804" s="49"/>
      <c r="AB804" s="49"/>
      <c r="AC804" s="49"/>
    </row>
    <row r="805" spans="1:29" s="50" customFormat="1" ht="24.75" hidden="1" customHeight="1" x14ac:dyDescent="0.25">
      <c r="A805" s="125">
        <v>219</v>
      </c>
      <c r="B805" s="126" t="s">
        <v>1145</v>
      </c>
      <c r="C805" s="106">
        <f t="shared" si="79"/>
        <v>7490508.0599999996</v>
      </c>
      <c r="D805" s="134">
        <f t="shared" si="76"/>
        <v>156938.39000000001</v>
      </c>
      <c r="E805" s="130">
        <v>0</v>
      </c>
      <c r="F805" s="130">
        <v>0</v>
      </c>
      <c r="G805" s="130">
        <v>7333569.6699999999</v>
      </c>
      <c r="H805" s="130">
        <v>0</v>
      </c>
      <c r="I805" s="130">
        <v>0</v>
      </c>
      <c r="J805" s="130">
        <v>0</v>
      </c>
      <c r="K805" s="130">
        <v>0</v>
      </c>
      <c r="L805" s="128">
        <v>0</v>
      </c>
      <c r="M805" s="130">
        <v>0</v>
      </c>
      <c r="N805" s="130">
        <v>0</v>
      </c>
      <c r="O805" s="130">
        <v>0</v>
      </c>
      <c r="P805" s="130">
        <v>0</v>
      </c>
      <c r="Q805" s="130">
        <v>0</v>
      </c>
      <c r="R805" s="130">
        <v>0</v>
      </c>
      <c r="S805" s="130">
        <v>0</v>
      </c>
      <c r="T805" s="130">
        <v>0</v>
      </c>
      <c r="U805" s="130">
        <v>0</v>
      </c>
      <c r="V805" s="130">
        <v>0</v>
      </c>
      <c r="W805" s="130">
        <v>0</v>
      </c>
      <c r="X805" s="15"/>
      <c r="Y805" s="49"/>
      <c r="Z805" s="49"/>
      <c r="AA805" s="49"/>
      <c r="AB805" s="49"/>
      <c r="AC805" s="49"/>
    </row>
    <row r="806" spans="1:29" s="50" customFormat="1" ht="24.75" hidden="1" customHeight="1" x14ac:dyDescent="0.25">
      <c r="A806" s="125">
        <v>220</v>
      </c>
      <c r="B806" s="126" t="s">
        <v>151</v>
      </c>
      <c r="C806" s="106">
        <f t="shared" si="79"/>
        <v>23504599.899999999</v>
      </c>
      <c r="D806" s="134">
        <f t="shared" si="76"/>
        <v>469477.73</v>
      </c>
      <c r="E806" s="130">
        <f>ROUND((F806+G806+H806+I806+J806+K806+M806+O806+Q806+S806+U806+W806)*0.05,2)</f>
        <v>1096910.58</v>
      </c>
      <c r="F806" s="130">
        <v>0</v>
      </c>
      <c r="G806" s="130">
        <v>0</v>
      </c>
      <c r="H806" s="130">
        <v>0</v>
      </c>
      <c r="I806" s="130">
        <v>0</v>
      </c>
      <c r="J806" s="130">
        <v>3423894.69</v>
      </c>
      <c r="K806" s="130">
        <v>0</v>
      </c>
      <c r="L806" s="128">
        <v>0</v>
      </c>
      <c r="M806" s="130">
        <v>0</v>
      </c>
      <c r="N806" s="130">
        <v>0</v>
      </c>
      <c r="O806" s="130">
        <v>0</v>
      </c>
      <c r="P806" s="130">
        <v>0</v>
      </c>
      <c r="Q806" s="130">
        <v>0</v>
      </c>
      <c r="R806" s="130">
        <v>0</v>
      </c>
      <c r="S806" s="130">
        <v>0</v>
      </c>
      <c r="T806" s="130">
        <v>4092</v>
      </c>
      <c r="U806" s="130">
        <v>18514316.899999999</v>
      </c>
      <c r="V806" s="130">
        <v>0</v>
      </c>
      <c r="W806" s="130">
        <v>0</v>
      </c>
      <c r="X806" s="15"/>
      <c r="Y806" s="49"/>
      <c r="Z806" s="49"/>
      <c r="AA806" s="49"/>
      <c r="AB806" s="49"/>
      <c r="AC806" s="49"/>
    </row>
    <row r="807" spans="1:29" s="50" customFormat="1" ht="24.75" hidden="1" customHeight="1" x14ac:dyDescent="0.25">
      <c r="A807" s="125">
        <v>221</v>
      </c>
      <c r="B807" s="126" t="s">
        <v>760</v>
      </c>
      <c r="C807" s="106">
        <f t="shared" si="79"/>
        <v>9512037.7899999991</v>
      </c>
      <c r="D807" s="134">
        <f t="shared" si="76"/>
        <v>189992.17</v>
      </c>
      <c r="E807" s="130">
        <f>ROUND((F807+G807+H807+I807+J807+K807+M807+O807+Q807+S807+U807+W807)*0.05,2)</f>
        <v>443906.93</v>
      </c>
      <c r="F807" s="130">
        <v>699793.24</v>
      </c>
      <c r="G807" s="130">
        <v>2010509.83</v>
      </c>
      <c r="H807" s="130">
        <v>0</v>
      </c>
      <c r="I807" s="130">
        <v>0</v>
      </c>
      <c r="J807" s="130">
        <v>834663.6</v>
      </c>
      <c r="K807" s="130">
        <v>0</v>
      </c>
      <c r="L807" s="128">
        <v>0</v>
      </c>
      <c r="M807" s="130">
        <v>0</v>
      </c>
      <c r="N807" s="130">
        <v>0</v>
      </c>
      <c r="O807" s="130">
        <v>0</v>
      </c>
      <c r="P807" s="130">
        <v>213.5</v>
      </c>
      <c r="Q807" s="130">
        <v>933542.35</v>
      </c>
      <c r="R807" s="130">
        <v>0</v>
      </c>
      <c r="S807" s="130">
        <v>0</v>
      </c>
      <c r="T807" s="130">
        <v>791</v>
      </c>
      <c r="U807" s="130">
        <v>4399629.67</v>
      </c>
      <c r="V807" s="130">
        <v>0</v>
      </c>
      <c r="W807" s="130">
        <v>0</v>
      </c>
      <c r="X807" s="15"/>
      <c r="Y807" s="49"/>
      <c r="Z807" s="49"/>
      <c r="AA807" s="49"/>
      <c r="AB807" s="49"/>
      <c r="AC807" s="49"/>
    </row>
    <row r="808" spans="1:29" s="16" customFormat="1" ht="24.75" hidden="1" customHeight="1" x14ac:dyDescent="0.25">
      <c r="A808" s="125">
        <v>222</v>
      </c>
      <c r="B808" s="126" t="s">
        <v>169</v>
      </c>
      <c r="C808" s="106">
        <f t="shared" si="79"/>
        <v>28505597.879999999</v>
      </c>
      <c r="D808" s="134">
        <f t="shared" si="76"/>
        <v>584382.67000000004</v>
      </c>
      <c r="E808" s="130">
        <v>613613.69999999995</v>
      </c>
      <c r="F808" s="130">
        <v>4444872.79</v>
      </c>
      <c r="G808" s="130">
        <v>6514787.7800000003</v>
      </c>
      <c r="H808" s="130">
        <v>424569.82</v>
      </c>
      <c r="I808" s="130">
        <v>526898.81000000006</v>
      </c>
      <c r="J808" s="130">
        <v>1560831.65</v>
      </c>
      <c r="K808" s="130">
        <v>0</v>
      </c>
      <c r="L808" s="128">
        <v>0</v>
      </c>
      <c r="M808" s="130">
        <v>0</v>
      </c>
      <c r="N808" s="130">
        <v>884.8</v>
      </c>
      <c r="O808" s="130">
        <v>4649476.4000000004</v>
      </c>
      <c r="P808" s="130">
        <v>622.6</v>
      </c>
      <c r="Q808" s="130">
        <v>2688266.59</v>
      </c>
      <c r="R808" s="130">
        <v>2938.69</v>
      </c>
      <c r="S808" s="130">
        <v>6497897.6699999999</v>
      </c>
      <c r="T808" s="130">
        <v>0</v>
      </c>
      <c r="U808" s="130">
        <v>0</v>
      </c>
      <c r="V808" s="130">
        <v>0</v>
      </c>
      <c r="W808" s="130">
        <v>0</v>
      </c>
      <c r="X808" s="15"/>
      <c r="Y808" s="15"/>
      <c r="Z808" s="15"/>
      <c r="AA808" s="15"/>
      <c r="AB808" s="15"/>
      <c r="AC808" s="15"/>
    </row>
    <row r="809" spans="1:29" s="16" customFormat="1" ht="24.75" hidden="1" customHeight="1" x14ac:dyDescent="0.25">
      <c r="A809" s="125">
        <v>223</v>
      </c>
      <c r="B809" s="126" t="s">
        <v>170</v>
      </c>
      <c r="C809" s="106">
        <f t="shared" si="79"/>
        <v>28751724.469999999</v>
      </c>
      <c r="D809" s="134">
        <f t="shared" si="76"/>
        <v>589539.48</v>
      </c>
      <c r="E809" s="130">
        <v>613611.28</v>
      </c>
      <c r="F809" s="130">
        <v>4431400.0199999996</v>
      </c>
      <c r="G809" s="130">
        <v>6536486.79</v>
      </c>
      <c r="H809" s="130">
        <v>424540.82</v>
      </c>
      <c r="I809" s="130">
        <v>526898.81000000006</v>
      </c>
      <c r="J809" s="130">
        <v>1560774.86</v>
      </c>
      <c r="K809" s="130">
        <v>0</v>
      </c>
      <c r="L809" s="128">
        <v>0</v>
      </c>
      <c r="M809" s="130">
        <v>0</v>
      </c>
      <c r="N809" s="130">
        <v>879.4</v>
      </c>
      <c r="O809" s="130">
        <v>4851999.29</v>
      </c>
      <c r="P809" s="130">
        <v>622.6</v>
      </c>
      <c r="Q809" s="130">
        <v>2673706.69</v>
      </c>
      <c r="R809" s="130">
        <v>2938.69</v>
      </c>
      <c r="S809" s="130">
        <v>6542766.4299999997</v>
      </c>
      <c r="T809" s="130">
        <v>0</v>
      </c>
      <c r="U809" s="130">
        <v>0</v>
      </c>
      <c r="V809" s="130">
        <v>0</v>
      </c>
      <c r="W809" s="130">
        <v>0</v>
      </c>
      <c r="X809" s="15"/>
      <c r="Y809" s="15"/>
      <c r="Z809" s="15"/>
      <c r="AA809" s="15"/>
      <c r="AB809" s="15"/>
      <c r="AC809" s="15"/>
    </row>
    <row r="810" spans="1:29" s="16" customFormat="1" ht="24.75" hidden="1" customHeight="1" x14ac:dyDescent="0.25">
      <c r="A810" s="125">
        <v>224</v>
      </c>
      <c r="B810" s="126" t="s">
        <v>761</v>
      </c>
      <c r="C810" s="106">
        <f t="shared" si="79"/>
        <v>3592054.55</v>
      </c>
      <c r="D810" s="134">
        <f t="shared" si="76"/>
        <v>73379.679999999993</v>
      </c>
      <c r="E810" s="130">
        <v>89717.71</v>
      </c>
      <c r="F810" s="130">
        <v>1966554.9</v>
      </c>
      <c r="G810" s="130">
        <v>0</v>
      </c>
      <c r="H810" s="130">
        <v>0</v>
      </c>
      <c r="I810" s="130">
        <v>0</v>
      </c>
      <c r="J810" s="130">
        <v>1462402.26</v>
      </c>
      <c r="K810" s="130">
        <v>0</v>
      </c>
      <c r="L810" s="128">
        <v>0</v>
      </c>
      <c r="M810" s="130">
        <v>0</v>
      </c>
      <c r="N810" s="130">
        <v>0</v>
      </c>
      <c r="O810" s="130">
        <v>0</v>
      </c>
      <c r="P810" s="130">
        <v>0</v>
      </c>
      <c r="Q810" s="130">
        <v>0</v>
      </c>
      <c r="R810" s="130">
        <v>0</v>
      </c>
      <c r="S810" s="130">
        <v>0</v>
      </c>
      <c r="T810" s="130">
        <v>0</v>
      </c>
      <c r="U810" s="130">
        <v>0</v>
      </c>
      <c r="V810" s="130">
        <v>0</v>
      </c>
      <c r="W810" s="130">
        <v>0</v>
      </c>
      <c r="X810" s="15"/>
      <c r="Y810" s="15"/>
      <c r="Z810" s="15"/>
      <c r="AA810" s="15"/>
      <c r="AB810" s="15"/>
      <c r="AC810" s="15"/>
    </row>
    <row r="811" spans="1:29" s="16" customFormat="1" ht="24.75" hidden="1" customHeight="1" x14ac:dyDescent="0.25">
      <c r="A811" s="125">
        <v>225</v>
      </c>
      <c r="B811" s="126" t="s">
        <v>666</v>
      </c>
      <c r="C811" s="106">
        <f t="shared" si="79"/>
        <v>7555890.9000000004</v>
      </c>
      <c r="D811" s="134">
        <f t="shared" si="76"/>
        <v>158308.26999999999</v>
      </c>
      <c r="E811" s="130">
        <v>0</v>
      </c>
      <c r="F811" s="130">
        <v>0</v>
      </c>
      <c r="G811" s="130">
        <v>0</v>
      </c>
      <c r="H811" s="130">
        <v>0</v>
      </c>
      <c r="I811" s="130">
        <v>0</v>
      </c>
      <c r="J811" s="130">
        <v>0</v>
      </c>
      <c r="K811" s="130">
        <v>0</v>
      </c>
      <c r="L811" s="128">
        <v>0</v>
      </c>
      <c r="M811" s="130">
        <v>0</v>
      </c>
      <c r="N811" s="130">
        <v>0</v>
      </c>
      <c r="O811" s="130">
        <v>0</v>
      </c>
      <c r="P811" s="130">
        <v>0</v>
      </c>
      <c r="Q811" s="130">
        <v>0</v>
      </c>
      <c r="R811" s="130">
        <v>0</v>
      </c>
      <c r="S811" s="130">
        <v>0</v>
      </c>
      <c r="T811" s="130">
        <v>1635</v>
      </c>
      <c r="U811" s="130">
        <v>7397582.6299999999</v>
      </c>
      <c r="V811" s="130">
        <v>0</v>
      </c>
      <c r="W811" s="130">
        <v>0</v>
      </c>
      <c r="X811" s="15"/>
      <c r="Y811" s="15"/>
      <c r="Z811" s="15"/>
      <c r="AA811" s="15"/>
      <c r="AB811" s="15"/>
      <c r="AC811" s="15"/>
    </row>
    <row r="812" spans="1:29" s="50" customFormat="1" ht="24.75" hidden="1" customHeight="1" x14ac:dyDescent="0.25">
      <c r="A812" s="125">
        <v>226</v>
      </c>
      <c r="B812" s="126" t="s">
        <v>734</v>
      </c>
      <c r="C812" s="106">
        <f t="shared" si="79"/>
        <v>12193264.869999999</v>
      </c>
      <c r="D812" s="134">
        <f t="shared" si="76"/>
        <v>247585.78</v>
      </c>
      <c r="E812" s="130">
        <v>376250.26</v>
      </c>
      <c r="F812" s="130">
        <v>0</v>
      </c>
      <c r="G812" s="130">
        <v>0</v>
      </c>
      <c r="H812" s="130">
        <v>0</v>
      </c>
      <c r="I812" s="130">
        <v>0</v>
      </c>
      <c r="J812" s="130">
        <v>0</v>
      </c>
      <c r="K812" s="130">
        <v>0</v>
      </c>
      <c r="L812" s="128">
        <v>0</v>
      </c>
      <c r="M812" s="130">
        <v>0</v>
      </c>
      <c r="N812" s="130">
        <v>1044</v>
      </c>
      <c r="O812" s="130">
        <v>5023634</v>
      </c>
      <c r="P812" s="130">
        <v>0</v>
      </c>
      <c r="Q812" s="130">
        <v>0</v>
      </c>
      <c r="R812" s="130">
        <v>1901.33</v>
      </c>
      <c r="S812" s="130">
        <v>6545794.8300000001</v>
      </c>
      <c r="T812" s="130">
        <v>0</v>
      </c>
      <c r="U812" s="130">
        <v>0</v>
      </c>
      <c r="V812" s="130">
        <v>0</v>
      </c>
      <c r="W812" s="130">
        <v>0</v>
      </c>
      <c r="X812" s="15"/>
      <c r="Y812" s="49"/>
      <c r="Z812" s="49"/>
      <c r="AA812" s="49"/>
      <c r="AB812" s="49"/>
      <c r="AC812" s="49"/>
    </row>
    <row r="813" spans="1:29" s="16" customFormat="1" ht="24.75" hidden="1" customHeight="1" x14ac:dyDescent="0.25">
      <c r="A813" s="125">
        <v>227</v>
      </c>
      <c r="B813" s="126" t="s">
        <v>762</v>
      </c>
      <c r="C813" s="106">
        <f t="shared" si="79"/>
        <v>736886.62</v>
      </c>
      <c r="D813" s="134">
        <f t="shared" si="76"/>
        <v>14718.47</v>
      </c>
      <c r="E813" s="130">
        <f>ROUND((F813+G813+H813+I813+J813+K813+M813+O813+Q813+S813+U813+W813)*0.05,2)</f>
        <v>34388.959999999999</v>
      </c>
      <c r="F813" s="130">
        <v>0</v>
      </c>
      <c r="G813" s="130">
        <v>0</v>
      </c>
      <c r="H813" s="130">
        <v>446054.11</v>
      </c>
      <c r="I813" s="130">
        <v>241725.08</v>
      </c>
      <c r="J813" s="130">
        <v>0</v>
      </c>
      <c r="K813" s="130">
        <v>0</v>
      </c>
      <c r="L813" s="128">
        <v>0</v>
      </c>
      <c r="M813" s="130">
        <v>0</v>
      </c>
      <c r="N813" s="130">
        <v>0</v>
      </c>
      <c r="O813" s="130">
        <v>0</v>
      </c>
      <c r="P813" s="130">
        <v>0</v>
      </c>
      <c r="Q813" s="130">
        <v>0</v>
      </c>
      <c r="R813" s="130">
        <v>0</v>
      </c>
      <c r="S813" s="130">
        <v>0</v>
      </c>
      <c r="T813" s="130">
        <v>0</v>
      </c>
      <c r="U813" s="130">
        <v>0</v>
      </c>
      <c r="V813" s="130">
        <v>0</v>
      </c>
      <c r="W813" s="130">
        <v>0</v>
      </c>
      <c r="X813" s="15"/>
      <c r="Y813" s="15"/>
      <c r="Z813" s="15"/>
      <c r="AA813" s="15"/>
      <c r="AB813" s="15"/>
      <c r="AC813" s="15"/>
    </row>
    <row r="814" spans="1:29" s="16" customFormat="1" ht="24.75" hidden="1" customHeight="1" x14ac:dyDescent="0.25">
      <c r="A814" s="125">
        <v>228</v>
      </c>
      <c r="B814" s="126" t="s">
        <v>1482</v>
      </c>
      <c r="C814" s="106">
        <f t="shared" si="79"/>
        <v>5394604.6799999997</v>
      </c>
      <c r="D814" s="134">
        <f t="shared" si="76"/>
        <v>109653.45</v>
      </c>
      <c r="E814" s="130">
        <v>160958.03</v>
      </c>
      <c r="F814" s="130">
        <v>0</v>
      </c>
      <c r="G814" s="130">
        <v>0</v>
      </c>
      <c r="H814" s="130">
        <v>0</v>
      </c>
      <c r="I814" s="130">
        <v>0</v>
      </c>
      <c r="J814" s="130">
        <v>239118.34999999998</v>
      </c>
      <c r="K814" s="130">
        <v>0</v>
      </c>
      <c r="L814" s="128">
        <v>0</v>
      </c>
      <c r="M814" s="130">
        <v>0</v>
      </c>
      <c r="N814" s="130">
        <v>355.5</v>
      </c>
      <c r="O814" s="130">
        <v>2258495.44</v>
      </c>
      <c r="P814" s="130">
        <v>0</v>
      </c>
      <c r="Q814" s="130">
        <v>0</v>
      </c>
      <c r="R814" s="130">
        <v>880</v>
      </c>
      <c r="S814" s="130">
        <v>2626379.41</v>
      </c>
      <c r="T814" s="130">
        <v>0</v>
      </c>
      <c r="U814" s="130">
        <v>0</v>
      </c>
      <c r="V814" s="130">
        <v>0</v>
      </c>
      <c r="W814" s="130">
        <v>0</v>
      </c>
      <c r="X814" s="15"/>
      <c r="Y814" s="15"/>
      <c r="Z814" s="15"/>
      <c r="AA814" s="15"/>
      <c r="AB814" s="15"/>
      <c r="AC814" s="15"/>
    </row>
    <row r="815" spans="1:29" s="16" customFormat="1" ht="24.75" hidden="1" customHeight="1" x14ac:dyDescent="0.25">
      <c r="A815" s="125">
        <v>229</v>
      </c>
      <c r="B815" s="126" t="s">
        <v>763</v>
      </c>
      <c r="C815" s="106">
        <f t="shared" si="79"/>
        <v>696941.65</v>
      </c>
      <c r="D815" s="134">
        <f t="shared" si="76"/>
        <v>13529.09</v>
      </c>
      <c r="E815" s="130">
        <v>51211.92</v>
      </c>
      <c r="F815" s="130">
        <v>0</v>
      </c>
      <c r="G815" s="130">
        <v>0</v>
      </c>
      <c r="H815" s="130">
        <v>364892.22</v>
      </c>
      <c r="I815" s="130">
        <v>267308.42</v>
      </c>
      <c r="J815" s="130">
        <v>0</v>
      </c>
      <c r="K815" s="130">
        <v>0</v>
      </c>
      <c r="L815" s="128">
        <v>0</v>
      </c>
      <c r="M815" s="130">
        <v>0</v>
      </c>
      <c r="N815" s="130">
        <v>0</v>
      </c>
      <c r="O815" s="130">
        <v>0</v>
      </c>
      <c r="P815" s="130">
        <v>0</v>
      </c>
      <c r="Q815" s="130">
        <v>0</v>
      </c>
      <c r="R815" s="130">
        <v>0</v>
      </c>
      <c r="S815" s="130">
        <v>0</v>
      </c>
      <c r="T815" s="130">
        <v>0</v>
      </c>
      <c r="U815" s="130">
        <v>0</v>
      </c>
      <c r="V815" s="130">
        <v>0</v>
      </c>
      <c r="W815" s="130">
        <v>0</v>
      </c>
      <c r="X815" s="15"/>
      <c r="Y815" s="15"/>
      <c r="Z815" s="15"/>
      <c r="AA815" s="15"/>
      <c r="AB815" s="15"/>
      <c r="AC815" s="15"/>
    </row>
    <row r="816" spans="1:29" s="16" customFormat="1" ht="24.75" hidden="1" customHeight="1" x14ac:dyDescent="0.25">
      <c r="A816" s="125">
        <v>230</v>
      </c>
      <c r="B816" s="126" t="s">
        <v>735</v>
      </c>
      <c r="C816" s="106">
        <f t="shared" si="79"/>
        <v>32695186.449999999</v>
      </c>
      <c r="D816" s="134">
        <f t="shared" si="76"/>
        <v>653049.27</v>
      </c>
      <c r="E816" s="130">
        <f t="shared" ref="E816:E827" si="81">ROUND((F816+G816+H816+I816+J816+K816+M816+O816+Q816+S816+U816+W816)*0.05,2)</f>
        <v>1525816.06</v>
      </c>
      <c r="F816" s="130">
        <v>0</v>
      </c>
      <c r="G816" s="130">
        <v>7133313.3700000001</v>
      </c>
      <c r="H816" s="130">
        <v>0</v>
      </c>
      <c r="I816" s="130">
        <v>2476171.7799999998</v>
      </c>
      <c r="J816" s="130">
        <v>0</v>
      </c>
      <c r="K816" s="130">
        <v>0</v>
      </c>
      <c r="L816" s="128">
        <v>0</v>
      </c>
      <c r="M816" s="130">
        <v>0</v>
      </c>
      <c r="N816" s="130">
        <v>1202</v>
      </c>
      <c r="O816" s="130">
        <v>8065368.2199999997</v>
      </c>
      <c r="P816" s="130">
        <v>0</v>
      </c>
      <c r="Q816" s="130">
        <v>0</v>
      </c>
      <c r="R816" s="130">
        <v>0</v>
      </c>
      <c r="S816" s="130">
        <v>0</v>
      </c>
      <c r="T816" s="130">
        <v>2308.7399999999998</v>
      </c>
      <c r="U816" s="130">
        <v>12841467.75</v>
      </c>
      <c r="V816" s="130">
        <v>0</v>
      </c>
      <c r="W816" s="130">
        <v>0</v>
      </c>
      <c r="X816" s="15"/>
      <c r="Y816" s="15"/>
      <c r="Z816" s="15"/>
      <c r="AA816" s="15"/>
      <c r="AB816" s="15"/>
      <c r="AC816" s="15"/>
    </row>
    <row r="817" spans="1:29" s="50" customFormat="1" ht="24.75" hidden="1" customHeight="1" x14ac:dyDescent="0.25">
      <c r="A817" s="125">
        <v>231</v>
      </c>
      <c r="B817" s="126" t="s">
        <v>736</v>
      </c>
      <c r="C817" s="106">
        <f t="shared" si="79"/>
        <v>21207326.16</v>
      </c>
      <c r="D817" s="134">
        <f t="shared" si="76"/>
        <v>423592.29</v>
      </c>
      <c r="E817" s="130">
        <f t="shared" si="81"/>
        <v>989701.61</v>
      </c>
      <c r="F817" s="130">
        <v>0</v>
      </c>
      <c r="G817" s="130">
        <v>0</v>
      </c>
      <c r="H817" s="130">
        <v>0</v>
      </c>
      <c r="I817" s="130">
        <v>0</v>
      </c>
      <c r="J817" s="130">
        <v>2513479.42</v>
      </c>
      <c r="K817" s="130">
        <v>0</v>
      </c>
      <c r="L817" s="128">
        <v>0</v>
      </c>
      <c r="M817" s="130">
        <v>0</v>
      </c>
      <c r="N817" s="130">
        <v>1133</v>
      </c>
      <c r="O817" s="130">
        <v>6184178.8899999997</v>
      </c>
      <c r="P817" s="130">
        <v>0</v>
      </c>
      <c r="Q817" s="130">
        <v>0</v>
      </c>
      <c r="R817" s="130">
        <v>0</v>
      </c>
      <c r="S817" s="130">
        <v>0</v>
      </c>
      <c r="T817" s="130">
        <v>2452.5</v>
      </c>
      <c r="U817" s="130">
        <v>11096373.949999999</v>
      </c>
      <c r="V817" s="130">
        <v>0</v>
      </c>
      <c r="W817" s="130">
        <v>0</v>
      </c>
      <c r="X817" s="15"/>
      <c r="Y817" s="49"/>
      <c r="Z817" s="49"/>
      <c r="AA817" s="49"/>
      <c r="AB817" s="49"/>
      <c r="AC817" s="49"/>
    </row>
    <row r="818" spans="1:29" s="50" customFormat="1" ht="24.75" hidden="1" customHeight="1" x14ac:dyDescent="0.25">
      <c r="A818" s="125">
        <v>232</v>
      </c>
      <c r="B818" s="126" t="s">
        <v>737</v>
      </c>
      <c r="C818" s="106">
        <f t="shared" si="79"/>
        <v>17838872</v>
      </c>
      <c r="D818" s="134">
        <f t="shared" si="76"/>
        <v>356311.24</v>
      </c>
      <c r="E818" s="130">
        <f t="shared" si="81"/>
        <v>832502.89</v>
      </c>
      <c r="F818" s="130">
        <v>0</v>
      </c>
      <c r="G818" s="130">
        <v>0</v>
      </c>
      <c r="H818" s="130">
        <v>0</v>
      </c>
      <c r="I818" s="130">
        <v>0</v>
      </c>
      <c r="J818" s="130">
        <v>2077833.87</v>
      </c>
      <c r="K818" s="130">
        <v>0</v>
      </c>
      <c r="L818" s="128">
        <v>0</v>
      </c>
      <c r="M818" s="130">
        <v>0</v>
      </c>
      <c r="N818" s="130">
        <v>1150.3</v>
      </c>
      <c r="O818" s="130">
        <v>6278606.3399999999</v>
      </c>
      <c r="P818" s="130">
        <v>0</v>
      </c>
      <c r="Q818" s="130">
        <v>0</v>
      </c>
      <c r="R818" s="130">
        <v>0</v>
      </c>
      <c r="S818" s="130">
        <v>0</v>
      </c>
      <c r="T818" s="130">
        <v>1833.04</v>
      </c>
      <c r="U818" s="130">
        <v>8293617.6600000001</v>
      </c>
      <c r="V818" s="130">
        <v>0</v>
      </c>
      <c r="W818" s="130">
        <v>0</v>
      </c>
      <c r="X818" s="15"/>
      <c r="Y818" s="49"/>
      <c r="Z818" s="49"/>
      <c r="AA818" s="49"/>
      <c r="AB818" s="49"/>
      <c r="AC818" s="49"/>
    </row>
    <row r="819" spans="1:29" s="16" customFormat="1" ht="24.75" hidden="1" customHeight="1" x14ac:dyDescent="0.25">
      <c r="A819" s="125">
        <v>233</v>
      </c>
      <c r="B819" s="126" t="s">
        <v>738</v>
      </c>
      <c r="C819" s="106">
        <f t="shared" si="79"/>
        <v>52197152.890000001</v>
      </c>
      <c r="D819" s="134">
        <f t="shared" si="76"/>
        <v>1042578.94</v>
      </c>
      <c r="E819" s="130">
        <f t="shared" si="81"/>
        <v>2435932.09</v>
      </c>
      <c r="F819" s="130">
        <v>0</v>
      </c>
      <c r="G819" s="130">
        <v>7793252.4199999999</v>
      </c>
      <c r="H819" s="130">
        <v>5656950.9500000002</v>
      </c>
      <c r="I819" s="130">
        <v>2705255.01</v>
      </c>
      <c r="J819" s="130">
        <v>3235370.45</v>
      </c>
      <c r="K819" s="130">
        <v>0</v>
      </c>
      <c r="L819" s="128">
        <v>0</v>
      </c>
      <c r="M819" s="130">
        <v>0</v>
      </c>
      <c r="N819" s="130">
        <v>1163.8</v>
      </c>
      <c r="O819" s="130">
        <v>8017697.8099999996</v>
      </c>
      <c r="P819" s="130">
        <v>0</v>
      </c>
      <c r="Q819" s="130">
        <v>0</v>
      </c>
      <c r="R819" s="130">
        <v>0</v>
      </c>
      <c r="S819" s="130">
        <v>0</v>
      </c>
      <c r="T819" s="130">
        <v>3831.3</v>
      </c>
      <c r="U819" s="130">
        <v>21310115.219999999</v>
      </c>
      <c r="V819" s="130">
        <v>0</v>
      </c>
      <c r="W819" s="130">
        <v>0</v>
      </c>
      <c r="X819" s="15"/>
      <c r="Y819" s="15"/>
      <c r="Z819" s="15"/>
      <c r="AA819" s="15"/>
      <c r="AB819" s="15"/>
      <c r="AC819" s="15"/>
    </row>
    <row r="820" spans="1:29" s="16" customFormat="1" ht="24.75" hidden="1" customHeight="1" x14ac:dyDescent="0.25">
      <c r="A820" s="125">
        <v>234</v>
      </c>
      <c r="B820" s="126" t="s">
        <v>739</v>
      </c>
      <c r="C820" s="106">
        <f t="shared" si="79"/>
        <v>20660191.25</v>
      </c>
      <c r="D820" s="134">
        <f t="shared" si="76"/>
        <v>426775.52</v>
      </c>
      <c r="E820" s="130">
        <v>290634.55</v>
      </c>
      <c r="F820" s="130">
        <v>0</v>
      </c>
      <c r="G820" s="130">
        <v>0</v>
      </c>
      <c r="H820" s="130">
        <v>352466.71</v>
      </c>
      <c r="I820" s="130">
        <v>244222.13</v>
      </c>
      <c r="J820" s="130">
        <v>1442000.57</v>
      </c>
      <c r="K820" s="130">
        <v>0</v>
      </c>
      <c r="L820" s="128">
        <v>0</v>
      </c>
      <c r="M820" s="130">
        <v>0</v>
      </c>
      <c r="N820" s="130">
        <v>923.3</v>
      </c>
      <c r="O820" s="130">
        <v>5719485.5099999998</v>
      </c>
      <c r="P820" s="130">
        <v>778.2</v>
      </c>
      <c r="Q820" s="130">
        <v>2683957.54</v>
      </c>
      <c r="R820" s="130">
        <v>0</v>
      </c>
      <c r="S820" s="130">
        <v>0</v>
      </c>
      <c r="T820" s="130">
        <v>1502.4</v>
      </c>
      <c r="U820" s="130">
        <v>9500648.7200000007</v>
      </c>
      <c r="V820" s="130">
        <v>0</v>
      </c>
      <c r="W820" s="130">
        <v>0</v>
      </c>
      <c r="X820" s="15"/>
      <c r="Y820" s="15"/>
      <c r="Z820" s="15"/>
      <c r="AA820" s="15"/>
      <c r="AB820" s="15"/>
      <c r="AC820" s="15"/>
    </row>
    <row r="821" spans="1:29" s="16" customFormat="1" ht="24.75" hidden="1" customHeight="1" x14ac:dyDescent="0.25">
      <c r="A821" s="125">
        <v>235</v>
      </c>
      <c r="B821" s="126" t="s">
        <v>740</v>
      </c>
      <c r="C821" s="106">
        <f t="shared" si="79"/>
        <v>15788542.65</v>
      </c>
      <c r="D821" s="134">
        <f t="shared" si="76"/>
        <v>326033.96999999997</v>
      </c>
      <c r="E821" s="130">
        <v>227276.55</v>
      </c>
      <c r="F821" s="130">
        <v>0</v>
      </c>
      <c r="G821" s="130">
        <v>0</v>
      </c>
      <c r="H821" s="130">
        <v>0</v>
      </c>
      <c r="I821" s="130">
        <v>0</v>
      </c>
      <c r="J821" s="130">
        <v>1391303.57</v>
      </c>
      <c r="K821" s="130">
        <v>0</v>
      </c>
      <c r="L821" s="128">
        <v>0</v>
      </c>
      <c r="M821" s="130">
        <v>0</v>
      </c>
      <c r="N821" s="130">
        <v>923.3</v>
      </c>
      <c r="O821" s="130">
        <v>5612138.5999999996</v>
      </c>
      <c r="P821" s="130">
        <v>0</v>
      </c>
      <c r="Q821" s="130">
        <v>0</v>
      </c>
      <c r="R821" s="130">
        <v>0</v>
      </c>
      <c r="S821" s="130">
        <v>0</v>
      </c>
      <c r="T821" s="130">
        <v>1502.4</v>
      </c>
      <c r="U821" s="130">
        <v>8231789.96</v>
      </c>
      <c r="V821" s="130">
        <v>0</v>
      </c>
      <c r="W821" s="130">
        <v>0</v>
      </c>
      <c r="X821" s="15"/>
      <c r="Y821" s="15"/>
      <c r="Z821" s="15"/>
      <c r="AA821" s="15"/>
      <c r="AB821" s="15"/>
      <c r="AC821" s="15"/>
    </row>
    <row r="822" spans="1:29" s="50" customFormat="1" ht="24.75" hidden="1" customHeight="1" x14ac:dyDescent="0.25">
      <c r="A822" s="125">
        <v>236</v>
      </c>
      <c r="B822" s="126" t="s">
        <v>741</v>
      </c>
      <c r="C822" s="106">
        <f t="shared" si="79"/>
        <v>21223584.550000001</v>
      </c>
      <c r="D822" s="134">
        <f t="shared" si="76"/>
        <v>438061.24</v>
      </c>
      <c r="E822" s="130">
        <v>315371.90999999997</v>
      </c>
      <c r="F822" s="130">
        <v>0</v>
      </c>
      <c r="G822" s="130">
        <v>3227410.63</v>
      </c>
      <c r="H822" s="130">
        <v>1223553.53</v>
      </c>
      <c r="I822" s="130">
        <v>253555.86</v>
      </c>
      <c r="J822" s="130">
        <v>1313073.67</v>
      </c>
      <c r="K822" s="130">
        <v>0</v>
      </c>
      <c r="L822" s="128">
        <v>0</v>
      </c>
      <c r="M822" s="130">
        <v>0</v>
      </c>
      <c r="N822" s="130">
        <v>923.3</v>
      </c>
      <c r="O822" s="130">
        <v>5689791.8300000001</v>
      </c>
      <c r="P822" s="130">
        <v>0</v>
      </c>
      <c r="Q822" s="130">
        <v>0</v>
      </c>
      <c r="R822" s="130">
        <v>0</v>
      </c>
      <c r="S822" s="130">
        <v>0</v>
      </c>
      <c r="T822" s="130">
        <v>1667.66</v>
      </c>
      <c r="U822" s="130">
        <v>8762765.8800000008</v>
      </c>
      <c r="V822" s="130">
        <v>0</v>
      </c>
      <c r="W822" s="130">
        <v>0</v>
      </c>
      <c r="X822" s="15"/>
      <c r="Y822" s="49"/>
      <c r="Z822" s="49"/>
      <c r="AA822" s="49"/>
      <c r="AB822" s="49"/>
      <c r="AC822" s="49"/>
    </row>
    <row r="823" spans="1:29" s="50" customFormat="1" ht="24.75" hidden="1" customHeight="1" x14ac:dyDescent="0.25">
      <c r="A823" s="125">
        <v>237</v>
      </c>
      <c r="B823" s="126" t="s">
        <v>742</v>
      </c>
      <c r="C823" s="106">
        <f t="shared" si="79"/>
        <v>23778924.969999999</v>
      </c>
      <c r="D823" s="134">
        <f t="shared" si="76"/>
        <v>491596.95</v>
      </c>
      <c r="E823" s="130">
        <v>315508.15000000002</v>
      </c>
      <c r="F823" s="130">
        <v>0</v>
      </c>
      <c r="G823" s="130">
        <v>4549933.3699999992</v>
      </c>
      <c r="H823" s="130">
        <v>1200447.8</v>
      </c>
      <c r="I823" s="130">
        <v>234934.26</v>
      </c>
      <c r="J823" s="130">
        <v>1413321.27</v>
      </c>
      <c r="K823" s="130">
        <v>0</v>
      </c>
      <c r="L823" s="128">
        <v>0</v>
      </c>
      <c r="M823" s="130">
        <v>0</v>
      </c>
      <c r="N823" s="130">
        <v>948.3</v>
      </c>
      <c r="O823" s="130">
        <v>5671416.1900000004</v>
      </c>
      <c r="P823" s="130">
        <v>0</v>
      </c>
      <c r="Q823" s="130">
        <v>0</v>
      </c>
      <c r="R823" s="130">
        <v>0</v>
      </c>
      <c r="S823" s="130">
        <v>0</v>
      </c>
      <c r="T823" s="130">
        <v>1833.04</v>
      </c>
      <c r="U823" s="130">
        <v>9901766.9800000004</v>
      </c>
      <c r="V823" s="130">
        <v>0</v>
      </c>
      <c r="W823" s="130">
        <v>0</v>
      </c>
      <c r="X823" s="15"/>
      <c r="Y823" s="49"/>
      <c r="Z823" s="49"/>
      <c r="AA823" s="49"/>
      <c r="AB823" s="49"/>
      <c r="AC823" s="49"/>
    </row>
    <row r="824" spans="1:29" s="16" customFormat="1" ht="24.75" hidden="1" customHeight="1" x14ac:dyDescent="0.25">
      <c r="A824" s="125">
        <v>238</v>
      </c>
      <c r="B824" s="126" t="s">
        <v>743</v>
      </c>
      <c r="C824" s="106">
        <f t="shared" si="79"/>
        <v>10905860.82</v>
      </c>
      <c r="D824" s="134">
        <f t="shared" si="76"/>
        <v>217832.2</v>
      </c>
      <c r="E824" s="130">
        <f t="shared" si="81"/>
        <v>508953.74</v>
      </c>
      <c r="F824" s="130">
        <v>0</v>
      </c>
      <c r="G824" s="130">
        <v>1925386.32</v>
      </c>
      <c r="H824" s="130">
        <v>1397595.69</v>
      </c>
      <c r="I824" s="130">
        <v>668355.23</v>
      </c>
      <c r="J824" s="130">
        <v>799324.55</v>
      </c>
      <c r="K824" s="130">
        <v>0</v>
      </c>
      <c r="L824" s="128">
        <v>0</v>
      </c>
      <c r="M824" s="130">
        <v>0</v>
      </c>
      <c r="N824" s="130">
        <v>338.1</v>
      </c>
      <c r="O824" s="130">
        <v>2329252.13</v>
      </c>
      <c r="P824" s="130">
        <v>0</v>
      </c>
      <c r="Q824" s="130">
        <v>0</v>
      </c>
      <c r="R824" s="130">
        <v>0</v>
      </c>
      <c r="S824" s="130">
        <v>0</v>
      </c>
      <c r="T824" s="130">
        <v>550</v>
      </c>
      <c r="U824" s="130">
        <v>3059160.96</v>
      </c>
      <c r="V824" s="130">
        <v>0</v>
      </c>
      <c r="W824" s="130">
        <v>0</v>
      </c>
      <c r="X824" s="15"/>
      <c r="Y824" s="15"/>
      <c r="Z824" s="15"/>
      <c r="AA824" s="15"/>
      <c r="AB824" s="15"/>
      <c r="AC824" s="15"/>
    </row>
    <row r="825" spans="1:29" s="16" customFormat="1" ht="24.75" hidden="1" customHeight="1" x14ac:dyDescent="0.25">
      <c r="A825" s="125">
        <v>239</v>
      </c>
      <c r="B825" s="126" t="s">
        <v>744</v>
      </c>
      <c r="C825" s="106">
        <f t="shared" si="79"/>
        <v>13342176.460000001</v>
      </c>
      <c r="D825" s="134">
        <f t="shared" si="76"/>
        <v>266494.84000000003</v>
      </c>
      <c r="E825" s="130">
        <f t="shared" si="81"/>
        <v>622651.51</v>
      </c>
      <c r="F825" s="130">
        <v>0</v>
      </c>
      <c r="G825" s="130">
        <v>0</v>
      </c>
      <c r="H825" s="130">
        <v>2323425.4300000002</v>
      </c>
      <c r="I825" s="130">
        <v>1111103.55</v>
      </c>
      <c r="J825" s="130">
        <v>2657665.6</v>
      </c>
      <c r="K825" s="130">
        <v>0</v>
      </c>
      <c r="L825" s="128">
        <v>0</v>
      </c>
      <c r="M825" s="130">
        <v>0</v>
      </c>
      <c r="N825" s="130">
        <v>923.3</v>
      </c>
      <c r="O825" s="130">
        <v>6360835.5300000003</v>
      </c>
      <c r="P825" s="130">
        <v>0</v>
      </c>
      <c r="Q825" s="130">
        <v>0</v>
      </c>
      <c r="R825" s="130">
        <v>0</v>
      </c>
      <c r="S825" s="130">
        <v>0</v>
      </c>
      <c r="T825" s="130">
        <v>0</v>
      </c>
      <c r="U825" s="130">
        <v>0</v>
      </c>
      <c r="V825" s="130">
        <v>0</v>
      </c>
      <c r="W825" s="130">
        <v>0</v>
      </c>
      <c r="X825" s="15"/>
      <c r="Y825" s="15"/>
      <c r="Z825" s="15"/>
      <c r="AA825" s="15"/>
      <c r="AB825" s="15"/>
      <c r="AC825" s="15"/>
    </row>
    <row r="826" spans="1:29" s="50" customFormat="1" ht="24.75" hidden="1" customHeight="1" x14ac:dyDescent="0.25">
      <c r="A826" s="125">
        <v>240</v>
      </c>
      <c r="B826" s="126" t="s">
        <v>745</v>
      </c>
      <c r="C826" s="106">
        <f t="shared" si="79"/>
        <v>13482889.689999999</v>
      </c>
      <c r="D826" s="134">
        <f t="shared" si="76"/>
        <v>269305.43</v>
      </c>
      <c r="E826" s="130">
        <f t="shared" si="81"/>
        <v>629218.30000000005</v>
      </c>
      <c r="F826" s="130">
        <v>0</v>
      </c>
      <c r="G826" s="130">
        <v>0</v>
      </c>
      <c r="H826" s="130">
        <v>3634348.22</v>
      </c>
      <c r="I826" s="130">
        <v>1737987.12</v>
      </c>
      <c r="J826" s="130">
        <v>2078585.41</v>
      </c>
      <c r="K826" s="130">
        <v>0</v>
      </c>
      <c r="L826" s="128">
        <v>0</v>
      </c>
      <c r="M826" s="130">
        <v>0</v>
      </c>
      <c r="N826" s="130">
        <v>0</v>
      </c>
      <c r="O826" s="130">
        <v>0</v>
      </c>
      <c r="P826" s="130">
        <v>0</v>
      </c>
      <c r="Q826" s="130">
        <v>0</v>
      </c>
      <c r="R826" s="130">
        <v>1833.04</v>
      </c>
      <c r="S826" s="130">
        <v>5133445.21</v>
      </c>
      <c r="T826" s="130">
        <v>0</v>
      </c>
      <c r="U826" s="130">
        <v>0</v>
      </c>
      <c r="V826" s="130">
        <v>0</v>
      </c>
      <c r="W826" s="130">
        <v>0</v>
      </c>
      <c r="X826" s="15"/>
      <c r="Y826" s="49"/>
      <c r="Z826" s="49"/>
      <c r="AA826" s="49"/>
      <c r="AB826" s="49"/>
      <c r="AC826" s="49"/>
    </row>
    <row r="827" spans="1:29" s="50" customFormat="1" ht="24.75" hidden="1" customHeight="1" x14ac:dyDescent="0.25">
      <c r="A827" s="125">
        <v>241</v>
      </c>
      <c r="B827" s="126" t="s">
        <v>746</v>
      </c>
      <c r="C827" s="106">
        <f t="shared" si="79"/>
        <v>26049615.239999998</v>
      </c>
      <c r="D827" s="134">
        <f t="shared" si="76"/>
        <v>520311.52</v>
      </c>
      <c r="E827" s="130">
        <f t="shared" si="81"/>
        <v>1215681.1299999999</v>
      </c>
      <c r="F827" s="130">
        <v>0</v>
      </c>
      <c r="G827" s="130">
        <v>0</v>
      </c>
      <c r="H827" s="130">
        <v>4680774.3899999997</v>
      </c>
      <c r="I827" s="130">
        <v>2238429.9300000002</v>
      </c>
      <c r="J827" s="130">
        <v>2677067.4300000002</v>
      </c>
      <c r="K827" s="130">
        <v>0</v>
      </c>
      <c r="L827" s="128">
        <v>0</v>
      </c>
      <c r="M827" s="130">
        <v>0</v>
      </c>
      <c r="N827" s="130">
        <v>923.3</v>
      </c>
      <c r="O827" s="130">
        <v>6360835.5300000003</v>
      </c>
      <c r="P827" s="130">
        <v>0</v>
      </c>
      <c r="Q827" s="130">
        <v>0</v>
      </c>
      <c r="R827" s="130">
        <v>0</v>
      </c>
      <c r="S827" s="130">
        <v>0</v>
      </c>
      <c r="T827" s="130">
        <v>1502.4</v>
      </c>
      <c r="U827" s="130">
        <v>8356515.3099999996</v>
      </c>
      <c r="V827" s="130">
        <v>0</v>
      </c>
      <c r="W827" s="130">
        <v>0</v>
      </c>
      <c r="X827" s="15"/>
      <c r="Y827" s="49"/>
      <c r="Z827" s="49"/>
      <c r="AA827" s="49"/>
      <c r="AB827" s="49"/>
      <c r="AC827" s="49"/>
    </row>
    <row r="828" spans="1:29" s="50" customFormat="1" ht="24.75" hidden="1" customHeight="1" x14ac:dyDescent="0.25">
      <c r="A828" s="125">
        <v>242</v>
      </c>
      <c r="B828" s="126" t="s">
        <v>1454</v>
      </c>
      <c r="C828" s="106">
        <f t="shared" si="79"/>
        <v>2830547.89</v>
      </c>
      <c r="D828" s="134">
        <f t="shared" si="76"/>
        <v>59304.61</v>
      </c>
      <c r="E828" s="130">
        <v>0</v>
      </c>
      <c r="F828" s="130">
        <v>0</v>
      </c>
      <c r="G828" s="130">
        <v>2771243.28</v>
      </c>
      <c r="H828" s="130">
        <v>0</v>
      </c>
      <c r="I828" s="130">
        <v>0</v>
      </c>
      <c r="J828" s="130">
        <v>0</v>
      </c>
      <c r="K828" s="130">
        <v>0</v>
      </c>
      <c r="L828" s="128">
        <v>0</v>
      </c>
      <c r="M828" s="130">
        <v>0</v>
      </c>
      <c r="N828" s="130">
        <v>0</v>
      </c>
      <c r="O828" s="130">
        <v>0</v>
      </c>
      <c r="P828" s="130">
        <v>0</v>
      </c>
      <c r="Q828" s="130">
        <v>0</v>
      </c>
      <c r="R828" s="130">
        <v>0</v>
      </c>
      <c r="S828" s="130">
        <v>0</v>
      </c>
      <c r="T828" s="130">
        <v>0</v>
      </c>
      <c r="U828" s="130">
        <v>0</v>
      </c>
      <c r="V828" s="130">
        <v>0</v>
      </c>
      <c r="W828" s="130">
        <v>0</v>
      </c>
      <c r="X828" s="15"/>
      <c r="Y828" s="49"/>
      <c r="Z828" s="49"/>
      <c r="AA828" s="49"/>
      <c r="AB828" s="49"/>
      <c r="AC828" s="49"/>
    </row>
    <row r="829" spans="1:29" s="50" customFormat="1" ht="24.75" hidden="1" customHeight="1" x14ac:dyDescent="0.25">
      <c r="A829" s="125">
        <v>243</v>
      </c>
      <c r="B829" s="126" t="s">
        <v>1170</v>
      </c>
      <c r="C829" s="104">
        <f t="shared" si="79"/>
        <v>586753.23</v>
      </c>
      <c r="D829" s="134">
        <v>0</v>
      </c>
      <c r="E829" s="127">
        <v>0</v>
      </c>
      <c r="F829" s="127">
        <v>0</v>
      </c>
      <c r="G829" s="127">
        <v>0</v>
      </c>
      <c r="H829" s="127">
        <v>0</v>
      </c>
      <c r="I829" s="127">
        <v>0</v>
      </c>
      <c r="J829" s="130">
        <v>0</v>
      </c>
      <c r="K829" s="127">
        <v>0</v>
      </c>
      <c r="L829" s="128">
        <v>0</v>
      </c>
      <c r="M829" s="127">
        <v>0</v>
      </c>
      <c r="N829" s="129">
        <v>0</v>
      </c>
      <c r="O829" s="130">
        <v>0</v>
      </c>
      <c r="P829" s="129">
        <v>0</v>
      </c>
      <c r="Q829" s="130">
        <v>0</v>
      </c>
      <c r="R829" s="129">
        <v>0</v>
      </c>
      <c r="S829" s="130">
        <v>0</v>
      </c>
      <c r="T829" s="129">
        <v>4102</v>
      </c>
      <c r="U829" s="127">
        <v>586753.23</v>
      </c>
      <c r="V829" s="129">
        <v>0</v>
      </c>
      <c r="W829" s="130">
        <v>0</v>
      </c>
      <c r="X829" s="15"/>
      <c r="Y829" s="49"/>
      <c r="Z829" s="49"/>
      <c r="AA829" s="49"/>
      <c r="AB829" s="49"/>
      <c r="AC829" s="49"/>
    </row>
    <row r="830" spans="1:29" s="50" customFormat="1" ht="24.75" hidden="1" customHeight="1" x14ac:dyDescent="0.25">
      <c r="A830" s="125">
        <v>244</v>
      </c>
      <c r="B830" s="126" t="s">
        <v>1444</v>
      </c>
      <c r="C830" s="106">
        <f t="shared" si="79"/>
        <v>1296934.6499999999</v>
      </c>
      <c r="D830" s="134">
        <f t="shared" si="76"/>
        <v>0</v>
      </c>
      <c r="E830" s="130">
        <v>1296934.6499999999</v>
      </c>
      <c r="F830" s="130">
        <v>0</v>
      </c>
      <c r="G830" s="130">
        <v>0</v>
      </c>
      <c r="H830" s="130">
        <v>0</v>
      </c>
      <c r="I830" s="130">
        <v>0</v>
      </c>
      <c r="J830" s="130">
        <v>0</v>
      </c>
      <c r="K830" s="130">
        <v>0</v>
      </c>
      <c r="L830" s="128">
        <v>0</v>
      </c>
      <c r="M830" s="130">
        <v>0</v>
      </c>
      <c r="N830" s="130">
        <v>0</v>
      </c>
      <c r="O830" s="130">
        <v>0</v>
      </c>
      <c r="P830" s="130">
        <v>0</v>
      </c>
      <c r="Q830" s="130">
        <v>0</v>
      </c>
      <c r="R830" s="130">
        <v>0</v>
      </c>
      <c r="S830" s="130">
        <v>0</v>
      </c>
      <c r="T830" s="130">
        <v>0</v>
      </c>
      <c r="U830" s="130">
        <v>0</v>
      </c>
      <c r="V830" s="130">
        <v>0</v>
      </c>
      <c r="W830" s="130">
        <v>0</v>
      </c>
      <c r="X830" s="15"/>
      <c r="Y830" s="49"/>
      <c r="Z830" s="49"/>
      <c r="AA830" s="49"/>
      <c r="AB830" s="49"/>
      <c r="AC830" s="49"/>
    </row>
    <row r="831" spans="1:29" s="50" customFormat="1" ht="24.75" hidden="1" customHeight="1" x14ac:dyDescent="0.25">
      <c r="A831" s="125">
        <v>245</v>
      </c>
      <c r="B831" s="126" t="s">
        <v>1125</v>
      </c>
      <c r="C831" s="106">
        <f t="shared" si="79"/>
        <v>4281136.0999999996</v>
      </c>
      <c r="D831" s="134">
        <f>ROUND((F831+G831+H831+I831+J831+K831+M831+O831+Q831+S831+U831+W831)*0.0214,2)</f>
        <v>89696.8</v>
      </c>
      <c r="E831" s="130">
        <v>0</v>
      </c>
      <c r="F831" s="130">
        <v>781888</v>
      </c>
      <c r="G831" s="130">
        <v>0</v>
      </c>
      <c r="H831" s="130">
        <v>0</v>
      </c>
      <c r="I831" s="130">
        <v>0</v>
      </c>
      <c r="J831" s="130">
        <v>849274.7</v>
      </c>
      <c r="K831" s="130">
        <v>0</v>
      </c>
      <c r="L831" s="128">
        <v>0</v>
      </c>
      <c r="M831" s="130">
        <v>0</v>
      </c>
      <c r="N831" s="130">
        <v>363</v>
      </c>
      <c r="O831" s="130">
        <v>2560276.6</v>
      </c>
      <c r="P831" s="130">
        <v>0</v>
      </c>
      <c r="Q831" s="130">
        <v>0</v>
      </c>
      <c r="R831" s="130">
        <v>0</v>
      </c>
      <c r="S831" s="130">
        <v>0</v>
      </c>
      <c r="T831" s="130">
        <v>0</v>
      </c>
      <c r="U831" s="130">
        <v>0</v>
      </c>
      <c r="V831" s="130">
        <v>0</v>
      </c>
      <c r="W831" s="130">
        <v>0</v>
      </c>
      <c r="X831" s="15"/>
      <c r="Y831" s="49"/>
      <c r="Z831" s="49"/>
      <c r="AA831" s="49"/>
      <c r="AB831" s="49"/>
      <c r="AC831" s="49"/>
    </row>
    <row r="832" spans="1:29" s="16" customFormat="1" ht="24.75" hidden="1" customHeight="1" x14ac:dyDescent="0.25">
      <c r="A832" s="125">
        <v>246</v>
      </c>
      <c r="B832" s="126" t="s">
        <v>764</v>
      </c>
      <c r="C832" s="106">
        <f t="shared" si="79"/>
        <v>10962603.689999999</v>
      </c>
      <c r="D832" s="134">
        <f t="shared" si="76"/>
        <v>224663.43</v>
      </c>
      <c r="E832" s="130">
        <v>239648.91</v>
      </c>
      <c r="F832" s="130">
        <v>1609684.9</v>
      </c>
      <c r="G832" s="130">
        <v>0</v>
      </c>
      <c r="H832" s="130">
        <v>0</v>
      </c>
      <c r="I832" s="130">
        <v>0</v>
      </c>
      <c r="J832" s="130">
        <v>0</v>
      </c>
      <c r="K832" s="130">
        <v>0</v>
      </c>
      <c r="L832" s="128">
        <v>0</v>
      </c>
      <c r="M832" s="130">
        <v>0</v>
      </c>
      <c r="N832" s="130">
        <v>923.3</v>
      </c>
      <c r="O832" s="130">
        <v>5026727.05</v>
      </c>
      <c r="P832" s="130">
        <v>0</v>
      </c>
      <c r="Q832" s="130">
        <v>0</v>
      </c>
      <c r="R832" s="130">
        <v>2081</v>
      </c>
      <c r="S832" s="130">
        <v>3861879.4</v>
      </c>
      <c r="T832" s="130">
        <v>0</v>
      </c>
      <c r="U832" s="130">
        <v>0</v>
      </c>
      <c r="V832" s="130">
        <v>0</v>
      </c>
      <c r="W832" s="130">
        <v>0</v>
      </c>
      <c r="X832" s="15"/>
      <c r="Y832" s="15"/>
      <c r="Z832" s="15"/>
      <c r="AA832" s="15"/>
      <c r="AB832" s="15"/>
      <c r="AC832" s="15"/>
    </row>
    <row r="833" spans="1:30" s="16" customFormat="1" ht="24.75" hidden="1" customHeight="1" x14ac:dyDescent="0.25">
      <c r="A833" s="125">
        <v>247</v>
      </c>
      <c r="B833" s="126" t="s">
        <v>747</v>
      </c>
      <c r="C833" s="106">
        <f t="shared" si="79"/>
        <v>2028706.49</v>
      </c>
      <c r="D833" s="134">
        <f t="shared" si="76"/>
        <v>40521.11</v>
      </c>
      <c r="E833" s="130">
        <f>ROUND((F833+G833+H833+I833+J833+K833+M833+O833+Q833+S833+U833+W833)*0.05,2)</f>
        <v>94675.49</v>
      </c>
      <c r="F833" s="130">
        <v>0</v>
      </c>
      <c r="G833" s="130">
        <v>0</v>
      </c>
      <c r="H833" s="130">
        <v>0</v>
      </c>
      <c r="I833" s="130">
        <v>0</v>
      </c>
      <c r="J833" s="130">
        <v>0</v>
      </c>
      <c r="K833" s="130">
        <v>0</v>
      </c>
      <c r="L833" s="128">
        <v>0</v>
      </c>
      <c r="M833" s="130">
        <v>0</v>
      </c>
      <c r="N833" s="130">
        <v>0</v>
      </c>
      <c r="O833" s="130">
        <v>0</v>
      </c>
      <c r="P833" s="130">
        <v>0</v>
      </c>
      <c r="Q833" s="130">
        <v>0</v>
      </c>
      <c r="R833" s="130">
        <v>550</v>
      </c>
      <c r="S833" s="130">
        <v>1893509.89</v>
      </c>
      <c r="T833" s="130">
        <v>0</v>
      </c>
      <c r="U833" s="130">
        <v>0</v>
      </c>
      <c r="V833" s="130">
        <v>0</v>
      </c>
      <c r="W833" s="130">
        <v>0</v>
      </c>
      <c r="X833" s="15"/>
      <c r="Y833" s="15"/>
      <c r="Z833" s="15"/>
      <c r="AA833" s="15"/>
      <c r="AB833" s="15"/>
      <c r="AC833" s="15"/>
    </row>
    <row r="834" spans="1:30" s="16" customFormat="1" ht="24.75" hidden="1" customHeight="1" x14ac:dyDescent="0.25">
      <c r="A834" s="125">
        <v>248</v>
      </c>
      <c r="B834" s="126" t="s">
        <v>765</v>
      </c>
      <c r="C834" s="106">
        <f t="shared" si="79"/>
        <v>4537489.7</v>
      </c>
      <c r="D834" s="134">
        <f t="shared" si="76"/>
        <v>93437.57</v>
      </c>
      <c r="E834" s="130">
        <v>77810.649999999994</v>
      </c>
      <c r="F834" s="130">
        <v>535834.67000000004</v>
      </c>
      <c r="G834" s="130">
        <v>1539455.97</v>
      </c>
      <c r="H834" s="130">
        <v>1117457.31</v>
      </c>
      <c r="I834" s="130">
        <v>534388.05000000005</v>
      </c>
      <c r="J834" s="130">
        <v>639105.48</v>
      </c>
      <c r="K834" s="130">
        <v>0</v>
      </c>
      <c r="L834" s="128">
        <v>0</v>
      </c>
      <c r="M834" s="130">
        <v>0</v>
      </c>
      <c r="N834" s="130">
        <v>0</v>
      </c>
      <c r="O834" s="130">
        <v>0</v>
      </c>
      <c r="P834" s="130">
        <v>0</v>
      </c>
      <c r="Q834" s="130">
        <v>0</v>
      </c>
      <c r="R834" s="130">
        <v>0</v>
      </c>
      <c r="S834" s="130">
        <v>0</v>
      </c>
      <c r="T834" s="130">
        <v>0</v>
      </c>
      <c r="U834" s="130">
        <v>0</v>
      </c>
      <c r="V834" s="130">
        <v>0</v>
      </c>
      <c r="W834" s="130">
        <v>0</v>
      </c>
      <c r="X834" s="15"/>
      <c r="Y834" s="15"/>
      <c r="Z834" s="15"/>
      <c r="AA834" s="15"/>
      <c r="AB834" s="15"/>
      <c r="AC834" s="15"/>
    </row>
    <row r="835" spans="1:30" s="50" customFormat="1" ht="24.75" hidden="1" customHeight="1" x14ac:dyDescent="0.25">
      <c r="A835" s="125">
        <v>249</v>
      </c>
      <c r="B835" s="126" t="s">
        <v>766</v>
      </c>
      <c r="C835" s="106">
        <f t="shared" si="79"/>
        <v>6359968.29</v>
      </c>
      <c r="D835" s="134">
        <f t="shared" si="76"/>
        <v>130133.26</v>
      </c>
      <c r="E835" s="130">
        <v>148841.60999999999</v>
      </c>
      <c r="F835" s="130">
        <v>539320.4</v>
      </c>
      <c r="G835" s="130">
        <v>1549470.5</v>
      </c>
      <c r="H835" s="130">
        <v>0</v>
      </c>
      <c r="I835" s="130">
        <v>0</v>
      </c>
      <c r="J835" s="130">
        <v>643263.01644801197</v>
      </c>
      <c r="K835" s="130">
        <v>0</v>
      </c>
      <c r="L835" s="128">
        <v>0</v>
      </c>
      <c r="M835" s="130">
        <v>0</v>
      </c>
      <c r="N835" s="130">
        <v>499.1</v>
      </c>
      <c r="O835" s="130">
        <v>3348939.5</v>
      </c>
      <c r="P835" s="130">
        <v>0</v>
      </c>
      <c r="Q835" s="130">
        <v>0</v>
      </c>
      <c r="R835" s="130">
        <v>0</v>
      </c>
      <c r="S835" s="130">
        <v>0</v>
      </c>
      <c r="T835" s="130">
        <v>0</v>
      </c>
      <c r="U835" s="130">
        <v>0</v>
      </c>
      <c r="V835" s="130">
        <v>0</v>
      </c>
      <c r="W835" s="130">
        <v>0</v>
      </c>
      <c r="X835" s="15"/>
      <c r="Y835" s="49"/>
      <c r="Z835" s="49"/>
      <c r="AA835" s="49"/>
      <c r="AB835" s="49"/>
      <c r="AC835" s="49"/>
    </row>
    <row r="836" spans="1:30" s="50" customFormat="1" ht="24.75" hidden="1" customHeight="1" x14ac:dyDescent="0.25">
      <c r="A836" s="125">
        <v>250</v>
      </c>
      <c r="B836" s="126" t="s">
        <v>1452</v>
      </c>
      <c r="C836" s="106">
        <f t="shared" si="79"/>
        <v>6851124.71</v>
      </c>
      <c r="D836" s="134">
        <v>142162.9</v>
      </c>
      <c r="E836" s="130">
        <v>0</v>
      </c>
      <c r="F836" s="130">
        <v>0</v>
      </c>
      <c r="G836" s="130">
        <v>0</v>
      </c>
      <c r="H836" s="130">
        <v>0</v>
      </c>
      <c r="I836" s="130">
        <v>0</v>
      </c>
      <c r="J836" s="130">
        <v>0</v>
      </c>
      <c r="K836" s="130">
        <v>0</v>
      </c>
      <c r="L836" s="128">
        <v>0</v>
      </c>
      <c r="M836" s="130">
        <v>0</v>
      </c>
      <c r="N836" s="130">
        <v>0</v>
      </c>
      <c r="O836" s="130">
        <v>0</v>
      </c>
      <c r="P836" s="130">
        <v>0</v>
      </c>
      <c r="Q836" s="130">
        <v>0</v>
      </c>
      <c r="R836" s="130">
        <v>0</v>
      </c>
      <c r="S836" s="130">
        <v>0</v>
      </c>
      <c r="T836" s="130">
        <v>1833.04</v>
      </c>
      <c r="U836" s="130">
        <v>6708961.8099999996</v>
      </c>
      <c r="V836" s="130">
        <v>0</v>
      </c>
      <c r="W836" s="130">
        <v>0</v>
      </c>
      <c r="X836" s="15"/>
      <c r="Y836" s="49"/>
      <c r="Z836" s="49"/>
      <c r="AA836" s="49"/>
      <c r="AB836" s="49"/>
      <c r="AC836" s="49"/>
    </row>
    <row r="837" spans="1:30" s="16" customFormat="1" ht="24.75" hidden="1" customHeight="1" x14ac:dyDescent="0.25">
      <c r="A837" s="125">
        <v>251</v>
      </c>
      <c r="B837" s="126" t="s">
        <v>748</v>
      </c>
      <c r="C837" s="106">
        <f t="shared" si="79"/>
        <v>23059564.050000001</v>
      </c>
      <c r="D837" s="134">
        <f>ROUND((F837+G837+H837+I837+J837+K837+M837+O837+Q837+S837+U837+W837)*0.0214,2)</f>
        <v>460588.64</v>
      </c>
      <c r="E837" s="130">
        <f>ROUND((F837+G837+H837+I837+J837+K837+M837+O837+Q837+S837+U837+W837)*0.05,2)</f>
        <v>1076141.69</v>
      </c>
      <c r="F837" s="130">
        <v>0</v>
      </c>
      <c r="G837" s="130">
        <v>0</v>
      </c>
      <c r="H837" s="130">
        <v>5159090.29</v>
      </c>
      <c r="I837" s="130">
        <v>2467136.31</v>
      </c>
      <c r="J837" s="130">
        <v>2950628.06</v>
      </c>
      <c r="K837" s="130">
        <v>0</v>
      </c>
      <c r="L837" s="128">
        <v>0</v>
      </c>
      <c r="M837" s="130">
        <v>0</v>
      </c>
      <c r="N837" s="130">
        <v>0</v>
      </c>
      <c r="O837" s="130">
        <v>0</v>
      </c>
      <c r="P837" s="130">
        <v>0</v>
      </c>
      <c r="Q837" s="130">
        <v>0</v>
      </c>
      <c r="R837" s="130">
        <v>0</v>
      </c>
      <c r="S837" s="130">
        <v>0</v>
      </c>
      <c r="T837" s="130">
        <v>2419.2600000000002</v>
      </c>
      <c r="U837" s="130">
        <v>10945979.060000001</v>
      </c>
      <c r="V837" s="130">
        <v>0</v>
      </c>
      <c r="W837" s="130">
        <v>0</v>
      </c>
      <c r="X837" s="15"/>
      <c r="Y837" s="15"/>
      <c r="Z837" s="15"/>
      <c r="AA837" s="15"/>
      <c r="AB837" s="15"/>
      <c r="AC837" s="15"/>
    </row>
    <row r="838" spans="1:30" s="16" customFormat="1" ht="24.75" hidden="1" customHeight="1" x14ac:dyDescent="0.25">
      <c r="A838" s="125">
        <v>252</v>
      </c>
      <c r="B838" s="126" t="s">
        <v>749</v>
      </c>
      <c r="C838" s="106">
        <f t="shared" si="79"/>
        <v>23146635.550000001</v>
      </c>
      <c r="D838" s="134">
        <f>ROUND((F838+G838+H838+I838+J838+K838+M838+O838+Q838+S838+U838+W838)*0.0214,2)</f>
        <v>462327.8</v>
      </c>
      <c r="E838" s="130">
        <f>ROUND((F838+G838+H838+I838+J838+K838+M838+O838+Q838+S838+U838+W838)*0.05,2)</f>
        <v>1080205.1299999999</v>
      </c>
      <c r="F838" s="130">
        <v>0</v>
      </c>
      <c r="G838" s="130">
        <v>0</v>
      </c>
      <c r="H838" s="130">
        <v>5198730.96</v>
      </c>
      <c r="I838" s="130">
        <v>2486092.94</v>
      </c>
      <c r="J838" s="130">
        <v>2973299.66</v>
      </c>
      <c r="K838" s="130">
        <v>0</v>
      </c>
      <c r="L838" s="128">
        <v>0</v>
      </c>
      <c r="M838" s="130">
        <v>0</v>
      </c>
      <c r="N838" s="130">
        <v>0</v>
      </c>
      <c r="O838" s="130">
        <v>0</v>
      </c>
      <c r="P838" s="130">
        <v>0</v>
      </c>
      <c r="Q838" s="130">
        <v>0</v>
      </c>
      <c r="R838" s="130">
        <v>0</v>
      </c>
      <c r="S838" s="130">
        <v>0</v>
      </c>
      <c r="T838" s="130">
        <v>2419.2600000000002</v>
      </c>
      <c r="U838" s="130">
        <v>10945979.060000001</v>
      </c>
      <c r="V838" s="130">
        <v>0</v>
      </c>
      <c r="W838" s="130">
        <v>0</v>
      </c>
      <c r="X838" s="15"/>
      <c r="Y838" s="15"/>
      <c r="Z838" s="15"/>
      <c r="AA838" s="15"/>
      <c r="AB838" s="15"/>
      <c r="AC838" s="15"/>
    </row>
    <row r="839" spans="1:30" s="16" customFormat="1" ht="24.75" hidden="1" customHeight="1" x14ac:dyDescent="0.25">
      <c r="A839" s="125">
        <v>253</v>
      </c>
      <c r="B839" s="126" t="s">
        <v>750</v>
      </c>
      <c r="C839" s="106">
        <f t="shared" si="79"/>
        <v>28277170.34</v>
      </c>
      <c r="D839" s="134">
        <f>ROUND((F839+G839+H839+I839+J839+K839+M839+O839+Q839+S839+U839+W839)*0.0214,2)</f>
        <v>564804.41</v>
      </c>
      <c r="E839" s="130">
        <f>ROUND((F839+G839+H839+I839+J839+K839+M839+O839+Q839+S839+U839+W839)*0.05,2)</f>
        <v>1319636.47</v>
      </c>
      <c r="F839" s="130">
        <v>0</v>
      </c>
      <c r="G839" s="130">
        <v>0</v>
      </c>
      <c r="H839" s="130">
        <v>5164237.01</v>
      </c>
      <c r="I839" s="130">
        <v>2469597.5299999998</v>
      </c>
      <c r="J839" s="130">
        <v>0</v>
      </c>
      <c r="K839" s="130">
        <v>0</v>
      </c>
      <c r="L839" s="128">
        <v>0</v>
      </c>
      <c r="M839" s="130">
        <v>0</v>
      </c>
      <c r="N839" s="130">
        <v>1431.4</v>
      </c>
      <c r="O839" s="130">
        <v>7812915.8600000003</v>
      </c>
      <c r="P839" s="130">
        <v>0</v>
      </c>
      <c r="Q839" s="130">
        <v>0</v>
      </c>
      <c r="R839" s="130">
        <v>0</v>
      </c>
      <c r="S839" s="130">
        <v>0</v>
      </c>
      <c r="T839" s="130">
        <v>2419.2600000000002</v>
      </c>
      <c r="U839" s="130">
        <v>10945979.060000001</v>
      </c>
      <c r="V839" s="130">
        <v>0</v>
      </c>
      <c r="W839" s="130">
        <v>0</v>
      </c>
      <c r="X839" s="15"/>
      <c r="Y839" s="15"/>
      <c r="Z839" s="15"/>
      <c r="AA839" s="15"/>
      <c r="AB839" s="15"/>
      <c r="AC839" s="15"/>
    </row>
    <row r="840" spans="1:30" s="16" customFormat="1" ht="24.75" hidden="1" customHeight="1" x14ac:dyDescent="0.25">
      <c r="A840" s="158" t="s">
        <v>48</v>
      </c>
      <c r="B840" s="158"/>
      <c r="C840" s="173">
        <f>ROUND(SUM(D840+E840+F840+G840+H840+I840+J840+K840+M840+O840+Q840+S840+U840+W840),2)</f>
        <v>1013446654.63</v>
      </c>
      <c r="D840" s="133">
        <f>ROUND(SUM(D771:D839),2)</f>
        <v>20474432.670000002</v>
      </c>
      <c r="E840" s="133">
        <f t="shared" ref="E840:W840" si="82">ROUND(SUM(E771:E839),2)</f>
        <v>35570441.950000003</v>
      </c>
      <c r="F840" s="133">
        <f t="shared" si="82"/>
        <v>20509791.030000001</v>
      </c>
      <c r="G840" s="133">
        <f t="shared" si="82"/>
        <v>138494049.30000001</v>
      </c>
      <c r="H840" s="133">
        <f t="shared" si="82"/>
        <v>72600948.950000003</v>
      </c>
      <c r="I840" s="133">
        <f t="shared" si="82"/>
        <v>36572535.899999999</v>
      </c>
      <c r="J840" s="133">
        <f t="shared" si="82"/>
        <v>70110869.230000004</v>
      </c>
      <c r="K840" s="133">
        <f t="shared" si="82"/>
        <v>0</v>
      </c>
      <c r="L840" s="112">
        <f t="shared" si="82"/>
        <v>4</v>
      </c>
      <c r="M840" s="133">
        <f t="shared" si="82"/>
        <v>9892044.1500000004</v>
      </c>
      <c r="N840" s="133">
        <f t="shared" si="82"/>
        <v>23133.4</v>
      </c>
      <c r="O840" s="133">
        <f t="shared" si="82"/>
        <v>139707543.68000001</v>
      </c>
      <c r="P840" s="133">
        <f t="shared" si="82"/>
        <v>3683.2</v>
      </c>
      <c r="Q840" s="133">
        <f t="shared" si="82"/>
        <v>14428146.48</v>
      </c>
      <c r="R840" s="133">
        <f t="shared" si="82"/>
        <v>24410.13</v>
      </c>
      <c r="S840" s="133">
        <f t="shared" si="82"/>
        <v>57547809.700000003</v>
      </c>
      <c r="T840" s="133">
        <f t="shared" si="82"/>
        <v>82145.679999999993</v>
      </c>
      <c r="U840" s="133">
        <f t="shared" si="82"/>
        <v>396779090.82999998</v>
      </c>
      <c r="V840" s="133">
        <f t="shared" si="82"/>
        <v>1222</v>
      </c>
      <c r="W840" s="133">
        <f t="shared" si="82"/>
        <v>758950.76</v>
      </c>
      <c r="X840" s="15"/>
      <c r="Y840" s="15"/>
      <c r="Z840" s="15"/>
      <c r="AA840" s="15"/>
      <c r="AB840" s="15"/>
      <c r="AC840" s="15"/>
    </row>
    <row r="841" spans="1:30" s="16" customFormat="1" ht="24.75" hidden="1" customHeight="1" x14ac:dyDescent="0.25">
      <c r="A841" s="150" t="s">
        <v>49</v>
      </c>
      <c r="B841" s="151"/>
      <c r="C841" s="152"/>
      <c r="D841" s="153"/>
      <c r="E841" s="130"/>
      <c r="F841" s="130"/>
      <c r="G841" s="130"/>
      <c r="H841" s="130"/>
      <c r="I841" s="130"/>
      <c r="J841" s="130"/>
      <c r="K841" s="130"/>
      <c r="L841" s="105"/>
      <c r="M841" s="135"/>
      <c r="N841" s="173"/>
      <c r="O841" s="135"/>
      <c r="P841" s="173"/>
      <c r="Q841" s="135"/>
      <c r="R841" s="173"/>
      <c r="S841" s="135"/>
      <c r="T841" s="135"/>
      <c r="U841" s="135"/>
      <c r="V841" s="106"/>
      <c r="W841" s="135"/>
      <c r="X841" s="15"/>
      <c r="Y841" s="15"/>
      <c r="Z841" s="15"/>
      <c r="AA841" s="15"/>
      <c r="AB841" s="15"/>
      <c r="AC841" s="15"/>
    </row>
    <row r="842" spans="1:30" s="55" customFormat="1" ht="24.75" hidden="1" customHeight="1" x14ac:dyDescent="0.25">
      <c r="A842" s="125">
        <v>254</v>
      </c>
      <c r="B842" s="126" t="s">
        <v>1007</v>
      </c>
      <c r="C842" s="106">
        <f t="shared" si="79"/>
        <v>41246962.390000001</v>
      </c>
      <c r="D842" s="134">
        <f>ROUND((F842+G842+H842+I842+J842+K842+M842+O842+Q842+S842+U842+W842)*0.0214,2)</f>
        <v>823861.3</v>
      </c>
      <c r="E842" s="130">
        <f>ROUND((F842+G842+H842+I842+J842+K842+M842+O842+Q842+S842+U842+W842)*0.05,2)</f>
        <v>1924909.58</v>
      </c>
      <c r="F842" s="130">
        <v>4202440.51</v>
      </c>
      <c r="G842" s="130">
        <v>11615933.130000001</v>
      </c>
      <c r="H842" s="130">
        <v>8431722.9100000001</v>
      </c>
      <c r="I842" s="130">
        <v>4032146.87</v>
      </c>
      <c r="J842" s="130">
        <v>4822338.2</v>
      </c>
      <c r="K842" s="130">
        <v>0</v>
      </c>
      <c r="L842" s="128">
        <v>0</v>
      </c>
      <c r="M842" s="130">
        <v>0</v>
      </c>
      <c r="N842" s="130">
        <v>0</v>
      </c>
      <c r="O842" s="130">
        <v>0</v>
      </c>
      <c r="P842" s="130">
        <v>2376.5</v>
      </c>
      <c r="Q842" s="130">
        <v>5393609.8899999997</v>
      </c>
      <c r="R842" s="130">
        <v>0</v>
      </c>
      <c r="S842" s="130">
        <v>0</v>
      </c>
      <c r="T842" s="130">
        <v>0</v>
      </c>
      <c r="U842" s="130">
        <v>0</v>
      </c>
      <c r="V842" s="130">
        <v>0</v>
      </c>
      <c r="W842" s="130">
        <v>0</v>
      </c>
      <c r="X842" s="56"/>
      <c r="Y842" s="57"/>
      <c r="Z842" s="57"/>
      <c r="AA842" s="57"/>
      <c r="AB842" s="57"/>
      <c r="AC842" s="57"/>
      <c r="AD842" s="57"/>
    </row>
    <row r="843" spans="1:30" s="55" customFormat="1" ht="24.75" hidden="1" customHeight="1" x14ac:dyDescent="0.25">
      <c r="A843" s="125">
        <v>255</v>
      </c>
      <c r="B843" s="126" t="s">
        <v>128</v>
      </c>
      <c r="C843" s="106">
        <f t="shared" si="79"/>
        <v>40716593.630000003</v>
      </c>
      <c r="D843" s="134">
        <f>ROUND((F843+G843+H843+I843+J843+K843+M843+O843+Q843+S843+U843+W843)*0.0214,2)</f>
        <v>813267.78</v>
      </c>
      <c r="E843" s="130">
        <f>ROUND((F843+G843+H843+I843+J843+K843+M843+O843+Q843+S843+U843+W843)*0.05,2)</f>
        <v>1900158.37</v>
      </c>
      <c r="F843" s="130">
        <v>4703929.92</v>
      </c>
      <c r="G843" s="130">
        <v>12354859.949999999</v>
      </c>
      <c r="H843" s="130">
        <v>7133257.25</v>
      </c>
      <c r="I843" s="130">
        <v>3354709.1</v>
      </c>
      <c r="J843" s="130">
        <v>4462056.41</v>
      </c>
      <c r="K843" s="130">
        <v>0</v>
      </c>
      <c r="L843" s="128">
        <v>0</v>
      </c>
      <c r="M843" s="130">
        <v>0</v>
      </c>
      <c r="N843" s="130">
        <v>0</v>
      </c>
      <c r="O843" s="130">
        <v>0</v>
      </c>
      <c r="P843" s="130">
        <v>2277</v>
      </c>
      <c r="Q843" s="130">
        <v>5994354.8499999996</v>
      </c>
      <c r="R843" s="130">
        <v>0</v>
      </c>
      <c r="S843" s="130">
        <v>0</v>
      </c>
      <c r="T843" s="130">
        <v>0</v>
      </c>
      <c r="U843" s="130">
        <v>0</v>
      </c>
      <c r="V843" s="130">
        <v>0</v>
      </c>
      <c r="W843" s="130">
        <v>0</v>
      </c>
      <c r="X843" s="56"/>
      <c r="Y843" s="57"/>
      <c r="Z843" s="57"/>
      <c r="AA843" s="57"/>
      <c r="AB843" s="57"/>
      <c r="AC843" s="57"/>
      <c r="AD843" s="57"/>
    </row>
    <row r="844" spans="1:30" s="55" customFormat="1" ht="24.75" hidden="1" customHeight="1" x14ac:dyDescent="0.25">
      <c r="A844" s="125">
        <v>256</v>
      </c>
      <c r="B844" s="126" t="s">
        <v>1008</v>
      </c>
      <c r="C844" s="106">
        <f t="shared" si="79"/>
        <v>3715166.83</v>
      </c>
      <c r="D844" s="134">
        <f>ROUND((F844+G844+H844+I844+J844+K844+M844+O844+Q844+S844+U844+W844)*0.0214,2)</f>
        <v>74206.240000000005</v>
      </c>
      <c r="E844" s="130">
        <f>ROUND((F844+G844+H844+I844+J844+K844+M844+O844+Q844+S844+U844+W844)*0.05,2)</f>
        <v>173379.08</v>
      </c>
      <c r="F844" s="130">
        <v>0</v>
      </c>
      <c r="G844" s="130">
        <v>1967669.89</v>
      </c>
      <c r="H844" s="130">
        <v>0</v>
      </c>
      <c r="I844" s="130">
        <v>683033.03</v>
      </c>
      <c r="J844" s="130">
        <v>816878.58821225795</v>
      </c>
      <c r="K844" s="130">
        <v>0</v>
      </c>
      <c r="L844" s="128">
        <v>0</v>
      </c>
      <c r="M844" s="130">
        <v>0</v>
      </c>
      <c r="N844" s="130">
        <v>0</v>
      </c>
      <c r="O844" s="130">
        <v>0</v>
      </c>
      <c r="P844" s="130">
        <v>0</v>
      </c>
      <c r="Q844" s="130">
        <v>0</v>
      </c>
      <c r="R844" s="130">
        <v>0</v>
      </c>
      <c r="S844" s="130">
        <v>0</v>
      </c>
      <c r="T844" s="130">
        <v>0</v>
      </c>
      <c r="U844" s="130">
        <v>0</v>
      </c>
      <c r="V844" s="130">
        <v>0</v>
      </c>
      <c r="W844" s="130">
        <v>0</v>
      </c>
      <c r="X844" s="56"/>
      <c r="Y844" s="57"/>
      <c r="Z844" s="57"/>
      <c r="AA844" s="57"/>
      <c r="AB844" s="57"/>
      <c r="AC844" s="57"/>
      <c r="AD844" s="57"/>
    </row>
    <row r="845" spans="1:30" s="55" customFormat="1" ht="24.75" hidden="1" customHeight="1" x14ac:dyDescent="0.25">
      <c r="A845" s="125">
        <v>257</v>
      </c>
      <c r="B845" s="126" t="s">
        <v>1009</v>
      </c>
      <c r="C845" s="106">
        <f t="shared" si="79"/>
        <v>2275184.38</v>
      </c>
      <c r="D845" s="134">
        <f>ROUND((F845+G845+H845+I845+J845+K845+M845+O845+Q845+S845+U845+W845)*0.0214,2)</f>
        <v>45444.23</v>
      </c>
      <c r="E845" s="130">
        <f>ROUND((F845+G845+H845+I845+J845+K845+M845+O845+Q845+S845+U845+W845)*0.05,2)</f>
        <v>106178.1</v>
      </c>
      <c r="F845" s="130">
        <v>0</v>
      </c>
      <c r="G845" s="130">
        <v>0</v>
      </c>
      <c r="H845" s="130">
        <v>0</v>
      </c>
      <c r="I845" s="130">
        <v>0</v>
      </c>
      <c r="J845" s="130">
        <v>0</v>
      </c>
      <c r="K845" s="130">
        <v>0</v>
      </c>
      <c r="L845" s="128">
        <v>0</v>
      </c>
      <c r="M845" s="130">
        <v>0</v>
      </c>
      <c r="N845" s="130">
        <v>406</v>
      </c>
      <c r="O845" s="130">
        <v>2123562.0499999998</v>
      </c>
      <c r="P845" s="130">
        <v>0</v>
      </c>
      <c r="Q845" s="130">
        <v>0</v>
      </c>
      <c r="R845" s="130">
        <v>0</v>
      </c>
      <c r="S845" s="130">
        <v>0</v>
      </c>
      <c r="T845" s="130">
        <v>0</v>
      </c>
      <c r="U845" s="130">
        <v>0</v>
      </c>
      <c r="V845" s="130">
        <v>0</v>
      </c>
      <c r="W845" s="130">
        <v>0</v>
      </c>
      <c r="X845" s="56"/>
      <c r="Y845" s="57"/>
      <c r="Z845" s="57"/>
      <c r="AA845" s="57"/>
      <c r="AB845" s="57"/>
      <c r="AC845" s="57"/>
      <c r="AD845" s="57"/>
    </row>
    <row r="846" spans="1:30" s="72" customFormat="1" ht="24.75" hidden="1" customHeight="1" x14ac:dyDescent="0.25">
      <c r="A846" s="149" t="s">
        <v>50</v>
      </c>
      <c r="B846" s="149"/>
      <c r="C846" s="173">
        <f t="shared" si="79"/>
        <v>87953907.230000004</v>
      </c>
      <c r="D846" s="133">
        <f>ROUND(SUM(D842:D845),2)</f>
        <v>1756779.55</v>
      </c>
      <c r="E846" s="133">
        <f t="shared" ref="E846:W846" si="83">ROUND(SUM(E842:E845),2)</f>
        <v>4104625.13</v>
      </c>
      <c r="F846" s="133">
        <f t="shared" si="83"/>
        <v>8906370.4299999997</v>
      </c>
      <c r="G846" s="133">
        <f t="shared" si="83"/>
        <v>25938462.969999999</v>
      </c>
      <c r="H846" s="133">
        <f t="shared" si="83"/>
        <v>15564980.16</v>
      </c>
      <c r="I846" s="133">
        <f t="shared" si="83"/>
        <v>8069889</v>
      </c>
      <c r="J846" s="133">
        <f t="shared" si="83"/>
        <v>10101273.199999999</v>
      </c>
      <c r="K846" s="133">
        <f t="shared" si="83"/>
        <v>0</v>
      </c>
      <c r="L846" s="112">
        <f t="shared" si="83"/>
        <v>0</v>
      </c>
      <c r="M846" s="133">
        <f t="shared" si="83"/>
        <v>0</v>
      </c>
      <c r="N846" s="133">
        <f t="shared" si="83"/>
        <v>406</v>
      </c>
      <c r="O846" s="133">
        <f t="shared" si="83"/>
        <v>2123562.0499999998</v>
      </c>
      <c r="P846" s="133">
        <f t="shared" si="83"/>
        <v>4653.5</v>
      </c>
      <c r="Q846" s="133">
        <f t="shared" si="83"/>
        <v>11387964.74</v>
      </c>
      <c r="R846" s="133">
        <f t="shared" si="83"/>
        <v>0</v>
      </c>
      <c r="S846" s="133">
        <f t="shared" si="83"/>
        <v>0</v>
      </c>
      <c r="T846" s="133">
        <f t="shared" si="83"/>
        <v>0</v>
      </c>
      <c r="U846" s="133">
        <f t="shared" si="83"/>
        <v>0</v>
      </c>
      <c r="V846" s="133">
        <f t="shared" si="83"/>
        <v>0</v>
      </c>
      <c r="W846" s="133">
        <f t="shared" si="83"/>
        <v>0</v>
      </c>
      <c r="X846" s="51"/>
      <c r="Y846" s="51"/>
      <c r="Z846" s="51"/>
      <c r="AA846" s="51"/>
      <c r="AB846" s="51"/>
      <c r="AC846" s="51"/>
    </row>
    <row r="847" spans="1:30" s="72" customFormat="1" ht="24.75" hidden="1" customHeight="1" x14ac:dyDescent="0.25">
      <c r="A847" s="150" t="s">
        <v>52</v>
      </c>
      <c r="B847" s="151"/>
      <c r="C847" s="152"/>
      <c r="D847" s="153"/>
      <c r="E847" s="130"/>
      <c r="F847" s="130"/>
      <c r="G847" s="130"/>
      <c r="H847" s="130"/>
      <c r="I847" s="130"/>
      <c r="J847" s="130"/>
      <c r="K847" s="130"/>
      <c r="L847" s="168"/>
      <c r="M847" s="135"/>
      <c r="N847" s="173"/>
      <c r="O847" s="135"/>
      <c r="P847" s="173"/>
      <c r="Q847" s="135"/>
      <c r="R847" s="173"/>
      <c r="S847" s="135"/>
      <c r="T847" s="135"/>
      <c r="U847" s="135"/>
      <c r="V847" s="173"/>
      <c r="W847" s="135"/>
      <c r="X847" s="51"/>
      <c r="Y847" s="51"/>
      <c r="Z847" s="51"/>
      <c r="AA847" s="51"/>
      <c r="AB847" s="51"/>
      <c r="AC847" s="51"/>
    </row>
    <row r="848" spans="1:30" s="55" customFormat="1" ht="24.75" hidden="1" customHeight="1" x14ac:dyDescent="0.25">
      <c r="A848" s="125">
        <v>258</v>
      </c>
      <c r="B848" s="126" t="s">
        <v>110</v>
      </c>
      <c r="C848" s="106">
        <f t="shared" si="79"/>
        <v>22997446.82</v>
      </c>
      <c r="D848" s="134">
        <f t="shared" ref="D848:D867" si="84">ROUND((F848+G848+H848+I848+J848+K848+M848+O848+Q848+S848+U848+W848)*0.0214,2)</f>
        <v>472474.43</v>
      </c>
      <c r="E848" s="130">
        <v>446728.12</v>
      </c>
      <c r="F848" s="130">
        <v>2105377.5499999998</v>
      </c>
      <c r="G848" s="130">
        <v>2735210.37</v>
      </c>
      <c r="H848" s="130">
        <v>0</v>
      </c>
      <c r="I848" s="130">
        <v>0</v>
      </c>
      <c r="J848" s="130">
        <v>0</v>
      </c>
      <c r="K848" s="130">
        <v>0</v>
      </c>
      <c r="L848" s="128">
        <v>0</v>
      </c>
      <c r="M848" s="130">
        <v>0</v>
      </c>
      <c r="N848" s="130">
        <v>1110</v>
      </c>
      <c r="O848" s="130">
        <v>6326922.6500000004</v>
      </c>
      <c r="P848" s="130">
        <v>0</v>
      </c>
      <c r="Q848" s="130">
        <v>0</v>
      </c>
      <c r="R848" s="130">
        <v>0</v>
      </c>
      <c r="S848" s="130">
        <v>0</v>
      </c>
      <c r="T848" s="130">
        <v>3264</v>
      </c>
      <c r="U848" s="130">
        <v>10910733.699999999</v>
      </c>
      <c r="V848" s="130">
        <v>0</v>
      </c>
      <c r="W848" s="130">
        <v>0</v>
      </c>
      <c r="X848" s="56"/>
      <c r="Y848" s="57"/>
      <c r="Z848" s="57"/>
      <c r="AA848" s="57"/>
      <c r="AB848" s="57"/>
      <c r="AC848" s="57"/>
      <c r="AD848" s="57"/>
    </row>
    <row r="849" spans="1:30" s="55" customFormat="1" ht="24.75" hidden="1" customHeight="1" x14ac:dyDescent="0.25">
      <c r="A849" s="125">
        <v>259</v>
      </c>
      <c r="B849" s="126" t="s">
        <v>921</v>
      </c>
      <c r="C849" s="106">
        <f t="shared" si="79"/>
        <v>4493810.3600000003</v>
      </c>
      <c r="D849" s="134">
        <f t="shared" si="84"/>
        <v>90970.32</v>
      </c>
      <c r="E849" s="130">
        <v>151890.28</v>
      </c>
      <c r="F849" s="130">
        <v>0</v>
      </c>
      <c r="G849" s="130">
        <v>2752206.18</v>
      </c>
      <c r="H849" s="130">
        <v>0</v>
      </c>
      <c r="I849" s="130">
        <v>0</v>
      </c>
      <c r="J849" s="130">
        <v>1498743.58</v>
      </c>
      <c r="K849" s="130">
        <v>0</v>
      </c>
      <c r="L849" s="128">
        <v>0</v>
      </c>
      <c r="M849" s="130">
        <v>0</v>
      </c>
      <c r="N849" s="130">
        <v>0</v>
      </c>
      <c r="O849" s="130">
        <v>0</v>
      </c>
      <c r="P849" s="130">
        <v>0</v>
      </c>
      <c r="Q849" s="130">
        <v>0</v>
      </c>
      <c r="R849" s="130">
        <v>0</v>
      </c>
      <c r="S849" s="130">
        <v>0</v>
      </c>
      <c r="T849" s="130">
        <v>0</v>
      </c>
      <c r="U849" s="130">
        <v>0</v>
      </c>
      <c r="V849" s="130">
        <v>0</v>
      </c>
      <c r="W849" s="130">
        <v>0</v>
      </c>
      <c r="X849" s="56"/>
      <c r="Y849" s="57"/>
      <c r="Z849" s="57"/>
      <c r="AA849" s="57"/>
      <c r="AB849" s="57"/>
      <c r="AC849" s="57"/>
      <c r="AD849" s="57"/>
    </row>
    <row r="850" spans="1:30" s="55" customFormat="1" ht="24.75" hidden="1" customHeight="1" x14ac:dyDescent="0.25">
      <c r="A850" s="125">
        <v>260</v>
      </c>
      <c r="B850" s="126" t="s">
        <v>1415</v>
      </c>
      <c r="C850" s="106">
        <f t="shared" si="79"/>
        <v>4735276.9800000004</v>
      </c>
      <c r="D850" s="134">
        <f t="shared" si="84"/>
        <v>98192.26</v>
      </c>
      <c r="E850" s="130">
        <v>48661.52</v>
      </c>
      <c r="F850" s="130">
        <v>0</v>
      </c>
      <c r="G850" s="130">
        <v>0</v>
      </c>
      <c r="H850" s="130">
        <v>0</v>
      </c>
      <c r="I850" s="130">
        <v>0</v>
      </c>
      <c r="J850" s="130">
        <v>0</v>
      </c>
      <c r="K850" s="130">
        <v>0</v>
      </c>
      <c r="L850" s="128">
        <v>2</v>
      </c>
      <c r="M850" s="130">
        <v>4588423.2</v>
      </c>
      <c r="N850" s="130">
        <v>0</v>
      </c>
      <c r="O850" s="130">
        <v>0</v>
      </c>
      <c r="P850" s="130">
        <v>0</v>
      </c>
      <c r="Q850" s="130">
        <v>0</v>
      </c>
      <c r="R850" s="130">
        <v>0</v>
      </c>
      <c r="S850" s="130">
        <v>0</v>
      </c>
      <c r="T850" s="130">
        <v>0</v>
      </c>
      <c r="U850" s="130">
        <v>0</v>
      </c>
      <c r="V850" s="130">
        <v>0</v>
      </c>
      <c r="W850" s="130">
        <v>0</v>
      </c>
      <c r="X850" s="56"/>
      <c r="Y850" s="57"/>
      <c r="Z850" s="57"/>
      <c r="AA850" s="57"/>
      <c r="AB850" s="57"/>
      <c r="AC850" s="57"/>
      <c r="AD850" s="57"/>
    </row>
    <row r="851" spans="1:30" s="55" customFormat="1" ht="24.75" hidden="1" customHeight="1" x14ac:dyDescent="0.25">
      <c r="A851" s="125">
        <v>261</v>
      </c>
      <c r="B851" s="126" t="s">
        <v>922</v>
      </c>
      <c r="C851" s="106">
        <f t="shared" si="79"/>
        <v>13703292.060000001</v>
      </c>
      <c r="D851" s="134">
        <f t="shared" si="84"/>
        <v>282413.56</v>
      </c>
      <c r="E851" s="130">
        <v>223983.06</v>
      </c>
      <c r="F851" s="130">
        <v>0</v>
      </c>
      <c r="G851" s="130">
        <v>0</v>
      </c>
      <c r="H851" s="130">
        <v>0</v>
      </c>
      <c r="I851" s="130">
        <v>0</v>
      </c>
      <c r="J851" s="130">
        <v>0</v>
      </c>
      <c r="K851" s="130">
        <v>0</v>
      </c>
      <c r="L851" s="128">
        <v>0</v>
      </c>
      <c r="M851" s="130">
        <v>0</v>
      </c>
      <c r="N851" s="130">
        <v>0</v>
      </c>
      <c r="O851" s="130">
        <v>0</v>
      </c>
      <c r="P851" s="130">
        <v>0</v>
      </c>
      <c r="Q851" s="130">
        <v>0</v>
      </c>
      <c r="R851" s="130">
        <v>0</v>
      </c>
      <c r="S851" s="130">
        <v>0</v>
      </c>
      <c r="T851" s="130">
        <v>2814</v>
      </c>
      <c r="U851" s="130">
        <v>13196895.439999999</v>
      </c>
      <c r="V851" s="130">
        <v>0</v>
      </c>
      <c r="W851" s="130">
        <v>0</v>
      </c>
      <c r="X851" s="56"/>
      <c r="Y851" s="57"/>
      <c r="Z851" s="57"/>
      <c r="AA851" s="57"/>
      <c r="AB851" s="57"/>
      <c r="AC851" s="57"/>
      <c r="AD851" s="57"/>
    </row>
    <row r="852" spans="1:30" s="55" customFormat="1" ht="24.75" hidden="1" customHeight="1" x14ac:dyDescent="0.25">
      <c r="A852" s="125">
        <v>262</v>
      </c>
      <c r="B852" s="126" t="s">
        <v>1321</v>
      </c>
      <c r="C852" s="106">
        <f t="shared" si="79"/>
        <v>2395119.29</v>
      </c>
      <c r="D852" s="134">
        <f t="shared" si="84"/>
        <v>49183.93</v>
      </c>
      <c r="E852" s="130">
        <v>47620.76</v>
      </c>
      <c r="F852" s="130">
        <v>0</v>
      </c>
      <c r="G852" s="130">
        <v>0</v>
      </c>
      <c r="H852" s="130">
        <v>0</v>
      </c>
      <c r="I852" s="130">
        <v>0</v>
      </c>
      <c r="J852" s="130">
        <v>0</v>
      </c>
      <c r="K852" s="130">
        <v>0</v>
      </c>
      <c r="L852" s="128">
        <v>1</v>
      </c>
      <c r="M852" s="130">
        <v>2298314.6</v>
      </c>
      <c r="N852" s="130">
        <v>0</v>
      </c>
      <c r="O852" s="130">
        <v>0</v>
      </c>
      <c r="P852" s="130">
        <v>0</v>
      </c>
      <c r="Q852" s="130">
        <v>0</v>
      </c>
      <c r="R852" s="130">
        <v>0</v>
      </c>
      <c r="S852" s="130">
        <v>0</v>
      </c>
      <c r="T852" s="130">
        <v>0</v>
      </c>
      <c r="U852" s="130">
        <v>0</v>
      </c>
      <c r="V852" s="130">
        <v>0</v>
      </c>
      <c r="W852" s="130">
        <v>0</v>
      </c>
      <c r="X852" s="56"/>
      <c r="Y852" s="57"/>
      <c r="Z852" s="57"/>
      <c r="AA852" s="57"/>
      <c r="AB852" s="57"/>
      <c r="AC852" s="57"/>
      <c r="AD852" s="57"/>
    </row>
    <row r="853" spans="1:30" s="55" customFormat="1" ht="24.75" hidden="1" customHeight="1" x14ac:dyDescent="0.25">
      <c r="A853" s="125">
        <v>263</v>
      </c>
      <c r="B853" s="126" t="s">
        <v>923</v>
      </c>
      <c r="C853" s="106">
        <f t="shared" si="79"/>
        <v>4634193.37</v>
      </c>
      <c r="D853" s="134">
        <f t="shared" si="84"/>
        <v>93532.69</v>
      </c>
      <c r="E853" s="130">
        <v>169974.46</v>
      </c>
      <c r="F853" s="130">
        <v>0</v>
      </c>
      <c r="G853" s="130">
        <v>2070869.02</v>
      </c>
      <c r="H853" s="130">
        <v>0</v>
      </c>
      <c r="I853" s="130">
        <v>0</v>
      </c>
      <c r="J853" s="130">
        <v>0</v>
      </c>
      <c r="K853" s="130">
        <v>0</v>
      </c>
      <c r="L853" s="128">
        <v>1</v>
      </c>
      <c r="M853" s="130">
        <v>2299817.2000000002</v>
      </c>
      <c r="N853" s="130">
        <v>0</v>
      </c>
      <c r="O853" s="130">
        <v>0</v>
      </c>
      <c r="P853" s="130">
        <v>0</v>
      </c>
      <c r="Q853" s="130">
        <v>0</v>
      </c>
      <c r="R853" s="130">
        <v>0</v>
      </c>
      <c r="S853" s="130">
        <v>0</v>
      </c>
      <c r="T853" s="130">
        <v>0</v>
      </c>
      <c r="U853" s="130">
        <v>0</v>
      </c>
      <c r="V853" s="130">
        <v>0</v>
      </c>
      <c r="W853" s="130">
        <v>0</v>
      </c>
      <c r="X853" s="56"/>
      <c r="Y853" s="57"/>
      <c r="Z853" s="57"/>
      <c r="AA853" s="57"/>
      <c r="AB853" s="57"/>
      <c r="AC853" s="57"/>
      <c r="AD853" s="57"/>
    </row>
    <row r="854" spans="1:30" s="55" customFormat="1" ht="24.75" hidden="1" customHeight="1" x14ac:dyDescent="0.25">
      <c r="A854" s="125">
        <v>264</v>
      </c>
      <c r="B854" s="126" t="s">
        <v>924</v>
      </c>
      <c r="C854" s="106">
        <f t="shared" si="79"/>
        <v>8425867.1400000006</v>
      </c>
      <c r="D854" s="134">
        <f t="shared" si="84"/>
        <v>172977.52</v>
      </c>
      <c r="E854" s="130">
        <v>169828.14</v>
      </c>
      <c r="F854" s="130">
        <v>0</v>
      </c>
      <c r="G854" s="130">
        <v>0</v>
      </c>
      <c r="H854" s="130">
        <v>0</v>
      </c>
      <c r="I854" s="130">
        <v>0</v>
      </c>
      <c r="J854" s="130">
        <v>0</v>
      </c>
      <c r="K854" s="130">
        <v>0</v>
      </c>
      <c r="L854" s="128">
        <v>0</v>
      </c>
      <c r="M854" s="130">
        <v>0</v>
      </c>
      <c r="N854" s="130">
        <v>0</v>
      </c>
      <c r="O854" s="130">
        <v>0</v>
      </c>
      <c r="P854" s="130">
        <v>0</v>
      </c>
      <c r="Q854" s="130">
        <v>0</v>
      </c>
      <c r="R854" s="130">
        <v>0</v>
      </c>
      <c r="S854" s="130">
        <v>0</v>
      </c>
      <c r="T854" s="130">
        <v>2336</v>
      </c>
      <c r="U854" s="130">
        <v>8083061.4800000004</v>
      </c>
      <c r="V854" s="130">
        <v>0</v>
      </c>
      <c r="W854" s="130">
        <v>0</v>
      </c>
      <c r="X854" s="56"/>
      <c r="Y854" s="57"/>
      <c r="Z854" s="57"/>
      <c r="AA854" s="57"/>
      <c r="AB854" s="57"/>
      <c r="AC854" s="57"/>
      <c r="AD854" s="57"/>
    </row>
    <row r="855" spans="1:30" s="55" customFormat="1" ht="24.75" hidden="1" customHeight="1" x14ac:dyDescent="0.25">
      <c r="A855" s="125">
        <v>265</v>
      </c>
      <c r="B855" s="126" t="s">
        <v>1320</v>
      </c>
      <c r="C855" s="106">
        <f t="shared" si="79"/>
        <v>2336059.54</v>
      </c>
      <c r="D855" s="134">
        <f t="shared" si="84"/>
        <v>47935.56</v>
      </c>
      <c r="E855" s="130">
        <v>48144.68</v>
      </c>
      <c r="F855" s="130">
        <v>0</v>
      </c>
      <c r="G855" s="130">
        <v>0</v>
      </c>
      <c r="H855" s="130">
        <v>0</v>
      </c>
      <c r="I855" s="130">
        <v>0</v>
      </c>
      <c r="J855" s="130">
        <v>0</v>
      </c>
      <c r="K855" s="130">
        <v>0</v>
      </c>
      <c r="L855" s="128">
        <v>1</v>
      </c>
      <c r="M855" s="130">
        <v>2239979.2999999998</v>
      </c>
      <c r="N855" s="130">
        <v>0</v>
      </c>
      <c r="O855" s="130">
        <v>0</v>
      </c>
      <c r="P855" s="130">
        <v>0</v>
      </c>
      <c r="Q855" s="130">
        <v>0</v>
      </c>
      <c r="R855" s="130">
        <v>0</v>
      </c>
      <c r="S855" s="130">
        <v>0</v>
      </c>
      <c r="T855" s="130">
        <v>0</v>
      </c>
      <c r="U855" s="130">
        <v>0</v>
      </c>
      <c r="V855" s="130">
        <v>0</v>
      </c>
      <c r="W855" s="130">
        <v>0</v>
      </c>
      <c r="X855" s="56"/>
      <c r="Y855" s="57"/>
      <c r="Z855" s="57"/>
      <c r="AA855" s="57"/>
      <c r="AB855" s="57"/>
      <c r="AC855" s="57"/>
      <c r="AD855" s="57"/>
    </row>
    <row r="856" spans="1:30" s="55" customFormat="1" ht="24.75" hidden="1" customHeight="1" x14ac:dyDescent="0.25">
      <c r="A856" s="125">
        <v>266</v>
      </c>
      <c r="B856" s="126" t="s">
        <v>912</v>
      </c>
      <c r="C856" s="106">
        <f t="shared" si="79"/>
        <v>308253.76</v>
      </c>
      <c r="D856" s="134">
        <f t="shared" si="84"/>
        <v>0</v>
      </c>
      <c r="E856" s="130">
        <v>308253.76</v>
      </c>
      <c r="F856" s="130">
        <v>0</v>
      </c>
      <c r="G856" s="130">
        <v>0</v>
      </c>
      <c r="H856" s="130">
        <v>0</v>
      </c>
      <c r="I856" s="130">
        <v>0</v>
      </c>
      <c r="J856" s="130">
        <v>0</v>
      </c>
      <c r="K856" s="130">
        <v>0</v>
      </c>
      <c r="L856" s="128">
        <v>0</v>
      </c>
      <c r="M856" s="130">
        <v>0</v>
      </c>
      <c r="N856" s="130">
        <v>0</v>
      </c>
      <c r="O856" s="130">
        <v>0</v>
      </c>
      <c r="P856" s="130">
        <v>0</v>
      </c>
      <c r="Q856" s="130">
        <v>0</v>
      </c>
      <c r="R856" s="130">
        <v>0</v>
      </c>
      <c r="S856" s="130">
        <v>0</v>
      </c>
      <c r="T856" s="130">
        <v>0</v>
      </c>
      <c r="U856" s="130">
        <v>0</v>
      </c>
      <c r="V856" s="130">
        <v>0</v>
      </c>
      <c r="W856" s="130">
        <v>0</v>
      </c>
      <c r="X856" s="56"/>
      <c r="Y856" s="57"/>
      <c r="Z856" s="57"/>
      <c r="AA856" s="57"/>
      <c r="AB856" s="57"/>
      <c r="AC856" s="57"/>
      <c r="AD856" s="57"/>
    </row>
    <row r="857" spans="1:30" s="55" customFormat="1" ht="24.75" hidden="1" customHeight="1" x14ac:dyDescent="0.25">
      <c r="A857" s="125">
        <v>267</v>
      </c>
      <c r="B857" s="126" t="s">
        <v>925</v>
      </c>
      <c r="C857" s="106">
        <f t="shared" si="79"/>
        <v>21721813.870000001</v>
      </c>
      <c r="D857" s="134">
        <f t="shared" si="84"/>
        <v>449080.43</v>
      </c>
      <c r="E857" s="130">
        <v>287666.48</v>
      </c>
      <c r="F857" s="130">
        <v>0</v>
      </c>
      <c r="G857" s="130">
        <v>0</v>
      </c>
      <c r="H857" s="130">
        <v>0</v>
      </c>
      <c r="I857" s="130">
        <v>0</v>
      </c>
      <c r="J857" s="130">
        <v>0</v>
      </c>
      <c r="K857" s="130">
        <v>0</v>
      </c>
      <c r="L857" s="128">
        <v>0</v>
      </c>
      <c r="M857" s="130">
        <v>0</v>
      </c>
      <c r="N857" s="130">
        <v>971</v>
      </c>
      <c r="O857" s="130">
        <v>5902024.7199999997</v>
      </c>
      <c r="P857" s="130">
        <v>0</v>
      </c>
      <c r="Q857" s="130">
        <v>0</v>
      </c>
      <c r="R857" s="130">
        <v>0</v>
      </c>
      <c r="S857" s="130">
        <v>0</v>
      </c>
      <c r="T857" s="130">
        <v>2861</v>
      </c>
      <c r="U857" s="130">
        <v>15083042.24</v>
      </c>
      <c r="V857" s="130">
        <v>0</v>
      </c>
      <c r="W857" s="130">
        <v>0</v>
      </c>
      <c r="X857" s="56"/>
      <c r="Y857" s="57"/>
      <c r="Z857" s="57"/>
      <c r="AA857" s="57"/>
      <c r="AB857" s="57"/>
      <c r="AC857" s="57"/>
      <c r="AD857" s="57"/>
    </row>
    <row r="858" spans="1:30" s="55" customFormat="1" ht="24.75" hidden="1" customHeight="1" x14ac:dyDescent="0.25">
      <c r="A858" s="125">
        <v>268</v>
      </c>
      <c r="B858" s="126" t="s">
        <v>882</v>
      </c>
      <c r="C858" s="106">
        <f t="shared" si="79"/>
        <v>23617548.23</v>
      </c>
      <c r="D858" s="134">
        <f t="shared" si="84"/>
        <v>489798.05</v>
      </c>
      <c r="E858" s="130">
        <v>239990.94</v>
      </c>
      <c r="F858" s="130">
        <v>0</v>
      </c>
      <c r="G858" s="130">
        <v>0</v>
      </c>
      <c r="H858" s="130">
        <v>0</v>
      </c>
      <c r="I858" s="130">
        <v>0</v>
      </c>
      <c r="J858" s="130">
        <v>0</v>
      </c>
      <c r="K858" s="130">
        <v>0</v>
      </c>
      <c r="L858" s="128">
        <v>10</v>
      </c>
      <c r="M858" s="130">
        <v>22887759.239999998</v>
      </c>
      <c r="N858" s="130">
        <v>0</v>
      </c>
      <c r="O858" s="130">
        <v>0</v>
      </c>
      <c r="P858" s="130">
        <v>0</v>
      </c>
      <c r="Q858" s="130">
        <v>0</v>
      </c>
      <c r="R858" s="130">
        <v>0</v>
      </c>
      <c r="S858" s="130">
        <v>0</v>
      </c>
      <c r="T858" s="130">
        <v>0</v>
      </c>
      <c r="U858" s="130">
        <v>0</v>
      </c>
      <c r="V858" s="130">
        <v>0</v>
      </c>
      <c r="W858" s="130">
        <v>0</v>
      </c>
      <c r="X858" s="56"/>
      <c r="Y858" s="57"/>
      <c r="Z858" s="57"/>
      <c r="AA858" s="57"/>
      <c r="AB858" s="57"/>
      <c r="AC858" s="57"/>
      <c r="AD858" s="57"/>
    </row>
    <row r="859" spans="1:30" s="55" customFormat="1" ht="24.75" hidden="1" customHeight="1" x14ac:dyDescent="0.25">
      <c r="A859" s="125">
        <v>269</v>
      </c>
      <c r="B859" s="126" t="s">
        <v>926</v>
      </c>
      <c r="C859" s="106">
        <f t="shared" si="79"/>
        <v>16013899.539999999</v>
      </c>
      <c r="D859" s="134">
        <f t="shared" si="84"/>
        <v>328521.95</v>
      </c>
      <c r="E859" s="130">
        <v>333884.71999999997</v>
      </c>
      <c r="F859" s="130">
        <v>1095903.6399999999</v>
      </c>
      <c r="G859" s="130">
        <v>0</v>
      </c>
      <c r="H859" s="130">
        <v>0</v>
      </c>
      <c r="I859" s="130">
        <v>0</v>
      </c>
      <c r="J859" s="130">
        <v>0</v>
      </c>
      <c r="K859" s="130">
        <v>0</v>
      </c>
      <c r="L859" s="128">
        <v>0</v>
      </c>
      <c r="M859" s="130">
        <v>0</v>
      </c>
      <c r="N859" s="130">
        <v>2546</v>
      </c>
      <c r="O859" s="130">
        <v>2859914.37</v>
      </c>
      <c r="P859" s="130">
        <v>0</v>
      </c>
      <c r="Q859" s="130">
        <v>0</v>
      </c>
      <c r="R859" s="130">
        <v>0</v>
      </c>
      <c r="S859" s="130">
        <v>0</v>
      </c>
      <c r="T859" s="130">
        <v>2031.6</v>
      </c>
      <c r="U859" s="130">
        <v>11395674.859999999</v>
      </c>
      <c r="V859" s="130">
        <v>0</v>
      </c>
      <c r="W859" s="130">
        <v>0</v>
      </c>
      <c r="X859" s="56"/>
      <c r="Y859" s="57"/>
      <c r="Z859" s="57"/>
      <c r="AA859" s="57"/>
      <c r="AB859" s="57"/>
      <c r="AC859" s="57"/>
      <c r="AD859" s="57"/>
    </row>
    <row r="860" spans="1:30" s="55" customFormat="1" ht="24.75" hidden="1" customHeight="1" x14ac:dyDescent="0.25">
      <c r="A860" s="125">
        <v>270</v>
      </c>
      <c r="B860" s="126" t="s">
        <v>927</v>
      </c>
      <c r="C860" s="106">
        <f t="shared" si="79"/>
        <v>10281054.189999999</v>
      </c>
      <c r="D860" s="134">
        <f t="shared" si="84"/>
        <v>211694.28</v>
      </c>
      <c r="E860" s="130">
        <v>177104.02</v>
      </c>
      <c r="F860" s="130">
        <v>0</v>
      </c>
      <c r="G860" s="130">
        <v>0</v>
      </c>
      <c r="H860" s="130">
        <v>0</v>
      </c>
      <c r="I860" s="130">
        <v>0</v>
      </c>
      <c r="J860" s="130">
        <v>0</v>
      </c>
      <c r="K860" s="130">
        <v>0</v>
      </c>
      <c r="L860" s="128">
        <v>0</v>
      </c>
      <c r="M860" s="130">
        <v>0</v>
      </c>
      <c r="N860" s="130">
        <v>0</v>
      </c>
      <c r="O860" s="130">
        <v>0</v>
      </c>
      <c r="P860" s="130">
        <v>0</v>
      </c>
      <c r="Q860" s="130">
        <v>0</v>
      </c>
      <c r="R860" s="130">
        <v>0</v>
      </c>
      <c r="S860" s="130">
        <v>0</v>
      </c>
      <c r="T860" s="130">
        <v>2584</v>
      </c>
      <c r="U860" s="130">
        <v>9892255.8900000006</v>
      </c>
      <c r="V860" s="130">
        <v>0</v>
      </c>
      <c r="W860" s="130">
        <v>0</v>
      </c>
      <c r="X860" s="56"/>
      <c r="Y860" s="57"/>
      <c r="Z860" s="57"/>
      <c r="AA860" s="57"/>
      <c r="AB860" s="57"/>
      <c r="AC860" s="57"/>
      <c r="AD860" s="57"/>
    </row>
    <row r="861" spans="1:30" s="55" customFormat="1" ht="24.75" hidden="1" customHeight="1" x14ac:dyDescent="0.25">
      <c r="A861" s="125">
        <v>271</v>
      </c>
      <c r="B861" s="126" t="s">
        <v>885</v>
      </c>
      <c r="C861" s="106">
        <f t="shared" si="79"/>
        <v>22170251.02</v>
      </c>
      <c r="D861" s="134">
        <f t="shared" si="84"/>
        <v>458953.72</v>
      </c>
      <c r="E861" s="130">
        <v>264861.8</v>
      </c>
      <c r="F861" s="130">
        <v>0</v>
      </c>
      <c r="G861" s="130">
        <v>0</v>
      </c>
      <c r="H861" s="130">
        <v>0</v>
      </c>
      <c r="I861" s="130">
        <v>0</v>
      </c>
      <c r="J861" s="130">
        <v>0</v>
      </c>
      <c r="K861" s="130">
        <v>0</v>
      </c>
      <c r="L861" s="128">
        <v>0</v>
      </c>
      <c r="M861" s="130">
        <v>0</v>
      </c>
      <c r="N861" s="130">
        <v>1385</v>
      </c>
      <c r="O861" s="130">
        <v>5226965.6399999997</v>
      </c>
      <c r="P861" s="130">
        <v>0</v>
      </c>
      <c r="Q861" s="130">
        <v>0</v>
      </c>
      <c r="R861" s="130">
        <v>0</v>
      </c>
      <c r="S861" s="130">
        <v>0</v>
      </c>
      <c r="T861" s="130">
        <v>5208</v>
      </c>
      <c r="U861" s="130">
        <v>16219469.859999999</v>
      </c>
      <c r="V861" s="130">
        <v>0</v>
      </c>
      <c r="W861" s="130">
        <v>0</v>
      </c>
      <c r="X861" s="56"/>
      <c r="Y861" s="57"/>
      <c r="Z861" s="57"/>
      <c r="AA861" s="57"/>
      <c r="AB861" s="57"/>
      <c r="AC861" s="57"/>
      <c r="AD861" s="57"/>
    </row>
    <row r="862" spans="1:30" s="55" customFormat="1" ht="24.75" hidden="1" customHeight="1" x14ac:dyDescent="0.25">
      <c r="A862" s="125">
        <v>272</v>
      </c>
      <c r="B862" s="126" t="s">
        <v>896</v>
      </c>
      <c r="C862" s="106">
        <f t="shared" ref="C862:C919" si="85">ROUND(SUM(D862+E862+F862+G862+H862+I862+J862+K862+M862+O862+Q862+S862+U862+W862),2)</f>
        <v>14553292.210000001</v>
      </c>
      <c r="D862" s="134">
        <f t="shared" si="84"/>
        <v>299212.28000000003</v>
      </c>
      <c r="E862" s="130">
        <v>272197.86</v>
      </c>
      <c r="F862" s="130">
        <v>0</v>
      </c>
      <c r="G862" s="130">
        <v>0</v>
      </c>
      <c r="H862" s="130">
        <v>0</v>
      </c>
      <c r="I862" s="130">
        <v>0</v>
      </c>
      <c r="J862" s="130">
        <v>0</v>
      </c>
      <c r="K862" s="130">
        <v>0</v>
      </c>
      <c r="L862" s="128">
        <v>0</v>
      </c>
      <c r="M862" s="130">
        <v>0</v>
      </c>
      <c r="N862" s="130">
        <v>1005</v>
      </c>
      <c r="O862" s="130">
        <v>3228913.65</v>
      </c>
      <c r="P862" s="130">
        <v>0</v>
      </c>
      <c r="Q862" s="130">
        <v>0</v>
      </c>
      <c r="R862" s="130">
        <v>0</v>
      </c>
      <c r="S862" s="130">
        <v>0</v>
      </c>
      <c r="T862" s="130">
        <v>3531</v>
      </c>
      <c r="U862" s="130">
        <v>10752968.42</v>
      </c>
      <c r="V862" s="130">
        <v>0</v>
      </c>
      <c r="W862" s="130">
        <v>0</v>
      </c>
      <c r="X862" s="56"/>
      <c r="Y862" s="57"/>
      <c r="Z862" s="57"/>
      <c r="AA862" s="57"/>
      <c r="AB862" s="57"/>
      <c r="AC862" s="57"/>
      <c r="AD862" s="57"/>
    </row>
    <row r="863" spans="1:30" s="55" customFormat="1" ht="24.75" hidden="1" customHeight="1" x14ac:dyDescent="0.25">
      <c r="A863" s="125">
        <v>273</v>
      </c>
      <c r="B863" s="126" t="s">
        <v>897</v>
      </c>
      <c r="C863" s="106">
        <f t="shared" si="85"/>
        <v>21660364.07</v>
      </c>
      <c r="D863" s="134">
        <f t="shared" si="84"/>
        <v>446847.63</v>
      </c>
      <c r="E863" s="130">
        <v>332786.14</v>
      </c>
      <c r="F863" s="130">
        <v>0</v>
      </c>
      <c r="G863" s="130">
        <v>0</v>
      </c>
      <c r="H863" s="130">
        <v>0</v>
      </c>
      <c r="I863" s="130">
        <v>0</v>
      </c>
      <c r="J863" s="130">
        <v>0</v>
      </c>
      <c r="K863" s="130">
        <v>0</v>
      </c>
      <c r="L863" s="128">
        <v>0</v>
      </c>
      <c r="M863" s="130">
        <v>0</v>
      </c>
      <c r="N863" s="130">
        <v>1469</v>
      </c>
      <c r="O863" s="130">
        <v>5047689.9000000004</v>
      </c>
      <c r="P863" s="130">
        <v>0</v>
      </c>
      <c r="Q863" s="130">
        <v>0</v>
      </c>
      <c r="R863" s="130">
        <v>0</v>
      </c>
      <c r="S863" s="130">
        <v>0</v>
      </c>
      <c r="T863" s="130">
        <v>5092.5</v>
      </c>
      <c r="U863" s="130">
        <v>15833040.4</v>
      </c>
      <c r="V863" s="130">
        <v>0</v>
      </c>
      <c r="W863" s="130">
        <v>0</v>
      </c>
      <c r="X863" s="56"/>
      <c r="Y863" s="57"/>
      <c r="Z863" s="57"/>
      <c r="AA863" s="57"/>
      <c r="AB863" s="57"/>
      <c r="AC863" s="57"/>
      <c r="AD863" s="57"/>
    </row>
    <row r="864" spans="1:30" s="69" customFormat="1" ht="24.75" hidden="1" customHeight="1" x14ac:dyDescent="0.25">
      <c r="A864" s="125">
        <v>274</v>
      </c>
      <c r="B864" s="126" t="s">
        <v>1487</v>
      </c>
      <c r="C864" s="106">
        <f t="shared" si="85"/>
        <v>270000</v>
      </c>
      <c r="D864" s="134">
        <v>0</v>
      </c>
      <c r="E864" s="130">
        <v>270000</v>
      </c>
      <c r="F864" s="130">
        <v>0</v>
      </c>
      <c r="G864" s="130">
        <v>0</v>
      </c>
      <c r="H864" s="130">
        <v>0</v>
      </c>
      <c r="I864" s="130">
        <v>0</v>
      </c>
      <c r="J864" s="130">
        <v>0</v>
      </c>
      <c r="K864" s="130">
        <v>0</v>
      </c>
      <c r="L864" s="128">
        <v>0</v>
      </c>
      <c r="M864" s="130">
        <v>0</v>
      </c>
      <c r="N864" s="130">
        <v>0</v>
      </c>
      <c r="O864" s="130">
        <v>0</v>
      </c>
      <c r="P864" s="130">
        <v>0</v>
      </c>
      <c r="Q864" s="130">
        <v>0</v>
      </c>
      <c r="R864" s="130">
        <v>0</v>
      </c>
      <c r="S864" s="130">
        <v>0</v>
      </c>
      <c r="T864" s="130">
        <v>0</v>
      </c>
      <c r="U864" s="130">
        <v>0</v>
      </c>
      <c r="V864" s="130">
        <v>0</v>
      </c>
      <c r="W864" s="130">
        <v>0</v>
      </c>
      <c r="X864" s="56"/>
      <c r="Y864" s="68"/>
      <c r="Z864" s="68"/>
      <c r="AA864" s="68"/>
      <c r="AB864" s="68"/>
      <c r="AC864" s="68"/>
      <c r="AD864" s="68"/>
    </row>
    <row r="865" spans="1:30" s="55" customFormat="1" ht="24.75" hidden="1" customHeight="1" x14ac:dyDescent="0.25">
      <c r="A865" s="125">
        <v>275</v>
      </c>
      <c r="B865" s="126" t="s">
        <v>928</v>
      </c>
      <c r="C865" s="106">
        <f t="shared" si="85"/>
        <v>11061088.65</v>
      </c>
      <c r="D865" s="134">
        <f t="shared" si="84"/>
        <v>228290.63</v>
      </c>
      <c r="E865" s="130">
        <v>165011.38</v>
      </c>
      <c r="F865" s="130">
        <v>1492683.14</v>
      </c>
      <c r="G865" s="130">
        <v>0</v>
      </c>
      <c r="H865" s="130">
        <v>0</v>
      </c>
      <c r="I865" s="130">
        <v>0</v>
      </c>
      <c r="J865" s="130">
        <v>0</v>
      </c>
      <c r="K865" s="130">
        <v>0</v>
      </c>
      <c r="L865" s="128">
        <v>4</v>
      </c>
      <c r="M865" s="130">
        <v>9175103.5</v>
      </c>
      <c r="N865" s="130">
        <v>0</v>
      </c>
      <c r="O865" s="130">
        <v>0</v>
      </c>
      <c r="P865" s="130">
        <v>0</v>
      </c>
      <c r="Q865" s="130">
        <v>0</v>
      </c>
      <c r="R865" s="130">
        <v>0</v>
      </c>
      <c r="S865" s="130">
        <v>0</v>
      </c>
      <c r="T865" s="130">
        <v>0</v>
      </c>
      <c r="U865" s="130">
        <v>0</v>
      </c>
      <c r="V865" s="130">
        <v>0</v>
      </c>
      <c r="W865" s="130">
        <v>0</v>
      </c>
      <c r="X865" s="56"/>
      <c r="Y865" s="57"/>
      <c r="Z865" s="57"/>
      <c r="AA865" s="57"/>
      <c r="AB865" s="57"/>
      <c r="AC865" s="57"/>
      <c r="AD865" s="57"/>
    </row>
    <row r="866" spans="1:30" s="55" customFormat="1" ht="24.75" hidden="1" customHeight="1" x14ac:dyDescent="0.25">
      <c r="A866" s="125">
        <v>276</v>
      </c>
      <c r="B866" s="126" t="s">
        <v>929</v>
      </c>
      <c r="C866" s="106">
        <f t="shared" si="85"/>
        <v>1974691.7</v>
      </c>
      <c r="D866" s="134">
        <f t="shared" si="84"/>
        <v>39920.99</v>
      </c>
      <c r="E866" s="130">
        <v>69303.759999999995</v>
      </c>
      <c r="F866" s="130">
        <v>0</v>
      </c>
      <c r="G866" s="130">
        <v>1187864.92</v>
      </c>
      <c r="H866" s="130">
        <v>0</v>
      </c>
      <c r="I866" s="130">
        <v>146407.76999999999</v>
      </c>
      <c r="J866" s="130">
        <v>531194.26</v>
      </c>
      <c r="K866" s="130">
        <v>0</v>
      </c>
      <c r="L866" s="128">
        <v>0</v>
      </c>
      <c r="M866" s="130">
        <v>0</v>
      </c>
      <c r="N866" s="130">
        <v>0</v>
      </c>
      <c r="O866" s="130">
        <v>0</v>
      </c>
      <c r="P866" s="130">
        <v>0</v>
      </c>
      <c r="Q866" s="130">
        <v>0</v>
      </c>
      <c r="R866" s="130">
        <v>0</v>
      </c>
      <c r="S866" s="130">
        <v>0</v>
      </c>
      <c r="T866" s="130">
        <v>0</v>
      </c>
      <c r="U866" s="130">
        <v>0</v>
      </c>
      <c r="V866" s="130">
        <v>0</v>
      </c>
      <c r="W866" s="130">
        <v>0</v>
      </c>
      <c r="X866" s="56"/>
      <c r="Y866" s="57"/>
      <c r="Z866" s="57"/>
      <c r="AA866" s="57"/>
      <c r="AB866" s="57"/>
      <c r="AC866" s="57"/>
      <c r="AD866" s="57"/>
    </row>
    <row r="867" spans="1:30" s="55" customFormat="1" ht="24.75" hidden="1" customHeight="1" x14ac:dyDescent="0.25">
      <c r="A867" s="125">
        <v>277</v>
      </c>
      <c r="B867" s="126" t="s">
        <v>930</v>
      </c>
      <c r="C867" s="106">
        <f t="shared" si="85"/>
        <v>1534822.52</v>
      </c>
      <c r="D867" s="134">
        <f t="shared" si="84"/>
        <v>30570</v>
      </c>
      <c r="E867" s="130">
        <v>75747.740000000005</v>
      </c>
      <c r="F867" s="130">
        <v>313504.17</v>
      </c>
      <c r="G867" s="130">
        <v>990855.26</v>
      </c>
      <c r="H867" s="130">
        <v>0</v>
      </c>
      <c r="I867" s="130">
        <v>124145.35</v>
      </c>
      <c r="J867" s="130">
        <v>0</v>
      </c>
      <c r="K867" s="130">
        <v>0</v>
      </c>
      <c r="L867" s="128">
        <v>0</v>
      </c>
      <c r="M867" s="130">
        <v>0</v>
      </c>
      <c r="N867" s="130">
        <v>0</v>
      </c>
      <c r="O867" s="130">
        <v>0</v>
      </c>
      <c r="P867" s="130">
        <v>0</v>
      </c>
      <c r="Q867" s="130">
        <v>0</v>
      </c>
      <c r="R867" s="130">
        <v>0</v>
      </c>
      <c r="S867" s="130">
        <v>0</v>
      </c>
      <c r="T867" s="130">
        <v>0</v>
      </c>
      <c r="U867" s="130">
        <v>0</v>
      </c>
      <c r="V867" s="130">
        <v>0</v>
      </c>
      <c r="W867" s="130">
        <v>0</v>
      </c>
      <c r="X867" s="56"/>
      <c r="Y867" s="57"/>
      <c r="Z867" s="57"/>
      <c r="AA867" s="57"/>
      <c r="AB867" s="57"/>
      <c r="AC867" s="57"/>
      <c r="AD867" s="57"/>
    </row>
    <row r="868" spans="1:30" s="50" customFormat="1" ht="24.75" hidden="1" customHeight="1" x14ac:dyDescent="0.25">
      <c r="A868" s="146" t="s">
        <v>53</v>
      </c>
      <c r="B868" s="146"/>
      <c r="C868" s="173">
        <f>ROUND(SUM(D868+E868+F868+G868+H868+I868+J868+K868+M868+O868+Q868+S868+U868+W868),2)</f>
        <v>208888145.31999999</v>
      </c>
      <c r="D868" s="133">
        <f>ROUND(SUM(D848:D867),2)</f>
        <v>4290570.2300000004</v>
      </c>
      <c r="E868" s="133">
        <f t="shared" ref="E868:W868" si="86">ROUND(SUM(E848:E867),2)</f>
        <v>4103639.62</v>
      </c>
      <c r="F868" s="133">
        <f t="shared" si="86"/>
        <v>5007468.5</v>
      </c>
      <c r="G868" s="133">
        <f t="shared" si="86"/>
        <v>9737005.75</v>
      </c>
      <c r="H868" s="133">
        <f t="shared" si="86"/>
        <v>0</v>
      </c>
      <c r="I868" s="133">
        <f t="shared" si="86"/>
        <v>270553.12</v>
      </c>
      <c r="J868" s="133">
        <f t="shared" si="86"/>
        <v>2029937.84</v>
      </c>
      <c r="K868" s="133">
        <f t="shared" si="86"/>
        <v>0</v>
      </c>
      <c r="L868" s="112">
        <f t="shared" si="86"/>
        <v>19</v>
      </c>
      <c r="M868" s="133">
        <f t="shared" si="86"/>
        <v>43489397.039999999</v>
      </c>
      <c r="N868" s="133">
        <f t="shared" si="86"/>
        <v>8486</v>
      </c>
      <c r="O868" s="133">
        <f t="shared" si="86"/>
        <v>28592430.93</v>
      </c>
      <c r="P868" s="133">
        <f t="shared" si="86"/>
        <v>0</v>
      </c>
      <c r="Q868" s="133">
        <f t="shared" si="86"/>
        <v>0</v>
      </c>
      <c r="R868" s="133">
        <f t="shared" si="86"/>
        <v>0</v>
      </c>
      <c r="S868" s="133">
        <f t="shared" si="86"/>
        <v>0</v>
      </c>
      <c r="T868" s="133">
        <f t="shared" si="86"/>
        <v>29722.1</v>
      </c>
      <c r="U868" s="133">
        <f t="shared" si="86"/>
        <v>111367142.29000001</v>
      </c>
      <c r="V868" s="133">
        <f t="shared" si="86"/>
        <v>0</v>
      </c>
      <c r="W868" s="133">
        <f t="shared" si="86"/>
        <v>0</v>
      </c>
      <c r="X868" s="15"/>
      <c r="Y868" s="49"/>
      <c r="Z868" s="49"/>
      <c r="AA868" s="49"/>
      <c r="AB868" s="49"/>
      <c r="AC868" s="49"/>
    </row>
    <row r="869" spans="1:30" s="50" customFormat="1" ht="24.75" hidden="1" customHeight="1" x14ac:dyDescent="0.25">
      <c r="A869" s="118" t="s">
        <v>55</v>
      </c>
      <c r="B869" s="118"/>
      <c r="C869" s="119"/>
      <c r="D869" s="121"/>
      <c r="E869" s="130"/>
      <c r="F869" s="130"/>
      <c r="G869" s="130"/>
      <c r="H869" s="130"/>
      <c r="I869" s="130"/>
      <c r="J869" s="130"/>
      <c r="K869" s="130"/>
      <c r="L869" s="112"/>
      <c r="M869" s="135"/>
      <c r="N869" s="133"/>
      <c r="O869" s="135"/>
      <c r="P869" s="133"/>
      <c r="Q869" s="135"/>
      <c r="R869" s="133"/>
      <c r="S869" s="135"/>
      <c r="T869" s="135"/>
      <c r="U869" s="135"/>
      <c r="V869" s="133"/>
      <c r="W869" s="135"/>
      <c r="X869" s="15"/>
      <c r="Y869" s="49"/>
      <c r="Z869" s="49"/>
      <c r="AA869" s="49"/>
      <c r="AB869" s="49"/>
      <c r="AC869" s="49"/>
    </row>
    <row r="870" spans="1:30" s="16" customFormat="1" ht="27.75" hidden="1" customHeight="1" x14ac:dyDescent="0.25">
      <c r="A870" s="197">
        <v>278</v>
      </c>
      <c r="B870" s="126" t="s">
        <v>836</v>
      </c>
      <c r="C870" s="106">
        <f t="shared" si="85"/>
        <v>3295674.24</v>
      </c>
      <c r="D870" s="134">
        <f>ROUND((F870+G870+H870+I870+J870+K870+M870+O870+Q870+S870+U870+W870)*0.0214,2)</f>
        <v>67099.05</v>
      </c>
      <c r="E870" s="130">
        <v>93105.54</v>
      </c>
      <c r="F870" s="130">
        <v>0</v>
      </c>
      <c r="G870" s="130">
        <v>0</v>
      </c>
      <c r="H870" s="130">
        <v>0</v>
      </c>
      <c r="I870" s="130">
        <v>0</v>
      </c>
      <c r="J870" s="130">
        <v>0</v>
      </c>
      <c r="K870" s="130">
        <v>0</v>
      </c>
      <c r="L870" s="128">
        <v>0</v>
      </c>
      <c r="M870" s="130">
        <v>0</v>
      </c>
      <c r="N870" s="130">
        <v>0</v>
      </c>
      <c r="O870" s="130">
        <v>0</v>
      </c>
      <c r="P870" s="130">
        <v>0</v>
      </c>
      <c r="Q870" s="130">
        <v>0</v>
      </c>
      <c r="R870" s="130">
        <v>0</v>
      </c>
      <c r="S870" s="130">
        <v>0</v>
      </c>
      <c r="T870" s="130">
        <v>792</v>
      </c>
      <c r="U870" s="130">
        <v>3135469.65</v>
      </c>
      <c r="V870" s="130">
        <v>0</v>
      </c>
      <c r="W870" s="130">
        <v>0</v>
      </c>
      <c r="X870" s="15"/>
      <c r="Y870" s="15"/>
      <c r="Z870" s="15"/>
      <c r="AA870" s="15"/>
      <c r="AB870" s="15"/>
      <c r="AC870" s="15"/>
    </row>
    <row r="871" spans="1:30" s="16" customFormat="1" ht="24.75" hidden="1" customHeight="1" x14ac:dyDescent="0.25">
      <c r="A871" s="197">
        <v>279</v>
      </c>
      <c r="B871" s="126" t="s">
        <v>837</v>
      </c>
      <c r="C871" s="106">
        <f t="shared" si="85"/>
        <v>11339231.51</v>
      </c>
      <c r="D871" s="134">
        <f>ROUND((F871+G871+H871+I871+J871+K871+M871+O871+Q871+S871+U871+W871)*0.0214,2)</f>
        <v>231614.25</v>
      </c>
      <c r="E871" s="130">
        <v>284521.59999999998</v>
      </c>
      <c r="F871" s="130">
        <v>0</v>
      </c>
      <c r="G871" s="130">
        <v>5617839.54</v>
      </c>
      <c r="H871" s="130">
        <v>1487674.31</v>
      </c>
      <c r="I871" s="130">
        <v>663431.07999999996</v>
      </c>
      <c r="J871" s="130">
        <v>0</v>
      </c>
      <c r="K871" s="130">
        <v>0</v>
      </c>
      <c r="L871" s="128">
        <v>0</v>
      </c>
      <c r="M871" s="130">
        <v>0</v>
      </c>
      <c r="N871" s="130">
        <v>1378</v>
      </c>
      <c r="O871" s="130">
        <v>3054150.73</v>
      </c>
      <c r="P871" s="130">
        <v>0</v>
      </c>
      <c r="Q871" s="130">
        <v>0</v>
      </c>
      <c r="R871" s="130">
        <v>0</v>
      </c>
      <c r="S871" s="130">
        <v>0</v>
      </c>
      <c r="T871" s="130">
        <v>0</v>
      </c>
      <c r="U871" s="130">
        <v>0</v>
      </c>
      <c r="V871" s="130">
        <v>0</v>
      </c>
      <c r="W871" s="130">
        <v>0</v>
      </c>
      <c r="X871" s="15"/>
      <c r="Y871" s="15"/>
      <c r="Z871" s="15"/>
      <c r="AA871" s="15"/>
      <c r="AB871" s="15"/>
      <c r="AC871" s="15"/>
    </row>
    <row r="872" spans="1:30" s="53" customFormat="1" ht="24.75" hidden="1" customHeight="1" x14ac:dyDescent="0.25">
      <c r="A872" s="192" t="s">
        <v>54</v>
      </c>
      <c r="B872" s="193"/>
      <c r="C872" s="173">
        <f t="shared" si="85"/>
        <v>14634905.75</v>
      </c>
      <c r="D872" s="133">
        <f>ROUND(SUM(D870:D871),2)</f>
        <v>298713.3</v>
      </c>
      <c r="E872" s="133">
        <f t="shared" ref="E872:W872" si="87">ROUND(SUM(E870:E871),2)</f>
        <v>377627.14</v>
      </c>
      <c r="F872" s="133">
        <f t="shared" si="87"/>
        <v>0</v>
      </c>
      <c r="G872" s="133">
        <f t="shared" si="87"/>
        <v>5617839.54</v>
      </c>
      <c r="H872" s="133">
        <f t="shared" si="87"/>
        <v>1487674.31</v>
      </c>
      <c r="I872" s="133">
        <f t="shared" si="87"/>
        <v>663431.07999999996</v>
      </c>
      <c r="J872" s="133">
        <f t="shared" si="87"/>
        <v>0</v>
      </c>
      <c r="K872" s="133">
        <f t="shared" si="87"/>
        <v>0</v>
      </c>
      <c r="L872" s="112">
        <f t="shared" si="87"/>
        <v>0</v>
      </c>
      <c r="M872" s="133">
        <f t="shared" si="87"/>
        <v>0</v>
      </c>
      <c r="N872" s="133">
        <f t="shared" si="87"/>
        <v>1378</v>
      </c>
      <c r="O872" s="133">
        <f t="shared" si="87"/>
        <v>3054150.73</v>
      </c>
      <c r="P872" s="133">
        <f t="shared" si="87"/>
        <v>0</v>
      </c>
      <c r="Q872" s="133">
        <f t="shared" si="87"/>
        <v>0</v>
      </c>
      <c r="R872" s="133">
        <f t="shared" si="87"/>
        <v>0</v>
      </c>
      <c r="S872" s="133">
        <f t="shared" si="87"/>
        <v>0</v>
      </c>
      <c r="T872" s="133">
        <f t="shared" si="87"/>
        <v>792</v>
      </c>
      <c r="U872" s="133">
        <f t="shared" si="87"/>
        <v>3135469.65</v>
      </c>
      <c r="V872" s="133">
        <f t="shared" si="87"/>
        <v>0</v>
      </c>
      <c r="W872" s="133">
        <f t="shared" si="87"/>
        <v>0</v>
      </c>
      <c r="X872" s="51"/>
      <c r="Y872" s="52"/>
      <c r="Z872" s="52"/>
      <c r="AA872" s="52"/>
      <c r="AB872" s="52"/>
      <c r="AC872" s="52"/>
    </row>
    <row r="873" spans="1:30" s="53" customFormat="1" ht="24.75" hidden="1" customHeight="1" x14ac:dyDescent="0.25">
      <c r="A873" s="194" t="s">
        <v>56</v>
      </c>
      <c r="B873" s="195"/>
      <c r="C873" s="196"/>
      <c r="D873" s="137"/>
      <c r="E873" s="130"/>
      <c r="F873" s="130"/>
      <c r="G873" s="130"/>
      <c r="H873" s="130"/>
      <c r="I873" s="130"/>
      <c r="J873" s="130"/>
      <c r="K873" s="130"/>
      <c r="L873" s="105"/>
      <c r="M873" s="135"/>
      <c r="N873" s="133"/>
      <c r="O873" s="135"/>
      <c r="P873" s="133"/>
      <c r="Q873" s="135"/>
      <c r="R873" s="133"/>
      <c r="S873" s="135"/>
      <c r="T873" s="135"/>
      <c r="U873" s="135"/>
      <c r="V873" s="133"/>
      <c r="W873" s="135"/>
      <c r="X873" s="51"/>
      <c r="Y873" s="52"/>
      <c r="Z873" s="52"/>
      <c r="AA873" s="52"/>
      <c r="AB873" s="52"/>
      <c r="AC873" s="52"/>
    </row>
    <row r="874" spans="1:30" s="50" customFormat="1" ht="24.75" hidden="1" customHeight="1" x14ac:dyDescent="0.25">
      <c r="A874" s="125">
        <v>280</v>
      </c>
      <c r="B874" s="126" t="s">
        <v>120</v>
      </c>
      <c r="C874" s="106">
        <f t="shared" si="85"/>
        <v>8315947.0199999996</v>
      </c>
      <c r="D874" s="134">
        <v>187058.32</v>
      </c>
      <c r="E874" s="130">
        <f t="shared" ref="E874:E879" si="88">ROUND((F874+G874+H874+I874+J874+K874+M874+O874+Q874+S874+U874+W874)*0.05,2)</f>
        <v>387089.94</v>
      </c>
      <c r="F874" s="130">
        <v>0</v>
      </c>
      <c r="G874" s="130">
        <v>0</v>
      </c>
      <c r="H874" s="130">
        <v>0</v>
      </c>
      <c r="I874" s="130">
        <v>0</v>
      </c>
      <c r="J874" s="130">
        <v>0</v>
      </c>
      <c r="K874" s="130">
        <v>0</v>
      </c>
      <c r="L874" s="128">
        <v>0</v>
      </c>
      <c r="M874" s="130">
        <v>0</v>
      </c>
      <c r="N874" s="130">
        <v>1983.8</v>
      </c>
      <c r="O874" s="130">
        <v>7741798.7599999998</v>
      </c>
      <c r="P874" s="130">
        <v>0</v>
      </c>
      <c r="Q874" s="130">
        <v>0</v>
      </c>
      <c r="R874" s="130">
        <v>0</v>
      </c>
      <c r="S874" s="130">
        <v>0</v>
      </c>
      <c r="T874" s="130">
        <v>0</v>
      </c>
      <c r="U874" s="130">
        <v>0</v>
      </c>
      <c r="V874" s="130">
        <v>0</v>
      </c>
      <c r="W874" s="130">
        <v>0</v>
      </c>
      <c r="X874" s="15"/>
      <c r="Y874" s="49"/>
      <c r="Z874" s="49"/>
      <c r="AA874" s="49"/>
      <c r="AB874" s="49"/>
      <c r="AC874" s="49"/>
    </row>
    <row r="875" spans="1:30" s="50" customFormat="1" ht="24.75" hidden="1" customHeight="1" x14ac:dyDescent="0.25">
      <c r="A875" s="125">
        <v>281</v>
      </c>
      <c r="B875" s="126" t="s">
        <v>104</v>
      </c>
      <c r="C875" s="106">
        <f t="shared" si="85"/>
        <v>4596232.32</v>
      </c>
      <c r="D875" s="134">
        <v>181560.7</v>
      </c>
      <c r="E875" s="130">
        <f t="shared" si="88"/>
        <v>210222.46</v>
      </c>
      <c r="F875" s="130">
        <v>0</v>
      </c>
      <c r="G875" s="130">
        <v>0</v>
      </c>
      <c r="H875" s="130">
        <v>0</v>
      </c>
      <c r="I875" s="130">
        <v>0</v>
      </c>
      <c r="J875" s="130">
        <v>0</v>
      </c>
      <c r="K875" s="130">
        <v>0</v>
      </c>
      <c r="L875" s="128">
        <v>0</v>
      </c>
      <c r="M875" s="130">
        <v>0</v>
      </c>
      <c r="N875" s="130">
        <v>0</v>
      </c>
      <c r="O875" s="130">
        <v>0</v>
      </c>
      <c r="P875" s="130">
        <v>0</v>
      </c>
      <c r="Q875" s="130">
        <v>0</v>
      </c>
      <c r="R875" s="130">
        <v>3496.8</v>
      </c>
      <c r="S875" s="130">
        <v>4204449.16</v>
      </c>
      <c r="T875" s="130">
        <v>0</v>
      </c>
      <c r="U875" s="130">
        <v>0</v>
      </c>
      <c r="V875" s="130">
        <v>0</v>
      </c>
      <c r="W875" s="130">
        <v>0</v>
      </c>
      <c r="X875" s="15"/>
      <c r="Y875" s="49"/>
      <c r="Z875" s="49"/>
      <c r="AA875" s="49"/>
      <c r="AB875" s="49"/>
      <c r="AC875" s="49"/>
    </row>
    <row r="876" spans="1:30" s="50" customFormat="1" ht="24.75" hidden="1" customHeight="1" x14ac:dyDescent="0.25">
      <c r="A876" s="125">
        <v>282</v>
      </c>
      <c r="B876" s="126" t="s">
        <v>315</v>
      </c>
      <c r="C876" s="106">
        <f t="shared" si="85"/>
        <v>4650008.43</v>
      </c>
      <c r="D876" s="134">
        <v>180451.5</v>
      </c>
      <c r="E876" s="130">
        <f t="shared" si="88"/>
        <v>212836.04</v>
      </c>
      <c r="F876" s="130">
        <v>0</v>
      </c>
      <c r="G876" s="130">
        <v>0</v>
      </c>
      <c r="H876" s="130">
        <v>0</v>
      </c>
      <c r="I876" s="130">
        <v>0</v>
      </c>
      <c r="J876" s="130">
        <v>0</v>
      </c>
      <c r="K876" s="130">
        <v>0</v>
      </c>
      <c r="L876" s="128">
        <v>0</v>
      </c>
      <c r="M876" s="130">
        <v>0</v>
      </c>
      <c r="N876" s="130">
        <v>0</v>
      </c>
      <c r="O876" s="130">
        <v>0</v>
      </c>
      <c r="P876" s="130">
        <v>0</v>
      </c>
      <c r="Q876" s="130">
        <v>0</v>
      </c>
      <c r="R876" s="130">
        <v>3496.8</v>
      </c>
      <c r="S876" s="130">
        <v>4256720.8899999997</v>
      </c>
      <c r="T876" s="130">
        <v>0</v>
      </c>
      <c r="U876" s="130">
        <v>0</v>
      </c>
      <c r="V876" s="130">
        <v>0</v>
      </c>
      <c r="W876" s="130">
        <v>0</v>
      </c>
      <c r="X876" s="15"/>
      <c r="Y876" s="49"/>
      <c r="Z876" s="49"/>
      <c r="AA876" s="49"/>
      <c r="AB876" s="49"/>
      <c r="AC876" s="49"/>
    </row>
    <row r="877" spans="1:30" s="50" customFormat="1" ht="24.75" hidden="1" customHeight="1" x14ac:dyDescent="0.25">
      <c r="A877" s="125">
        <v>283</v>
      </c>
      <c r="B877" s="126" t="s">
        <v>179</v>
      </c>
      <c r="C877" s="106">
        <f t="shared" si="85"/>
        <v>16749577.300000001</v>
      </c>
      <c r="D877" s="134">
        <v>286406.06</v>
      </c>
      <c r="E877" s="130">
        <f t="shared" si="88"/>
        <v>783960.54</v>
      </c>
      <c r="F877" s="130">
        <v>0</v>
      </c>
      <c r="G877" s="130">
        <v>8098864.79</v>
      </c>
      <c r="H877" s="130">
        <v>0</v>
      </c>
      <c r="I877" s="130">
        <v>0</v>
      </c>
      <c r="J877" s="130">
        <v>0</v>
      </c>
      <c r="K877" s="130">
        <v>0</v>
      </c>
      <c r="L877" s="128">
        <v>0</v>
      </c>
      <c r="M877" s="130">
        <v>0</v>
      </c>
      <c r="N877" s="130">
        <v>2003.2</v>
      </c>
      <c r="O877" s="130">
        <v>7580345.9100000001</v>
      </c>
      <c r="P877" s="130">
        <v>0</v>
      </c>
      <c r="Q877" s="130">
        <v>0</v>
      </c>
      <c r="R877" s="130">
        <v>0</v>
      </c>
      <c r="S877" s="130">
        <v>0</v>
      </c>
      <c r="T877" s="130">
        <v>0</v>
      </c>
      <c r="U877" s="130">
        <v>0</v>
      </c>
      <c r="V877" s="130">
        <v>0</v>
      </c>
      <c r="W877" s="130">
        <v>0</v>
      </c>
      <c r="X877" s="15"/>
      <c r="Y877" s="49"/>
      <c r="Z877" s="49"/>
      <c r="AA877" s="49"/>
      <c r="AB877" s="49"/>
      <c r="AC877" s="49"/>
    </row>
    <row r="878" spans="1:30" s="50" customFormat="1" ht="24.75" hidden="1" customHeight="1" x14ac:dyDescent="0.25">
      <c r="A878" s="125">
        <v>284</v>
      </c>
      <c r="B878" s="126" t="s">
        <v>314</v>
      </c>
      <c r="C878" s="106">
        <f t="shared" si="85"/>
        <v>8078625.7199999997</v>
      </c>
      <c r="D878" s="134">
        <v>103707.84</v>
      </c>
      <c r="E878" s="130">
        <f t="shared" si="88"/>
        <v>379757.99</v>
      </c>
      <c r="F878" s="130">
        <v>0</v>
      </c>
      <c r="G878" s="130">
        <v>7595159.8899999997</v>
      </c>
      <c r="H878" s="130">
        <v>0</v>
      </c>
      <c r="I878" s="130">
        <v>0</v>
      </c>
      <c r="J878" s="130">
        <v>0</v>
      </c>
      <c r="K878" s="130">
        <v>0</v>
      </c>
      <c r="L878" s="128">
        <v>0</v>
      </c>
      <c r="M878" s="130">
        <v>0</v>
      </c>
      <c r="N878" s="130">
        <v>0</v>
      </c>
      <c r="O878" s="130">
        <v>0</v>
      </c>
      <c r="P878" s="130">
        <v>0</v>
      </c>
      <c r="Q878" s="130">
        <v>0</v>
      </c>
      <c r="R878" s="130">
        <v>0</v>
      </c>
      <c r="S878" s="130">
        <v>0</v>
      </c>
      <c r="T878" s="130">
        <v>0</v>
      </c>
      <c r="U878" s="130">
        <v>0</v>
      </c>
      <c r="V878" s="130">
        <v>0</v>
      </c>
      <c r="W878" s="130">
        <v>0</v>
      </c>
      <c r="X878" s="15"/>
      <c r="Y878" s="49"/>
      <c r="Z878" s="49"/>
      <c r="AA878" s="49"/>
      <c r="AB878" s="49"/>
      <c r="AC878" s="49"/>
    </row>
    <row r="879" spans="1:30" s="50" customFormat="1" ht="24.75" hidden="1" customHeight="1" x14ac:dyDescent="0.25">
      <c r="A879" s="125">
        <v>285</v>
      </c>
      <c r="B879" s="126" t="s">
        <v>98</v>
      </c>
      <c r="C879" s="106">
        <f t="shared" si="85"/>
        <v>6131207.0800000001</v>
      </c>
      <c r="D879" s="134">
        <v>146017.92000000001</v>
      </c>
      <c r="E879" s="130">
        <f t="shared" si="88"/>
        <v>285009.01</v>
      </c>
      <c r="F879" s="130">
        <v>0</v>
      </c>
      <c r="G879" s="130">
        <v>0</v>
      </c>
      <c r="H879" s="130">
        <v>0</v>
      </c>
      <c r="I879" s="130">
        <v>0</v>
      </c>
      <c r="J879" s="130">
        <v>0</v>
      </c>
      <c r="K879" s="130">
        <v>0</v>
      </c>
      <c r="L879" s="128">
        <v>0</v>
      </c>
      <c r="M879" s="130">
        <v>0</v>
      </c>
      <c r="N879" s="130">
        <v>1395.4</v>
      </c>
      <c r="O879" s="130">
        <v>5700180.1500000004</v>
      </c>
      <c r="P879" s="130">
        <v>0</v>
      </c>
      <c r="Q879" s="130">
        <v>0</v>
      </c>
      <c r="R879" s="130">
        <v>0</v>
      </c>
      <c r="S879" s="130">
        <v>0</v>
      </c>
      <c r="T879" s="130">
        <v>0</v>
      </c>
      <c r="U879" s="130">
        <v>0</v>
      </c>
      <c r="V879" s="130">
        <v>0</v>
      </c>
      <c r="W879" s="130">
        <v>0</v>
      </c>
      <c r="X879" s="15"/>
      <c r="Y879" s="49"/>
      <c r="Z879" s="49"/>
      <c r="AA879" s="49"/>
      <c r="AB879" s="49"/>
      <c r="AC879" s="49"/>
    </row>
    <row r="880" spans="1:30" s="53" customFormat="1" ht="24.75" hidden="1" customHeight="1" x14ac:dyDescent="0.25">
      <c r="A880" s="198" t="s">
        <v>57</v>
      </c>
      <c r="B880" s="199"/>
      <c r="C880" s="173">
        <f t="shared" si="85"/>
        <v>48521597.869999997</v>
      </c>
      <c r="D880" s="133">
        <f>ROUND(SUM(D874:D879),2)</f>
        <v>1085202.3400000001</v>
      </c>
      <c r="E880" s="133">
        <f>ROUND(SUM(E874:E879),2)</f>
        <v>2258875.98</v>
      </c>
      <c r="F880" s="133">
        <f t="shared" ref="F880:W880" si="89">ROUND(SUM(F874:F879),2)</f>
        <v>0</v>
      </c>
      <c r="G880" s="133">
        <f t="shared" si="89"/>
        <v>15694024.68</v>
      </c>
      <c r="H880" s="133">
        <f t="shared" si="89"/>
        <v>0</v>
      </c>
      <c r="I880" s="133">
        <f t="shared" si="89"/>
        <v>0</v>
      </c>
      <c r="J880" s="133">
        <f t="shared" si="89"/>
        <v>0</v>
      </c>
      <c r="K880" s="133">
        <f t="shared" si="89"/>
        <v>0</v>
      </c>
      <c r="L880" s="200">
        <f t="shared" si="89"/>
        <v>0</v>
      </c>
      <c r="M880" s="133">
        <f t="shared" si="89"/>
        <v>0</v>
      </c>
      <c r="N880" s="133">
        <f t="shared" si="89"/>
        <v>5382.4</v>
      </c>
      <c r="O880" s="133">
        <f t="shared" si="89"/>
        <v>21022324.82</v>
      </c>
      <c r="P880" s="133">
        <f t="shared" si="89"/>
        <v>0</v>
      </c>
      <c r="Q880" s="133">
        <f t="shared" si="89"/>
        <v>0</v>
      </c>
      <c r="R880" s="133">
        <f t="shared" si="89"/>
        <v>6993.6</v>
      </c>
      <c r="S880" s="133">
        <f t="shared" si="89"/>
        <v>8461170.0500000007</v>
      </c>
      <c r="T880" s="133">
        <f t="shared" si="89"/>
        <v>0</v>
      </c>
      <c r="U880" s="133">
        <f t="shared" si="89"/>
        <v>0</v>
      </c>
      <c r="V880" s="133">
        <f t="shared" si="89"/>
        <v>0</v>
      </c>
      <c r="W880" s="133">
        <f t="shared" si="89"/>
        <v>0</v>
      </c>
      <c r="X880" s="51"/>
      <c r="Y880" s="52"/>
      <c r="Z880" s="52"/>
      <c r="AA880" s="52"/>
      <c r="AB880" s="52"/>
      <c r="AC880" s="52"/>
    </row>
    <row r="881" spans="1:30" s="53" customFormat="1" ht="24.75" hidden="1" customHeight="1" x14ac:dyDescent="0.25">
      <c r="A881" s="117" t="s">
        <v>58</v>
      </c>
      <c r="B881" s="118"/>
      <c r="C881" s="119"/>
      <c r="D881" s="121"/>
      <c r="E881" s="130"/>
      <c r="F881" s="130"/>
      <c r="G881" s="130"/>
      <c r="H881" s="130"/>
      <c r="I881" s="130"/>
      <c r="J881" s="130"/>
      <c r="K881" s="130"/>
      <c r="L881" s="168"/>
      <c r="M881" s="135"/>
      <c r="N881" s="173"/>
      <c r="O881" s="135"/>
      <c r="P881" s="173"/>
      <c r="Q881" s="135"/>
      <c r="R881" s="173"/>
      <c r="S881" s="135"/>
      <c r="T881" s="135"/>
      <c r="U881" s="135"/>
      <c r="V881" s="173"/>
      <c r="W881" s="135"/>
      <c r="X881" s="51"/>
      <c r="Y881" s="52"/>
      <c r="Z881" s="52"/>
      <c r="AA881" s="52"/>
      <c r="AB881" s="52"/>
      <c r="AC881" s="52"/>
    </row>
    <row r="882" spans="1:30" s="55" customFormat="1" ht="24.75" hidden="1" customHeight="1" x14ac:dyDescent="0.25">
      <c r="A882" s="125">
        <v>286</v>
      </c>
      <c r="B882" s="126" t="s">
        <v>1251</v>
      </c>
      <c r="C882" s="106">
        <f t="shared" ref="C882:C891" si="90">ROUND(SUM(D882+E882+F882+G882+H882+I882+J882+K882+M882+O882+Q882+S882+U882+W882),2)</f>
        <v>16979965.550000001</v>
      </c>
      <c r="D882" s="134">
        <f>ROUND((F882+G882+H882+I882+J882+K882+M882+O882+Q882+S882+U882+W882)*0.0214,2)</f>
        <v>339155.56</v>
      </c>
      <c r="E882" s="130">
        <f>ROUND((F882+G882+H882+I882+J882+K882+M882+O882+Q882+S882+U882+W882)*0.05,2)</f>
        <v>792419.52</v>
      </c>
      <c r="F882" s="130">
        <v>0</v>
      </c>
      <c r="G882" s="130">
        <v>0</v>
      </c>
      <c r="H882" s="130">
        <v>0</v>
      </c>
      <c r="I882" s="130">
        <v>0</v>
      </c>
      <c r="J882" s="130">
        <v>3517089.31</v>
      </c>
      <c r="K882" s="130">
        <v>0</v>
      </c>
      <c r="L882" s="128">
        <v>0</v>
      </c>
      <c r="M882" s="130">
        <v>0</v>
      </c>
      <c r="N882" s="130">
        <v>0</v>
      </c>
      <c r="O882" s="130">
        <v>0</v>
      </c>
      <c r="P882" s="130">
        <v>0</v>
      </c>
      <c r="Q882" s="130">
        <v>0</v>
      </c>
      <c r="R882" s="130">
        <v>0</v>
      </c>
      <c r="S882" s="130">
        <v>0</v>
      </c>
      <c r="T882" s="130">
        <v>2225</v>
      </c>
      <c r="U882" s="130">
        <v>12331301.16</v>
      </c>
      <c r="V882" s="130">
        <v>0</v>
      </c>
      <c r="W882" s="130">
        <v>0</v>
      </c>
      <c r="X882" s="56"/>
      <c r="Y882" s="57"/>
      <c r="Z882" s="57"/>
      <c r="AA882" s="57"/>
      <c r="AB882" s="57"/>
      <c r="AC882" s="57"/>
      <c r="AD882" s="57"/>
    </row>
    <row r="883" spans="1:30" s="55" customFormat="1" ht="24.75" hidden="1" customHeight="1" x14ac:dyDescent="0.25">
      <c r="A883" s="125">
        <v>287</v>
      </c>
      <c r="B883" s="126" t="s">
        <v>1252</v>
      </c>
      <c r="C883" s="106">
        <f t="shared" si="90"/>
        <v>21346878.91</v>
      </c>
      <c r="D883" s="134">
        <f>ROUND((F883+G883+H883+I883+J883+K883+M883+O883+Q883+S883+U883+W883)*0.0214,2)</f>
        <v>426379.7</v>
      </c>
      <c r="E883" s="130">
        <f>ROUND((F883+G883+H883+I883+J883+K883+M883+O883+Q883+S883+U883+W883)*0.05,2)</f>
        <v>996214.25</v>
      </c>
      <c r="F883" s="130">
        <v>2631421.09</v>
      </c>
      <c r="G883" s="130">
        <v>0</v>
      </c>
      <c r="H883" s="130">
        <v>0</v>
      </c>
      <c r="I883" s="130">
        <v>0</v>
      </c>
      <c r="J883" s="130">
        <v>0</v>
      </c>
      <c r="K883" s="130">
        <v>0</v>
      </c>
      <c r="L883" s="128">
        <v>0</v>
      </c>
      <c r="M883" s="130">
        <v>0</v>
      </c>
      <c r="N883" s="130">
        <v>1450</v>
      </c>
      <c r="O883" s="130">
        <v>9694529.0800000001</v>
      </c>
      <c r="P883" s="130">
        <v>0</v>
      </c>
      <c r="Q883" s="130">
        <v>0</v>
      </c>
      <c r="R883" s="130">
        <v>2215</v>
      </c>
      <c r="S883" s="130">
        <v>7598334.79</v>
      </c>
      <c r="T883" s="130">
        <v>0</v>
      </c>
      <c r="U883" s="130">
        <v>0</v>
      </c>
      <c r="V883" s="130">
        <v>0</v>
      </c>
      <c r="W883" s="130">
        <v>0</v>
      </c>
      <c r="X883" s="56"/>
      <c r="Y883" s="57"/>
      <c r="Z883" s="57"/>
      <c r="AA883" s="57"/>
      <c r="AB883" s="57"/>
      <c r="AC883" s="57"/>
      <c r="AD883" s="57"/>
    </row>
    <row r="884" spans="1:30" s="55" customFormat="1" ht="24.75" hidden="1" customHeight="1" x14ac:dyDescent="0.25">
      <c r="A884" s="125">
        <v>288</v>
      </c>
      <c r="B884" s="126" t="s">
        <v>1253</v>
      </c>
      <c r="C884" s="106">
        <f t="shared" si="90"/>
        <v>16075950.109999999</v>
      </c>
      <c r="D884" s="134">
        <f>ROUND((F884+G884+H884+I884+J884+K884+M884+O884+Q884+S884+U884+W884)*0.0214,2)</f>
        <v>321098.87</v>
      </c>
      <c r="E884" s="130">
        <f>ROUND((F884+G884+H884+I884+J884+K884+M884+O884+Q884+S884+U884+W884)*0.05,2)</f>
        <v>750231.01</v>
      </c>
      <c r="F884" s="130">
        <v>2627684.61</v>
      </c>
      <c r="G884" s="130">
        <v>0</v>
      </c>
      <c r="H884" s="130">
        <v>6037082.4699999997</v>
      </c>
      <c r="I884" s="130">
        <v>2887051.25</v>
      </c>
      <c r="J884" s="130">
        <v>3452801.9</v>
      </c>
      <c r="K884" s="130">
        <v>0</v>
      </c>
      <c r="L884" s="128">
        <v>0</v>
      </c>
      <c r="M884" s="130">
        <v>0</v>
      </c>
      <c r="N884" s="130">
        <v>0</v>
      </c>
      <c r="O884" s="130">
        <v>0</v>
      </c>
      <c r="P884" s="130">
        <v>0</v>
      </c>
      <c r="Q884" s="130">
        <v>0</v>
      </c>
      <c r="R884" s="130">
        <v>0</v>
      </c>
      <c r="S884" s="130">
        <v>0</v>
      </c>
      <c r="T884" s="130">
        <v>0</v>
      </c>
      <c r="U884" s="130">
        <v>0</v>
      </c>
      <c r="V884" s="130">
        <v>0</v>
      </c>
      <c r="W884" s="130">
        <v>0</v>
      </c>
      <c r="X884" s="56"/>
      <c r="Y884" s="57"/>
      <c r="Z884" s="57"/>
      <c r="AA884" s="57"/>
      <c r="AB884" s="57"/>
      <c r="AC884" s="57"/>
      <c r="AD884" s="57"/>
    </row>
    <row r="885" spans="1:30" s="55" customFormat="1" ht="24.75" hidden="1" customHeight="1" x14ac:dyDescent="0.25">
      <c r="A885" s="125">
        <v>289</v>
      </c>
      <c r="B885" s="126" t="s">
        <v>182</v>
      </c>
      <c r="C885" s="106">
        <f t="shared" si="90"/>
        <v>848311.53</v>
      </c>
      <c r="D885" s="134">
        <f>ROUND((F885+G885+H885+I885+J885+K885+M885+O885+Q885+S885+U885+W885)*0.0214,2)</f>
        <v>16944.060000000001</v>
      </c>
      <c r="E885" s="130">
        <f>ROUND((F885+G885+H885+I885+J885+K885+M885+O885+Q885+S885+U885+W885)*0.05,2)</f>
        <v>39588.93</v>
      </c>
      <c r="F885" s="130">
        <v>0</v>
      </c>
      <c r="G885" s="130">
        <v>0</v>
      </c>
      <c r="H885" s="130">
        <v>0</v>
      </c>
      <c r="I885" s="130">
        <v>0</v>
      </c>
      <c r="J885" s="130">
        <v>791778.54</v>
      </c>
      <c r="K885" s="130">
        <v>0</v>
      </c>
      <c r="L885" s="128">
        <v>0</v>
      </c>
      <c r="M885" s="130">
        <v>0</v>
      </c>
      <c r="N885" s="130">
        <v>0</v>
      </c>
      <c r="O885" s="130">
        <v>0</v>
      </c>
      <c r="P885" s="130">
        <v>0</v>
      </c>
      <c r="Q885" s="130">
        <v>0</v>
      </c>
      <c r="R885" s="130">
        <v>0</v>
      </c>
      <c r="S885" s="130">
        <v>0</v>
      </c>
      <c r="T885" s="130">
        <v>0</v>
      </c>
      <c r="U885" s="130">
        <v>0</v>
      </c>
      <c r="V885" s="130">
        <v>0</v>
      </c>
      <c r="W885" s="130">
        <v>0</v>
      </c>
      <c r="X885" s="56"/>
      <c r="Y885" s="57"/>
      <c r="Z885" s="57"/>
      <c r="AA885" s="57"/>
      <c r="AB885" s="57"/>
      <c r="AC885" s="57"/>
      <c r="AD885" s="57"/>
    </row>
    <row r="886" spans="1:30" s="55" customFormat="1" ht="24.75" hidden="1" customHeight="1" x14ac:dyDescent="0.25">
      <c r="A886" s="125">
        <v>290</v>
      </c>
      <c r="B886" s="126" t="s">
        <v>1254</v>
      </c>
      <c r="C886" s="106">
        <f t="shared" si="90"/>
        <v>23716453.219999999</v>
      </c>
      <c r="D886" s="134">
        <f>ROUND((F886+G886+H886+I886+J886+K886+M886+O886+Q886+S886+U886+W886)*0.0214,2)</f>
        <v>473709.26</v>
      </c>
      <c r="E886" s="130">
        <f>ROUND((F886+G886+H886+I886+J886+K886+M886+O886+Q886+S886+U886+W886)*0.05,2)</f>
        <v>1106797.33</v>
      </c>
      <c r="F886" s="130">
        <v>1963716.67</v>
      </c>
      <c r="G886" s="130">
        <v>6215450.4199999999</v>
      </c>
      <c r="H886" s="130">
        <v>4511621.93</v>
      </c>
      <c r="I886" s="130">
        <v>2157546.1</v>
      </c>
      <c r="J886" s="130">
        <v>0</v>
      </c>
      <c r="K886" s="130">
        <v>0</v>
      </c>
      <c r="L886" s="128">
        <v>0</v>
      </c>
      <c r="M886" s="130">
        <v>0</v>
      </c>
      <c r="N886" s="130">
        <v>1090</v>
      </c>
      <c r="O886" s="130">
        <v>7287611.5099999998</v>
      </c>
      <c r="P886" s="130">
        <v>0</v>
      </c>
      <c r="Q886" s="130">
        <v>0</v>
      </c>
      <c r="R886" s="130">
        <v>0</v>
      </c>
      <c r="S886" s="130">
        <v>0</v>
      </c>
      <c r="T886" s="130">
        <v>0</v>
      </c>
      <c r="U886" s="130">
        <v>0</v>
      </c>
      <c r="V886" s="130">
        <v>0</v>
      </c>
      <c r="W886" s="130">
        <v>0</v>
      </c>
      <c r="X886" s="56"/>
      <c r="Y886" s="57"/>
      <c r="Z886" s="57"/>
      <c r="AA886" s="57"/>
      <c r="AB886" s="57"/>
      <c r="AC886" s="57"/>
      <c r="AD886" s="57"/>
    </row>
    <row r="887" spans="1:30" s="55" customFormat="1" ht="24.75" hidden="1" customHeight="1" x14ac:dyDescent="0.25">
      <c r="A887" s="125">
        <v>291</v>
      </c>
      <c r="B887" s="126" t="s">
        <v>1474</v>
      </c>
      <c r="C887" s="106">
        <f t="shared" si="90"/>
        <v>2499308.83</v>
      </c>
      <c r="D887" s="134">
        <v>0</v>
      </c>
      <c r="E887" s="130">
        <v>0</v>
      </c>
      <c r="F887" s="130">
        <v>0</v>
      </c>
      <c r="G887" s="130">
        <v>410498.06</v>
      </c>
      <c r="H887" s="130">
        <v>0</v>
      </c>
      <c r="I887" s="130">
        <v>0</v>
      </c>
      <c r="J887" s="130">
        <v>0</v>
      </c>
      <c r="K887" s="130">
        <v>0</v>
      </c>
      <c r="L887" s="128">
        <v>0</v>
      </c>
      <c r="M887" s="130">
        <v>0</v>
      </c>
      <c r="N887" s="130">
        <v>2112</v>
      </c>
      <c r="O887" s="130">
        <v>2088810.77</v>
      </c>
      <c r="P887" s="130">
        <v>0</v>
      </c>
      <c r="Q887" s="130">
        <v>0</v>
      </c>
      <c r="R887" s="130">
        <v>0</v>
      </c>
      <c r="S887" s="130">
        <v>0</v>
      </c>
      <c r="T887" s="130">
        <v>0</v>
      </c>
      <c r="U887" s="130">
        <v>0</v>
      </c>
      <c r="V887" s="130">
        <v>0</v>
      </c>
      <c r="W887" s="130">
        <v>0</v>
      </c>
      <c r="X887" s="56"/>
      <c r="Y887" s="57"/>
      <c r="Z887" s="57"/>
      <c r="AA887" s="57"/>
      <c r="AB887" s="57"/>
      <c r="AC887" s="57"/>
      <c r="AD887" s="57"/>
    </row>
    <row r="888" spans="1:30" s="55" customFormat="1" ht="24.75" hidden="1" customHeight="1" x14ac:dyDescent="0.25">
      <c r="A888" s="125">
        <v>292</v>
      </c>
      <c r="B888" s="126" t="s">
        <v>1471</v>
      </c>
      <c r="C888" s="106">
        <f t="shared" si="90"/>
        <v>410498.06</v>
      </c>
      <c r="D888" s="134">
        <v>0</v>
      </c>
      <c r="E888" s="130">
        <v>0</v>
      </c>
      <c r="F888" s="130">
        <v>0</v>
      </c>
      <c r="G888" s="130">
        <v>410498.06</v>
      </c>
      <c r="H888" s="130">
        <v>0</v>
      </c>
      <c r="I888" s="130">
        <v>0</v>
      </c>
      <c r="J888" s="130">
        <v>0</v>
      </c>
      <c r="K888" s="130">
        <v>0</v>
      </c>
      <c r="L888" s="128">
        <v>0</v>
      </c>
      <c r="M888" s="130">
        <v>0</v>
      </c>
      <c r="N888" s="130">
        <v>0</v>
      </c>
      <c r="O888" s="130">
        <v>0</v>
      </c>
      <c r="P888" s="130">
        <v>0</v>
      </c>
      <c r="Q888" s="130">
        <v>0</v>
      </c>
      <c r="R888" s="130">
        <v>0</v>
      </c>
      <c r="S888" s="130">
        <v>0</v>
      </c>
      <c r="T888" s="130">
        <v>0</v>
      </c>
      <c r="U888" s="130">
        <v>0</v>
      </c>
      <c r="V888" s="130">
        <v>0</v>
      </c>
      <c r="W888" s="130">
        <v>0</v>
      </c>
      <c r="X888" s="56"/>
      <c r="Y888" s="57"/>
      <c r="Z888" s="57"/>
      <c r="AA888" s="57"/>
      <c r="AB888" s="57"/>
      <c r="AC888" s="57"/>
      <c r="AD888" s="57"/>
    </row>
    <row r="889" spans="1:30" s="69" customFormat="1" ht="24.75" hidden="1" customHeight="1" x14ac:dyDescent="0.25">
      <c r="A889" s="125">
        <v>293</v>
      </c>
      <c r="B889" s="126" t="s">
        <v>1472</v>
      </c>
      <c r="C889" s="106">
        <f t="shared" si="90"/>
        <v>410498.06</v>
      </c>
      <c r="D889" s="134">
        <v>0</v>
      </c>
      <c r="E889" s="130">
        <v>0</v>
      </c>
      <c r="F889" s="130">
        <v>0</v>
      </c>
      <c r="G889" s="130">
        <v>410498.06</v>
      </c>
      <c r="H889" s="130">
        <v>0</v>
      </c>
      <c r="I889" s="130">
        <v>0</v>
      </c>
      <c r="J889" s="130">
        <v>0</v>
      </c>
      <c r="K889" s="130">
        <v>0</v>
      </c>
      <c r="L889" s="128">
        <v>0</v>
      </c>
      <c r="M889" s="130">
        <v>0</v>
      </c>
      <c r="N889" s="130">
        <v>0</v>
      </c>
      <c r="O889" s="130">
        <v>0</v>
      </c>
      <c r="P889" s="130">
        <v>0</v>
      </c>
      <c r="Q889" s="130">
        <v>0</v>
      </c>
      <c r="R889" s="130">
        <v>0</v>
      </c>
      <c r="S889" s="130">
        <v>0</v>
      </c>
      <c r="T889" s="130">
        <v>0</v>
      </c>
      <c r="U889" s="130">
        <v>0</v>
      </c>
      <c r="V889" s="130">
        <v>0</v>
      </c>
      <c r="W889" s="130">
        <v>0</v>
      </c>
      <c r="X889" s="56"/>
      <c r="Y889" s="57"/>
      <c r="Z889" s="57"/>
      <c r="AA889" s="57"/>
      <c r="AB889" s="57"/>
      <c r="AC889" s="57"/>
      <c r="AD889" s="68"/>
    </row>
    <row r="890" spans="1:30" s="69" customFormat="1" ht="24.75" hidden="1" customHeight="1" x14ac:dyDescent="0.25">
      <c r="A890" s="125">
        <v>294</v>
      </c>
      <c r="B890" s="126" t="s">
        <v>1445</v>
      </c>
      <c r="C890" s="106">
        <f t="shared" si="90"/>
        <v>410498.06</v>
      </c>
      <c r="D890" s="134">
        <v>0</v>
      </c>
      <c r="E890" s="130">
        <v>0</v>
      </c>
      <c r="F890" s="130">
        <v>0</v>
      </c>
      <c r="G890" s="130">
        <v>410498.06</v>
      </c>
      <c r="H890" s="130">
        <v>0</v>
      </c>
      <c r="I890" s="130">
        <v>0</v>
      </c>
      <c r="J890" s="130">
        <v>0</v>
      </c>
      <c r="K890" s="130">
        <v>0</v>
      </c>
      <c r="L890" s="128">
        <v>0</v>
      </c>
      <c r="M890" s="130">
        <v>0</v>
      </c>
      <c r="N890" s="130">
        <v>0</v>
      </c>
      <c r="O890" s="130">
        <v>0</v>
      </c>
      <c r="P890" s="130">
        <v>0</v>
      </c>
      <c r="Q890" s="130">
        <v>0</v>
      </c>
      <c r="R890" s="130">
        <v>0</v>
      </c>
      <c r="S890" s="130">
        <v>0</v>
      </c>
      <c r="T890" s="130">
        <v>0</v>
      </c>
      <c r="U890" s="130">
        <v>0</v>
      </c>
      <c r="V890" s="130">
        <v>0</v>
      </c>
      <c r="W890" s="130">
        <v>0</v>
      </c>
      <c r="X890" s="56"/>
      <c r="Y890" s="57"/>
      <c r="Z890" s="57"/>
      <c r="AA890" s="57"/>
      <c r="AB890" s="57"/>
      <c r="AC890" s="57"/>
      <c r="AD890" s="68"/>
    </row>
    <row r="891" spans="1:30" s="69" customFormat="1" ht="24.75" hidden="1" customHeight="1" x14ac:dyDescent="0.25">
      <c r="A891" s="125">
        <v>295</v>
      </c>
      <c r="B891" s="126" t="s">
        <v>1473</v>
      </c>
      <c r="C891" s="106">
        <f t="shared" si="90"/>
        <v>859117.29</v>
      </c>
      <c r="D891" s="134">
        <v>0</v>
      </c>
      <c r="E891" s="130">
        <v>0</v>
      </c>
      <c r="F891" s="130">
        <v>0</v>
      </c>
      <c r="G891" s="130">
        <v>0</v>
      </c>
      <c r="H891" s="130">
        <v>0</v>
      </c>
      <c r="I891" s="130">
        <v>0</v>
      </c>
      <c r="J891" s="130">
        <v>0</v>
      </c>
      <c r="K891" s="130">
        <v>0</v>
      </c>
      <c r="L891" s="128">
        <v>0</v>
      </c>
      <c r="M891" s="130">
        <v>0</v>
      </c>
      <c r="N891" s="130">
        <v>726</v>
      </c>
      <c r="O891" s="130">
        <v>859117.29</v>
      </c>
      <c r="P891" s="130">
        <v>0</v>
      </c>
      <c r="Q891" s="130">
        <v>0</v>
      </c>
      <c r="R891" s="130">
        <v>0</v>
      </c>
      <c r="S891" s="130">
        <v>0</v>
      </c>
      <c r="T891" s="130">
        <v>0</v>
      </c>
      <c r="U891" s="130">
        <v>0</v>
      </c>
      <c r="V891" s="130">
        <v>0</v>
      </c>
      <c r="W891" s="130">
        <v>0</v>
      </c>
      <c r="X891" s="56"/>
      <c r="Y891" s="57"/>
      <c r="Z891" s="57"/>
      <c r="AA891" s="57"/>
      <c r="AB891" s="57"/>
      <c r="AC891" s="57"/>
      <c r="AD891" s="68"/>
    </row>
    <row r="892" spans="1:30" s="53" customFormat="1" ht="24.75" hidden="1" customHeight="1" x14ac:dyDescent="0.25">
      <c r="A892" s="201" t="s">
        <v>59</v>
      </c>
      <c r="B892" s="202"/>
      <c r="C892" s="173">
        <f t="shared" ref="C892" si="91">ROUND(SUM(D892+E892+F892+G892+H892+I892+J892+K892+M892+O892+Q892+S892+U892+W892),2)</f>
        <v>83557479.620000005</v>
      </c>
      <c r="D892" s="133">
        <f>ROUND(SUM(D882:D891),2)</f>
        <v>1577287.45</v>
      </c>
      <c r="E892" s="133">
        <f t="shared" ref="E892:K892" si="92">ROUND(SUM(E882:E891),2)</f>
        <v>3685251.04</v>
      </c>
      <c r="F892" s="133">
        <f t="shared" si="92"/>
        <v>7222822.3700000001</v>
      </c>
      <c r="G892" s="133">
        <f t="shared" si="92"/>
        <v>7857442.6600000001</v>
      </c>
      <c r="H892" s="133">
        <f t="shared" si="92"/>
        <v>10548704.4</v>
      </c>
      <c r="I892" s="133">
        <f t="shared" si="92"/>
        <v>5044597.3499999996</v>
      </c>
      <c r="J892" s="133">
        <f t="shared" si="92"/>
        <v>7761669.75</v>
      </c>
      <c r="K892" s="133">
        <f t="shared" si="92"/>
        <v>0</v>
      </c>
      <c r="L892" s="112">
        <f>ROUND(SUM(L882:L891),2)</f>
        <v>0</v>
      </c>
      <c r="M892" s="133">
        <f>ROUND(SUM(M882:M891),2)</f>
        <v>0</v>
      </c>
      <c r="N892" s="133">
        <f t="shared" ref="N892:W892" si="93">ROUND(SUM(N882:N891),2)</f>
        <v>5378</v>
      </c>
      <c r="O892" s="133">
        <f t="shared" si="93"/>
        <v>19930068.649999999</v>
      </c>
      <c r="P892" s="133">
        <f t="shared" si="93"/>
        <v>0</v>
      </c>
      <c r="Q892" s="133">
        <f t="shared" si="93"/>
        <v>0</v>
      </c>
      <c r="R892" s="133">
        <f t="shared" si="93"/>
        <v>2215</v>
      </c>
      <c r="S892" s="133">
        <f t="shared" si="93"/>
        <v>7598334.79</v>
      </c>
      <c r="T892" s="133">
        <f t="shared" si="93"/>
        <v>2225</v>
      </c>
      <c r="U892" s="133">
        <f t="shared" si="93"/>
        <v>12331301.16</v>
      </c>
      <c r="V892" s="133">
        <f t="shared" si="93"/>
        <v>0</v>
      </c>
      <c r="W892" s="133">
        <f t="shared" si="93"/>
        <v>0</v>
      </c>
      <c r="X892" s="51"/>
      <c r="Y892" s="52"/>
      <c r="Z892" s="52"/>
      <c r="AA892" s="52"/>
      <c r="AB892" s="52"/>
      <c r="AC892" s="52"/>
    </row>
    <row r="893" spans="1:30" s="53" customFormat="1" ht="24.75" hidden="1" customHeight="1" x14ac:dyDescent="0.25">
      <c r="A893" s="203" t="s">
        <v>60</v>
      </c>
      <c r="B893" s="204"/>
      <c r="C893" s="205"/>
      <c r="D893" s="130"/>
      <c r="E893" s="130"/>
      <c r="F893" s="130"/>
      <c r="G893" s="130"/>
      <c r="H893" s="130"/>
      <c r="I893" s="130"/>
      <c r="J893" s="130"/>
      <c r="K893" s="130"/>
      <c r="L893" s="168"/>
      <c r="M893" s="135"/>
      <c r="N893" s="133"/>
      <c r="O893" s="135"/>
      <c r="P893" s="173"/>
      <c r="Q893" s="135"/>
      <c r="R893" s="133"/>
      <c r="S893" s="135"/>
      <c r="T893" s="135"/>
      <c r="U893" s="135"/>
      <c r="V893" s="173"/>
      <c r="W893" s="135"/>
      <c r="X893" s="51"/>
      <c r="Y893" s="52"/>
      <c r="Z893" s="52"/>
      <c r="AA893" s="52"/>
      <c r="AB893" s="52"/>
      <c r="AC893" s="52"/>
    </row>
    <row r="894" spans="1:30" s="55" customFormat="1" ht="24.75" hidden="1" customHeight="1" x14ac:dyDescent="0.25">
      <c r="A894" s="125">
        <v>296</v>
      </c>
      <c r="B894" s="126" t="s">
        <v>107</v>
      </c>
      <c r="C894" s="106">
        <f t="shared" si="85"/>
        <v>48971087.469999999</v>
      </c>
      <c r="D894" s="134">
        <f t="shared" ref="D894:D918" si="94">ROUND((F894+G894+H894+I894+J894+K894+M894+O894+Q894+S894+U894+W894)*0.0214,2)</f>
        <v>999657.76</v>
      </c>
      <c r="E894" s="130">
        <v>1258450.2</v>
      </c>
      <c r="F894" s="130">
        <v>3725032.8039999995</v>
      </c>
      <c r="G894" s="130">
        <v>7678121.8204999994</v>
      </c>
      <c r="H894" s="130">
        <v>0</v>
      </c>
      <c r="I894" s="130">
        <v>0</v>
      </c>
      <c r="J894" s="130">
        <v>2817482.98</v>
      </c>
      <c r="K894" s="130">
        <v>0</v>
      </c>
      <c r="L894" s="128">
        <v>6</v>
      </c>
      <c r="M894" s="130">
        <v>13619778.91</v>
      </c>
      <c r="N894" s="130">
        <v>2249</v>
      </c>
      <c r="O894" s="130">
        <v>4461192.18</v>
      </c>
      <c r="P894" s="130">
        <v>1370</v>
      </c>
      <c r="Q894" s="130">
        <v>4304118.8</v>
      </c>
      <c r="R894" s="130">
        <v>7221.8</v>
      </c>
      <c r="S894" s="130">
        <v>10107252.02</v>
      </c>
      <c r="T894" s="130">
        <v>0</v>
      </c>
      <c r="U894" s="130">
        <v>0</v>
      </c>
      <c r="V894" s="130">
        <v>0</v>
      </c>
      <c r="W894" s="130">
        <v>0</v>
      </c>
      <c r="X894" s="56"/>
      <c r="Y894" s="57"/>
      <c r="Z894" s="57"/>
      <c r="AA894" s="57"/>
      <c r="AB894" s="57"/>
      <c r="AC894" s="57"/>
      <c r="AD894" s="57"/>
    </row>
    <row r="895" spans="1:30" s="55" customFormat="1" ht="24.75" hidden="1" customHeight="1" x14ac:dyDescent="0.25">
      <c r="A895" s="125">
        <v>297</v>
      </c>
      <c r="B895" s="126" t="s">
        <v>937</v>
      </c>
      <c r="C895" s="106">
        <f t="shared" si="85"/>
        <v>19039650.539999999</v>
      </c>
      <c r="D895" s="134">
        <f t="shared" si="94"/>
        <v>398911.81</v>
      </c>
      <c r="E895" s="130">
        <v>0</v>
      </c>
      <c r="F895" s="130">
        <v>0</v>
      </c>
      <c r="G895" s="130">
        <v>0</v>
      </c>
      <c r="H895" s="130">
        <v>0</v>
      </c>
      <c r="I895" s="130">
        <v>0</v>
      </c>
      <c r="J895" s="130">
        <v>0</v>
      </c>
      <c r="K895" s="130">
        <v>0</v>
      </c>
      <c r="L895" s="128">
        <v>6</v>
      </c>
      <c r="M895" s="130">
        <v>18640738.73</v>
      </c>
      <c r="N895" s="130">
        <v>0</v>
      </c>
      <c r="O895" s="130">
        <v>0</v>
      </c>
      <c r="P895" s="130">
        <v>0</v>
      </c>
      <c r="Q895" s="130">
        <v>0</v>
      </c>
      <c r="R895" s="130">
        <v>0</v>
      </c>
      <c r="S895" s="130">
        <v>0</v>
      </c>
      <c r="T895" s="130">
        <v>0</v>
      </c>
      <c r="U895" s="130">
        <v>0</v>
      </c>
      <c r="V895" s="130">
        <v>0</v>
      </c>
      <c r="W895" s="130">
        <v>0</v>
      </c>
      <c r="X895" s="56"/>
      <c r="Y895" s="57"/>
      <c r="Z895" s="57"/>
      <c r="AA895" s="57"/>
      <c r="AB895" s="57"/>
      <c r="AC895" s="57"/>
      <c r="AD895" s="57"/>
    </row>
    <row r="896" spans="1:30" s="55" customFormat="1" ht="24.75" hidden="1" customHeight="1" x14ac:dyDescent="0.25">
      <c r="A896" s="125">
        <v>298</v>
      </c>
      <c r="B896" s="126" t="s">
        <v>1416</v>
      </c>
      <c r="C896" s="106">
        <f t="shared" si="85"/>
        <v>19971687.48</v>
      </c>
      <c r="D896" s="134">
        <f t="shared" si="94"/>
        <v>398911.81</v>
      </c>
      <c r="E896" s="130">
        <f t="shared" ref="E896:E918" si="95">ROUND((F896+G896+H896+I896+J896+K896+M896+O896+Q896+S896+U896+W896)*0.05,2)</f>
        <v>932036.94</v>
      </c>
      <c r="F896" s="130">
        <v>0</v>
      </c>
      <c r="G896" s="130">
        <v>0</v>
      </c>
      <c r="H896" s="130">
        <v>0</v>
      </c>
      <c r="I896" s="130">
        <v>0</v>
      </c>
      <c r="J896" s="130">
        <v>0</v>
      </c>
      <c r="K896" s="130">
        <v>0</v>
      </c>
      <c r="L896" s="128">
        <v>6</v>
      </c>
      <c r="M896" s="130">
        <v>18640738.73</v>
      </c>
      <c r="N896" s="130">
        <v>0</v>
      </c>
      <c r="O896" s="130">
        <v>0</v>
      </c>
      <c r="P896" s="130">
        <v>0</v>
      </c>
      <c r="Q896" s="130">
        <v>0</v>
      </c>
      <c r="R896" s="130">
        <v>0</v>
      </c>
      <c r="S896" s="130">
        <v>0</v>
      </c>
      <c r="T896" s="130">
        <v>0</v>
      </c>
      <c r="U896" s="130">
        <v>0</v>
      </c>
      <c r="V896" s="130">
        <v>0</v>
      </c>
      <c r="W896" s="130">
        <v>0</v>
      </c>
      <c r="X896" s="56"/>
      <c r="Y896" s="57"/>
      <c r="Z896" s="57"/>
      <c r="AA896" s="57"/>
      <c r="AB896" s="57"/>
      <c r="AC896" s="57"/>
      <c r="AD896" s="57"/>
    </row>
    <row r="897" spans="1:30" s="55" customFormat="1" ht="24.75" hidden="1" customHeight="1" x14ac:dyDescent="0.25">
      <c r="A897" s="125">
        <v>299</v>
      </c>
      <c r="B897" s="126" t="s">
        <v>883</v>
      </c>
      <c r="C897" s="106">
        <f t="shared" si="85"/>
        <v>19039650.539999999</v>
      </c>
      <c r="D897" s="134">
        <f t="shared" si="94"/>
        <v>398911.81</v>
      </c>
      <c r="E897" s="130">
        <v>0</v>
      </c>
      <c r="F897" s="130">
        <v>0</v>
      </c>
      <c r="G897" s="130">
        <v>0</v>
      </c>
      <c r="H897" s="130">
        <v>0</v>
      </c>
      <c r="I897" s="130">
        <v>0</v>
      </c>
      <c r="J897" s="130">
        <v>0</v>
      </c>
      <c r="K897" s="130">
        <v>0</v>
      </c>
      <c r="L897" s="128">
        <v>6</v>
      </c>
      <c r="M897" s="130">
        <v>18640738.73</v>
      </c>
      <c r="N897" s="130">
        <v>0</v>
      </c>
      <c r="O897" s="130">
        <v>0</v>
      </c>
      <c r="P897" s="130">
        <v>0</v>
      </c>
      <c r="Q897" s="130">
        <v>0</v>
      </c>
      <c r="R897" s="130">
        <v>0</v>
      </c>
      <c r="S897" s="130">
        <v>0</v>
      </c>
      <c r="T897" s="130">
        <v>0</v>
      </c>
      <c r="U897" s="130">
        <v>0</v>
      </c>
      <c r="V897" s="130">
        <v>0</v>
      </c>
      <c r="W897" s="130">
        <v>0</v>
      </c>
      <c r="X897" s="56"/>
      <c r="Y897" s="57"/>
      <c r="Z897" s="57"/>
      <c r="AA897" s="57"/>
      <c r="AB897" s="57"/>
      <c r="AC897" s="57"/>
      <c r="AD897" s="57"/>
    </row>
    <row r="898" spans="1:30" s="55" customFormat="1" ht="24.75" hidden="1" customHeight="1" x14ac:dyDescent="0.25">
      <c r="A898" s="125">
        <v>300</v>
      </c>
      <c r="B898" s="126" t="s">
        <v>1417</v>
      </c>
      <c r="C898" s="106">
        <f t="shared" si="85"/>
        <v>19971687.48</v>
      </c>
      <c r="D898" s="134">
        <f t="shared" si="94"/>
        <v>398911.81</v>
      </c>
      <c r="E898" s="130">
        <f t="shared" si="95"/>
        <v>932036.94</v>
      </c>
      <c r="F898" s="130">
        <v>0</v>
      </c>
      <c r="G898" s="130">
        <v>0</v>
      </c>
      <c r="H898" s="130">
        <v>0</v>
      </c>
      <c r="I898" s="130">
        <v>0</v>
      </c>
      <c r="J898" s="130">
        <v>0</v>
      </c>
      <c r="K898" s="130">
        <v>0</v>
      </c>
      <c r="L898" s="128">
        <v>6</v>
      </c>
      <c r="M898" s="130">
        <v>18640738.73</v>
      </c>
      <c r="N898" s="130">
        <v>0</v>
      </c>
      <c r="O898" s="130">
        <v>0</v>
      </c>
      <c r="P898" s="130">
        <v>0</v>
      </c>
      <c r="Q898" s="130">
        <v>0</v>
      </c>
      <c r="R898" s="130">
        <v>0</v>
      </c>
      <c r="S898" s="130">
        <v>0</v>
      </c>
      <c r="T898" s="130">
        <v>0</v>
      </c>
      <c r="U898" s="130">
        <v>0</v>
      </c>
      <c r="V898" s="130">
        <v>0</v>
      </c>
      <c r="W898" s="130">
        <v>0</v>
      </c>
      <c r="X898" s="56"/>
      <c r="Y898" s="57"/>
      <c r="Z898" s="57"/>
      <c r="AA898" s="57"/>
      <c r="AB898" s="57"/>
      <c r="AC898" s="57"/>
      <c r="AD898" s="57"/>
    </row>
    <row r="899" spans="1:30" s="55" customFormat="1" ht="24.75" hidden="1" customHeight="1" x14ac:dyDescent="0.25">
      <c r="A899" s="125">
        <v>301</v>
      </c>
      <c r="B899" s="126" t="s">
        <v>896</v>
      </c>
      <c r="C899" s="106">
        <f t="shared" si="85"/>
        <v>6657229.1600000001</v>
      </c>
      <c r="D899" s="134">
        <f t="shared" si="94"/>
        <v>132970.6</v>
      </c>
      <c r="E899" s="130">
        <f t="shared" si="95"/>
        <v>310678.98</v>
      </c>
      <c r="F899" s="130">
        <v>0</v>
      </c>
      <c r="G899" s="130">
        <v>0</v>
      </c>
      <c r="H899" s="130">
        <v>0</v>
      </c>
      <c r="I899" s="130">
        <v>0</v>
      </c>
      <c r="J899" s="130">
        <v>0</v>
      </c>
      <c r="K899" s="130">
        <v>0</v>
      </c>
      <c r="L899" s="128">
        <v>2</v>
      </c>
      <c r="M899" s="130">
        <v>6213579.5800000001</v>
      </c>
      <c r="N899" s="130">
        <v>0</v>
      </c>
      <c r="O899" s="130">
        <v>0</v>
      </c>
      <c r="P899" s="130">
        <v>0</v>
      </c>
      <c r="Q899" s="130">
        <v>0</v>
      </c>
      <c r="R899" s="130">
        <v>0</v>
      </c>
      <c r="S899" s="130">
        <v>0</v>
      </c>
      <c r="T899" s="130">
        <v>0</v>
      </c>
      <c r="U899" s="130">
        <v>0</v>
      </c>
      <c r="V899" s="130">
        <v>0</v>
      </c>
      <c r="W899" s="130">
        <v>0</v>
      </c>
      <c r="X899" s="56"/>
      <c r="Y899" s="57"/>
      <c r="Z899" s="57"/>
      <c r="AA899" s="57"/>
      <c r="AB899" s="57"/>
      <c r="AC899" s="57"/>
      <c r="AD899" s="57"/>
    </row>
    <row r="900" spans="1:30" s="55" customFormat="1" ht="24.75" hidden="1" customHeight="1" x14ac:dyDescent="0.25">
      <c r="A900" s="125">
        <v>302</v>
      </c>
      <c r="B900" s="126" t="s">
        <v>897</v>
      </c>
      <c r="C900" s="106">
        <f t="shared" si="85"/>
        <v>6657229.1600000001</v>
      </c>
      <c r="D900" s="134">
        <f t="shared" si="94"/>
        <v>132970.6</v>
      </c>
      <c r="E900" s="130">
        <f t="shared" si="95"/>
        <v>310678.98</v>
      </c>
      <c r="F900" s="130">
        <v>0</v>
      </c>
      <c r="G900" s="130">
        <v>0</v>
      </c>
      <c r="H900" s="130">
        <v>0</v>
      </c>
      <c r="I900" s="130">
        <v>0</v>
      </c>
      <c r="J900" s="130">
        <v>0</v>
      </c>
      <c r="K900" s="130">
        <v>0</v>
      </c>
      <c r="L900" s="128">
        <v>2</v>
      </c>
      <c r="M900" s="130">
        <v>6213579.5800000001</v>
      </c>
      <c r="N900" s="130">
        <v>0</v>
      </c>
      <c r="O900" s="130">
        <v>0</v>
      </c>
      <c r="P900" s="130">
        <v>0</v>
      </c>
      <c r="Q900" s="130">
        <v>0</v>
      </c>
      <c r="R900" s="130">
        <v>0</v>
      </c>
      <c r="S900" s="130">
        <v>0</v>
      </c>
      <c r="T900" s="130">
        <v>0</v>
      </c>
      <c r="U900" s="130">
        <v>0</v>
      </c>
      <c r="V900" s="130">
        <v>0</v>
      </c>
      <c r="W900" s="130">
        <v>0</v>
      </c>
      <c r="X900" s="56"/>
      <c r="Y900" s="57"/>
      <c r="Z900" s="57"/>
      <c r="AA900" s="57"/>
      <c r="AB900" s="57"/>
      <c r="AC900" s="57"/>
      <c r="AD900" s="57"/>
    </row>
    <row r="901" spans="1:30" s="55" customFormat="1" ht="24.75" hidden="1" customHeight="1" x14ac:dyDescent="0.25">
      <c r="A901" s="125">
        <v>303</v>
      </c>
      <c r="B901" s="126" t="s">
        <v>898</v>
      </c>
      <c r="C901" s="106">
        <f t="shared" si="85"/>
        <v>5355384.4000000004</v>
      </c>
      <c r="D901" s="134">
        <f t="shared" si="94"/>
        <v>107748.47</v>
      </c>
      <c r="E901" s="130">
        <v>212660.78</v>
      </c>
      <c r="F901" s="130">
        <v>0</v>
      </c>
      <c r="G901" s="130">
        <v>2503491.94</v>
      </c>
      <c r="H901" s="130">
        <v>1058021.3899999999</v>
      </c>
      <c r="I901" s="130">
        <v>529010.70000000019</v>
      </c>
      <c r="J901" s="130">
        <v>944451.12</v>
      </c>
      <c r="K901" s="130">
        <v>0</v>
      </c>
      <c r="L901" s="128">
        <v>0</v>
      </c>
      <c r="M901" s="130">
        <v>0</v>
      </c>
      <c r="N901" s="130">
        <v>0</v>
      </c>
      <c r="O901" s="130">
        <v>0</v>
      </c>
      <c r="P901" s="130">
        <v>0</v>
      </c>
      <c r="Q901" s="130">
        <v>0</v>
      </c>
      <c r="R901" s="130">
        <v>0</v>
      </c>
      <c r="S901" s="130">
        <v>0</v>
      </c>
      <c r="T901" s="130">
        <v>0</v>
      </c>
      <c r="U901" s="130">
        <v>0</v>
      </c>
      <c r="V901" s="130">
        <v>0</v>
      </c>
      <c r="W901" s="130">
        <v>0</v>
      </c>
      <c r="X901" s="56"/>
      <c r="Y901" s="57"/>
      <c r="Z901" s="57"/>
      <c r="AA901" s="57"/>
      <c r="AB901" s="57"/>
      <c r="AC901" s="57"/>
      <c r="AD901" s="57"/>
    </row>
    <row r="902" spans="1:30" s="55" customFormat="1" ht="24.75" hidden="1" customHeight="1" x14ac:dyDescent="0.25">
      <c r="A902" s="125">
        <v>304</v>
      </c>
      <c r="B902" s="126" t="s">
        <v>899</v>
      </c>
      <c r="C902" s="106">
        <f t="shared" si="85"/>
        <v>1683064.45</v>
      </c>
      <c r="D902" s="134">
        <f t="shared" si="94"/>
        <v>33907.199999999997</v>
      </c>
      <c r="E902" s="130">
        <v>64708.84</v>
      </c>
      <c r="F902" s="130">
        <v>1584448.41</v>
      </c>
      <c r="G902" s="130">
        <v>0</v>
      </c>
      <c r="H902" s="130">
        <v>0</v>
      </c>
      <c r="I902" s="130">
        <v>0</v>
      </c>
      <c r="J902" s="130">
        <v>0</v>
      </c>
      <c r="K902" s="130">
        <v>0</v>
      </c>
      <c r="L902" s="128">
        <v>0</v>
      </c>
      <c r="M902" s="130">
        <v>0</v>
      </c>
      <c r="N902" s="130">
        <v>0</v>
      </c>
      <c r="O902" s="130">
        <v>0</v>
      </c>
      <c r="P902" s="130">
        <v>0</v>
      </c>
      <c r="Q902" s="130">
        <v>0</v>
      </c>
      <c r="R902" s="130">
        <v>0</v>
      </c>
      <c r="S902" s="130">
        <v>0</v>
      </c>
      <c r="T902" s="130">
        <v>0</v>
      </c>
      <c r="U902" s="130">
        <v>0</v>
      </c>
      <c r="V902" s="130">
        <v>0</v>
      </c>
      <c r="W902" s="130">
        <v>0</v>
      </c>
      <c r="X902" s="56"/>
      <c r="Y902" s="57"/>
      <c r="Z902" s="57"/>
      <c r="AA902" s="57"/>
      <c r="AB902" s="57"/>
      <c r="AC902" s="57"/>
      <c r="AD902" s="57"/>
    </row>
    <row r="903" spans="1:30" s="55" customFormat="1" ht="24.75" hidden="1" customHeight="1" x14ac:dyDescent="0.25">
      <c r="A903" s="125">
        <v>305</v>
      </c>
      <c r="B903" s="126" t="s">
        <v>901</v>
      </c>
      <c r="C903" s="106">
        <f t="shared" si="85"/>
        <v>1689734.08</v>
      </c>
      <c r="D903" s="134">
        <f t="shared" si="94"/>
        <v>34160.36</v>
      </c>
      <c r="E903" s="130">
        <v>59295</v>
      </c>
      <c r="F903" s="130">
        <v>1596278.72</v>
      </c>
      <c r="G903" s="130">
        <v>0</v>
      </c>
      <c r="H903" s="130">
        <v>0</v>
      </c>
      <c r="I903" s="130">
        <v>0</v>
      </c>
      <c r="J903" s="130">
        <v>0</v>
      </c>
      <c r="K903" s="130">
        <v>0</v>
      </c>
      <c r="L903" s="128">
        <v>0</v>
      </c>
      <c r="M903" s="130">
        <v>0</v>
      </c>
      <c r="N903" s="130">
        <v>0</v>
      </c>
      <c r="O903" s="130">
        <v>0</v>
      </c>
      <c r="P903" s="130">
        <v>0</v>
      </c>
      <c r="Q903" s="130">
        <v>0</v>
      </c>
      <c r="R903" s="130">
        <v>0</v>
      </c>
      <c r="S903" s="130">
        <v>0</v>
      </c>
      <c r="T903" s="130">
        <v>0</v>
      </c>
      <c r="U903" s="130">
        <v>0</v>
      </c>
      <c r="V903" s="130">
        <v>0</v>
      </c>
      <c r="W903" s="130">
        <v>0</v>
      </c>
      <c r="X903" s="56"/>
      <c r="Y903" s="57"/>
      <c r="Z903" s="57"/>
      <c r="AA903" s="57"/>
      <c r="AB903" s="57"/>
      <c r="AC903" s="57"/>
      <c r="AD903" s="57"/>
    </row>
    <row r="904" spans="1:30" s="55" customFormat="1" ht="24.75" hidden="1" customHeight="1" x14ac:dyDescent="0.25">
      <c r="A904" s="125">
        <v>306</v>
      </c>
      <c r="B904" s="126" t="s">
        <v>904</v>
      </c>
      <c r="C904" s="106">
        <f t="shared" si="85"/>
        <v>11065715.289999999</v>
      </c>
      <c r="D904" s="134">
        <f t="shared" si="94"/>
        <v>223043.61</v>
      </c>
      <c r="E904" s="130">
        <v>420072.92</v>
      </c>
      <c r="F904" s="130">
        <v>1282102.47</v>
      </c>
      <c r="G904" s="130">
        <v>2517196.6129999999</v>
      </c>
      <c r="H904" s="130">
        <v>1000575.47</v>
      </c>
      <c r="I904" s="130">
        <v>500287.74</v>
      </c>
      <c r="J904" s="130">
        <v>935639.7</v>
      </c>
      <c r="K904" s="130">
        <v>0</v>
      </c>
      <c r="L904" s="128">
        <v>0</v>
      </c>
      <c r="M904" s="130">
        <v>0</v>
      </c>
      <c r="N904" s="130">
        <v>0</v>
      </c>
      <c r="O904" s="130">
        <v>0</v>
      </c>
      <c r="P904" s="130">
        <v>0</v>
      </c>
      <c r="Q904" s="130">
        <v>0</v>
      </c>
      <c r="R904" s="130">
        <v>0</v>
      </c>
      <c r="S904" s="130">
        <v>0</v>
      </c>
      <c r="T904" s="130">
        <v>700</v>
      </c>
      <c r="U904" s="130">
        <v>4186796.7659999994</v>
      </c>
      <c r="V904" s="130">
        <v>0</v>
      </c>
      <c r="W904" s="130">
        <v>0</v>
      </c>
      <c r="X904" s="56"/>
      <c r="Y904" s="57"/>
      <c r="Z904" s="57"/>
      <c r="AA904" s="57"/>
      <c r="AB904" s="57"/>
      <c r="AC904" s="57"/>
      <c r="AD904" s="57"/>
    </row>
    <row r="905" spans="1:30" s="55" customFormat="1" ht="24.75" hidden="1" customHeight="1" x14ac:dyDescent="0.25">
      <c r="A905" s="125">
        <v>307</v>
      </c>
      <c r="B905" s="126" t="s">
        <v>1426</v>
      </c>
      <c r="C905" s="106">
        <f t="shared" si="85"/>
        <v>6657229.1600000001</v>
      </c>
      <c r="D905" s="134">
        <f t="shared" si="94"/>
        <v>132970.6</v>
      </c>
      <c r="E905" s="130">
        <f t="shared" si="95"/>
        <v>310678.98</v>
      </c>
      <c r="F905" s="130">
        <v>0</v>
      </c>
      <c r="G905" s="130">
        <v>0</v>
      </c>
      <c r="H905" s="130">
        <v>0</v>
      </c>
      <c r="I905" s="130">
        <v>0</v>
      </c>
      <c r="J905" s="130">
        <v>0</v>
      </c>
      <c r="K905" s="130">
        <v>0</v>
      </c>
      <c r="L905" s="128">
        <v>2</v>
      </c>
      <c r="M905" s="130">
        <v>6213579.5800000001</v>
      </c>
      <c r="N905" s="130">
        <v>0</v>
      </c>
      <c r="O905" s="130">
        <v>0</v>
      </c>
      <c r="P905" s="130">
        <v>0</v>
      </c>
      <c r="Q905" s="130">
        <v>0</v>
      </c>
      <c r="R905" s="130">
        <v>0</v>
      </c>
      <c r="S905" s="130">
        <v>0</v>
      </c>
      <c r="T905" s="130">
        <v>0</v>
      </c>
      <c r="U905" s="130">
        <v>0</v>
      </c>
      <c r="V905" s="130">
        <v>0</v>
      </c>
      <c r="W905" s="130">
        <v>0</v>
      </c>
      <c r="X905" s="56"/>
      <c r="Y905" s="57"/>
      <c r="Z905" s="57"/>
      <c r="AA905" s="57"/>
      <c r="AB905" s="57"/>
      <c r="AC905" s="57"/>
      <c r="AD905" s="57"/>
    </row>
    <row r="906" spans="1:30" s="55" customFormat="1" ht="24.75" hidden="1" customHeight="1" x14ac:dyDescent="0.25">
      <c r="A906" s="125">
        <v>308</v>
      </c>
      <c r="B906" s="126" t="s">
        <v>1427</v>
      </c>
      <c r="C906" s="106">
        <f t="shared" si="85"/>
        <v>6657229.1600000001</v>
      </c>
      <c r="D906" s="134">
        <f t="shared" si="94"/>
        <v>132970.6</v>
      </c>
      <c r="E906" s="130">
        <f t="shared" si="95"/>
        <v>310678.98</v>
      </c>
      <c r="F906" s="130">
        <v>0</v>
      </c>
      <c r="G906" s="130">
        <v>0</v>
      </c>
      <c r="H906" s="130">
        <v>0</v>
      </c>
      <c r="I906" s="130">
        <v>0</v>
      </c>
      <c r="J906" s="130">
        <v>0</v>
      </c>
      <c r="K906" s="130">
        <v>0</v>
      </c>
      <c r="L906" s="128">
        <v>2</v>
      </c>
      <c r="M906" s="130">
        <v>6213579.5800000001</v>
      </c>
      <c r="N906" s="130">
        <v>0</v>
      </c>
      <c r="O906" s="130">
        <v>0</v>
      </c>
      <c r="P906" s="130">
        <v>0</v>
      </c>
      <c r="Q906" s="130">
        <v>0</v>
      </c>
      <c r="R906" s="130">
        <v>0</v>
      </c>
      <c r="S906" s="130">
        <v>0</v>
      </c>
      <c r="T906" s="130">
        <v>0</v>
      </c>
      <c r="U906" s="130">
        <v>0</v>
      </c>
      <c r="V906" s="130">
        <v>0</v>
      </c>
      <c r="W906" s="130">
        <v>0</v>
      </c>
      <c r="X906" s="56"/>
      <c r="Y906" s="57"/>
      <c r="Z906" s="57"/>
      <c r="AA906" s="57"/>
      <c r="AB906" s="57"/>
      <c r="AC906" s="57"/>
      <c r="AD906" s="57"/>
    </row>
    <row r="907" spans="1:30" s="55" customFormat="1" ht="24.75" hidden="1" customHeight="1" x14ac:dyDescent="0.25">
      <c r="A907" s="125">
        <v>309</v>
      </c>
      <c r="B907" s="126" t="s">
        <v>1429</v>
      </c>
      <c r="C907" s="106">
        <f t="shared" si="85"/>
        <v>15342371.640000001</v>
      </c>
      <c r="D907" s="134">
        <f t="shared" si="94"/>
        <v>306446.46999999997</v>
      </c>
      <c r="E907" s="130">
        <f t="shared" si="95"/>
        <v>715996.44</v>
      </c>
      <c r="F907" s="130">
        <v>0</v>
      </c>
      <c r="G907" s="130">
        <v>0</v>
      </c>
      <c r="H907" s="130">
        <v>0</v>
      </c>
      <c r="I907" s="130">
        <v>0</v>
      </c>
      <c r="J907" s="130">
        <v>0</v>
      </c>
      <c r="K907" s="130">
        <v>0</v>
      </c>
      <c r="L907" s="128">
        <v>5</v>
      </c>
      <c r="M907" s="130">
        <v>14319928.73</v>
      </c>
      <c r="N907" s="130">
        <v>0</v>
      </c>
      <c r="O907" s="130">
        <v>0</v>
      </c>
      <c r="P907" s="130">
        <v>0</v>
      </c>
      <c r="Q907" s="130">
        <v>0</v>
      </c>
      <c r="R907" s="130">
        <v>0</v>
      </c>
      <c r="S907" s="130">
        <v>0</v>
      </c>
      <c r="T907" s="130">
        <v>0</v>
      </c>
      <c r="U907" s="130">
        <v>0</v>
      </c>
      <c r="V907" s="130">
        <v>0</v>
      </c>
      <c r="W907" s="130">
        <v>0</v>
      </c>
      <c r="X907" s="56"/>
      <c r="Y907" s="57"/>
      <c r="Z907" s="57"/>
      <c r="AA907" s="57"/>
      <c r="AB907" s="57"/>
      <c r="AC907" s="57"/>
      <c r="AD907" s="57"/>
    </row>
    <row r="908" spans="1:30" s="55" customFormat="1" ht="24.75" hidden="1" customHeight="1" x14ac:dyDescent="0.25">
      <c r="A908" s="125">
        <v>310</v>
      </c>
      <c r="B908" s="126" t="s">
        <v>1418</v>
      </c>
      <c r="C908" s="106">
        <f t="shared" si="85"/>
        <v>19971687.48</v>
      </c>
      <c r="D908" s="134">
        <f t="shared" si="94"/>
        <v>398911.81</v>
      </c>
      <c r="E908" s="130">
        <f t="shared" si="95"/>
        <v>932036.94</v>
      </c>
      <c r="F908" s="130">
        <v>0</v>
      </c>
      <c r="G908" s="130">
        <v>0</v>
      </c>
      <c r="H908" s="130">
        <v>0</v>
      </c>
      <c r="I908" s="130">
        <v>0</v>
      </c>
      <c r="J908" s="130">
        <v>0</v>
      </c>
      <c r="K908" s="130">
        <v>0</v>
      </c>
      <c r="L908" s="128">
        <v>6</v>
      </c>
      <c r="M908" s="130">
        <v>18640738.73</v>
      </c>
      <c r="N908" s="130">
        <v>0</v>
      </c>
      <c r="O908" s="130">
        <v>0</v>
      </c>
      <c r="P908" s="130">
        <v>0</v>
      </c>
      <c r="Q908" s="130">
        <v>0</v>
      </c>
      <c r="R908" s="130">
        <v>0</v>
      </c>
      <c r="S908" s="130">
        <v>0</v>
      </c>
      <c r="T908" s="130">
        <v>0</v>
      </c>
      <c r="U908" s="130">
        <v>0</v>
      </c>
      <c r="V908" s="130">
        <v>0</v>
      </c>
      <c r="W908" s="130">
        <v>0</v>
      </c>
      <c r="X908" s="56"/>
      <c r="Y908" s="57"/>
      <c r="Z908" s="57"/>
      <c r="AA908" s="57"/>
      <c r="AB908" s="57"/>
      <c r="AC908" s="57"/>
      <c r="AD908" s="57"/>
    </row>
    <row r="909" spans="1:30" s="55" customFormat="1" ht="24.75" hidden="1" customHeight="1" x14ac:dyDescent="0.25">
      <c r="A909" s="125">
        <v>311</v>
      </c>
      <c r="B909" s="126" t="s">
        <v>1269</v>
      </c>
      <c r="C909" s="106">
        <f t="shared" si="85"/>
        <v>6346550.1799999997</v>
      </c>
      <c r="D909" s="134">
        <f t="shared" si="94"/>
        <v>132970.6</v>
      </c>
      <c r="E909" s="130">
        <v>0</v>
      </c>
      <c r="F909" s="130">
        <v>0</v>
      </c>
      <c r="G909" s="130">
        <v>0</v>
      </c>
      <c r="H909" s="130">
        <v>0</v>
      </c>
      <c r="I909" s="130">
        <v>0</v>
      </c>
      <c r="J909" s="130">
        <v>0</v>
      </c>
      <c r="K909" s="130">
        <v>0</v>
      </c>
      <c r="L909" s="128">
        <v>2</v>
      </c>
      <c r="M909" s="130">
        <v>6213579.5800000001</v>
      </c>
      <c r="N909" s="130">
        <v>0</v>
      </c>
      <c r="O909" s="130">
        <v>0</v>
      </c>
      <c r="P909" s="130">
        <v>0</v>
      </c>
      <c r="Q909" s="130">
        <v>0</v>
      </c>
      <c r="R909" s="130">
        <v>0</v>
      </c>
      <c r="S909" s="130">
        <v>0</v>
      </c>
      <c r="T909" s="130">
        <v>0</v>
      </c>
      <c r="U909" s="130">
        <v>0</v>
      </c>
      <c r="V909" s="130">
        <v>0</v>
      </c>
      <c r="W909" s="130">
        <v>0</v>
      </c>
      <c r="X909" s="56"/>
      <c r="Y909" s="57"/>
      <c r="Z909" s="57"/>
      <c r="AA909" s="57"/>
      <c r="AB909" s="57"/>
      <c r="AC909" s="57"/>
      <c r="AD909" s="57"/>
    </row>
    <row r="910" spans="1:30" s="55" customFormat="1" ht="24.75" hidden="1" customHeight="1" x14ac:dyDescent="0.25">
      <c r="A910" s="125">
        <v>312</v>
      </c>
      <c r="B910" s="126" t="s">
        <v>1270</v>
      </c>
      <c r="C910" s="106">
        <f t="shared" si="85"/>
        <v>19039650.539999999</v>
      </c>
      <c r="D910" s="134">
        <f t="shared" si="94"/>
        <v>398911.81</v>
      </c>
      <c r="E910" s="130">
        <v>0</v>
      </c>
      <c r="F910" s="130">
        <v>0</v>
      </c>
      <c r="G910" s="130">
        <v>0</v>
      </c>
      <c r="H910" s="130">
        <v>0</v>
      </c>
      <c r="I910" s="130">
        <v>0</v>
      </c>
      <c r="J910" s="130">
        <v>0</v>
      </c>
      <c r="K910" s="130">
        <v>0</v>
      </c>
      <c r="L910" s="128">
        <v>6</v>
      </c>
      <c r="M910" s="130">
        <v>18640738.73</v>
      </c>
      <c r="N910" s="130">
        <v>0</v>
      </c>
      <c r="O910" s="130">
        <v>0</v>
      </c>
      <c r="P910" s="130">
        <v>0</v>
      </c>
      <c r="Q910" s="130">
        <v>0</v>
      </c>
      <c r="R910" s="130">
        <v>0</v>
      </c>
      <c r="S910" s="130">
        <v>0</v>
      </c>
      <c r="T910" s="130">
        <v>0</v>
      </c>
      <c r="U910" s="130">
        <v>0</v>
      </c>
      <c r="V910" s="130">
        <v>0</v>
      </c>
      <c r="W910" s="130">
        <v>0</v>
      </c>
      <c r="X910" s="56"/>
      <c r="Y910" s="57"/>
      <c r="Z910" s="57"/>
      <c r="AA910" s="57"/>
      <c r="AB910" s="57"/>
      <c r="AC910" s="57"/>
      <c r="AD910" s="57"/>
    </row>
    <row r="911" spans="1:30" s="55" customFormat="1" ht="24.75" hidden="1" customHeight="1" x14ac:dyDescent="0.25">
      <c r="A911" s="125">
        <v>313</v>
      </c>
      <c r="B911" s="126" t="s">
        <v>1271</v>
      </c>
      <c r="C911" s="106">
        <f t="shared" si="85"/>
        <v>19039650.539999999</v>
      </c>
      <c r="D911" s="134">
        <f t="shared" si="94"/>
        <v>398911.81</v>
      </c>
      <c r="E911" s="130">
        <v>0</v>
      </c>
      <c r="F911" s="130">
        <v>0</v>
      </c>
      <c r="G911" s="130">
        <v>0</v>
      </c>
      <c r="H911" s="130">
        <v>0</v>
      </c>
      <c r="I911" s="130">
        <v>0</v>
      </c>
      <c r="J911" s="130">
        <v>0</v>
      </c>
      <c r="K911" s="130">
        <v>0</v>
      </c>
      <c r="L911" s="128">
        <v>6</v>
      </c>
      <c r="M911" s="130">
        <v>18640738.73</v>
      </c>
      <c r="N911" s="130">
        <v>0</v>
      </c>
      <c r="O911" s="130">
        <v>0</v>
      </c>
      <c r="P911" s="130">
        <v>0</v>
      </c>
      <c r="Q911" s="130">
        <v>0</v>
      </c>
      <c r="R911" s="130">
        <v>0</v>
      </c>
      <c r="S911" s="130">
        <v>0</v>
      </c>
      <c r="T911" s="130">
        <v>0</v>
      </c>
      <c r="U911" s="130">
        <v>0</v>
      </c>
      <c r="V911" s="130">
        <v>0</v>
      </c>
      <c r="W911" s="130">
        <v>0</v>
      </c>
      <c r="X911" s="56"/>
      <c r="Y911" s="57"/>
      <c r="Z911" s="57"/>
      <c r="AA911" s="57"/>
      <c r="AB911" s="57"/>
      <c r="AC911" s="57"/>
      <c r="AD911" s="57"/>
    </row>
    <row r="912" spans="1:30" s="55" customFormat="1" ht="24.75" hidden="1" customHeight="1" x14ac:dyDescent="0.25">
      <c r="A912" s="125">
        <v>314</v>
      </c>
      <c r="B912" s="126" t="s">
        <v>1423</v>
      </c>
      <c r="C912" s="106">
        <f t="shared" si="85"/>
        <v>13314458.32</v>
      </c>
      <c r="D912" s="134">
        <f t="shared" si="94"/>
        <v>265941.21000000002</v>
      </c>
      <c r="E912" s="130">
        <f t="shared" si="95"/>
        <v>621357.96</v>
      </c>
      <c r="F912" s="130">
        <v>0</v>
      </c>
      <c r="G912" s="130">
        <v>0</v>
      </c>
      <c r="H912" s="130">
        <v>0</v>
      </c>
      <c r="I912" s="130">
        <v>0</v>
      </c>
      <c r="J912" s="130">
        <v>0</v>
      </c>
      <c r="K912" s="130">
        <v>0</v>
      </c>
      <c r="L912" s="128">
        <v>4</v>
      </c>
      <c r="M912" s="130">
        <v>12427159.15</v>
      </c>
      <c r="N912" s="130">
        <v>0</v>
      </c>
      <c r="O912" s="130">
        <v>0</v>
      </c>
      <c r="P912" s="130">
        <v>0</v>
      </c>
      <c r="Q912" s="130">
        <v>0</v>
      </c>
      <c r="R912" s="130">
        <v>0</v>
      </c>
      <c r="S912" s="130">
        <v>0</v>
      </c>
      <c r="T912" s="130">
        <v>0</v>
      </c>
      <c r="U912" s="130">
        <v>0</v>
      </c>
      <c r="V912" s="130">
        <v>0</v>
      </c>
      <c r="W912" s="130">
        <v>0</v>
      </c>
      <c r="X912" s="56"/>
      <c r="Y912" s="57"/>
      <c r="Z912" s="57"/>
      <c r="AA912" s="57"/>
      <c r="AB912" s="57"/>
      <c r="AC912" s="57"/>
      <c r="AD912" s="57"/>
    </row>
    <row r="913" spans="1:30" s="55" customFormat="1" ht="24.75" hidden="1" customHeight="1" x14ac:dyDescent="0.25">
      <c r="A913" s="125">
        <v>315</v>
      </c>
      <c r="B913" s="126" t="s">
        <v>1419</v>
      </c>
      <c r="C913" s="106">
        <f t="shared" si="85"/>
        <v>9985843.7400000002</v>
      </c>
      <c r="D913" s="134">
        <f t="shared" si="94"/>
        <v>199455.9</v>
      </c>
      <c r="E913" s="130">
        <f t="shared" si="95"/>
        <v>466018.47</v>
      </c>
      <c r="F913" s="130">
        <v>0</v>
      </c>
      <c r="G913" s="130">
        <v>0</v>
      </c>
      <c r="H913" s="130">
        <v>0</v>
      </c>
      <c r="I913" s="130">
        <v>0</v>
      </c>
      <c r="J913" s="130">
        <v>0</v>
      </c>
      <c r="K913" s="130">
        <v>0</v>
      </c>
      <c r="L913" s="128">
        <v>3</v>
      </c>
      <c r="M913" s="130">
        <v>9320369.3699999992</v>
      </c>
      <c r="N913" s="130">
        <v>0</v>
      </c>
      <c r="O913" s="130">
        <v>0</v>
      </c>
      <c r="P913" s="130">
        <v>0</v>
      </c>
      <c r="Q913" s="130">
        <v>0</v>
      </c>
      <c r="R913" s="130">
        <v>0</v>
      </c>
      <c r="S913" s="130">
        <v>0</v>
      </c>
      <c r="T913" s="130">
        <v>0</v>
      </c>
      <c r="U913" s="130">
        <v>0</v>
      </c>
      <c r="V913" s="130">
        <v>0</v>
      </c>
      <c r="W913" s="130">
        <v>0</v>
      </c>
      <c r="X913" s="56"/>
      <c r="Y913" s="57"/>
      <c r="Z913" s="57"/>
      <c r="AA913" s="57"/>
      <c r="AB913" s="57"/>
      <c r="AC913" s="57"/>
      <c r="AD913" s="57"/>
    </row>
    <row r="914" spans="1:30" s="55" customFormat="1" ht="24.75" hidden="1" customHeight="1" x14ac:dyDescent="0.25">
      <c r="A914" s="125">
        <v>316</v>
      </c>
      <c r="B914" s="126" t="s">
        <v>1424</v>
      </c>
      <c r="C914" s="106">
        <f t="shared" si="85"/>
        <v>6657229.1600000001</v>
      </c>
      <c r="D914" s="134">
        <f t="shared" si="94"/>
        <v>132970.6</v>
      </c>
      <c r="E914" s="130">
        <f t="shared" si="95"/>
        <v>310678.98</v>
      </c>
      <c r="F914" s="130">
        <v>0</v>
      </c>
      <c r="G914" s="130">
        <v>0</v>
      </c>
      <c r="H914" s="130">
        <v>0</v>
      </c>
      <c r="I914" s="130">
        <v>0</v>
      </c>
      <c r="J914" s="130">
        <v>0</v>
      </c>
      <c r="K914" s="130">
        <v>0</v>
      </c>
      <c r="L914" s="128">
        <v>2</v>
      </c>
      <c r="M914" s="130">
        <v>6213579.5800000001</v>
      </c>
      <c r="N914" s="130">
        <v>0</v>
      </c>
      <c r="O914" s="130">
        <v>0</v>
      </c>
      <c r="P914" s="130">
        <v>0</v>
      </c>
      <c r="Q914" s="130">
        <v>0</v>
      </c>
      <c r="R914" s="130">
        <v>0</v>
      </c>
      <c r="S914" s="130">
        <v>0</v>
      </c>
      <c r="T914" s="130">
        <v>0</v>
      </c>
      <c r="U914" s="130">
        <v>0</v>
      </c>
      <c r="V914" s="130">
        <v>0</v>
      </c>
      <c r="W914" s="130">
        <v>0</v>
      </c>
      <c r="X914" s="56"/>
      <c r="Y914" s="57"/>
      <c r="Z914" s="57"/>
      <c r="AA914" s="57"/>
      <c r="AB914" s="57"/>
      <c r="AC914" s="57"/>
      <c r="AD914" s="57"/>
    </row>
    <row r="915" spans="1:30" s="55" customFormat="1" ht="24.75" hidden="1" customHeight="1" x14ac:dyDescent="0.25">
      <c r="A915" s="125">
        <v>317</v>
      </c>
      <c r="B915" s="126" t="s">
        <v>1425</v>
      </c>
      <c r="C915" s="106">
        <f t="shared" si="85"/>
        <v>6657229.1600000001</v>
      </c>
      <c r="D915" s="134">
        <f t="shared" si="94"/>
        <v>132970.6</v>
      </c>
      <c r="E915" s="130">
        <f t="shared" si="95"/>
        <v>310678.98</v>
      </c>
      <c r="F915" s="130">
        <v>0</v>
      </c>
      <c r="G915" s="130">
        <v>0</v>
      </c>
      <c r="H915" s="130">
        <v>0</v>
      </c>
      <c r="I915" s="130">
        <v>0</v>
      </c>
      <c r="J915" s="130">
        <v>0</v>
      </c>
      <c r="K915" s="130">
        <v>0</v>
      </c>
      <c r="L915" s="128">
        <v>2</v>
      </c>
      <c r="M915" s="130">
        <v>6213579.5800000001</v>
      </c>
      <c r="N915" s="130">
        <v>0</v>
      </c>
      <c r="O915" s="130">
        <v>0</v>
      </c>
      <c r="P915" s="130">
        <v>0</v>
      </c>
      <c r="Q915" s="130">
        <v>0</v>
      </c>
      <c r="R915" s="130">
        <v>0</v>
      </c>
      <c r="S915" s="130">
        <v>0</v>
      </c>
      <c r="T915" s="130">
        <v>0</v>
      </c>
      <c r="U915" s="130">
        <v>0</v>
      </c>
      <c r="V915" s="130">
        <v>0</v>
      </c>
      <c r="W915" s="130">
        <v>0</v>
      </c>
      <c r="X915" s="56"/>
      <c r="Y915" s="57"/>
      <c r="Z915" s="57"/>
      <c r="AA915" s="57"/>
      <c r="AB915" s="57"/>
      <c r="AC915" s="57"/>
      <c r="AD915" s="57"/>
    </row>
    <row r="916" spans="1:30" s="55" customFormat="1" ht="24.75" hidden="1" customHeight="1" x14ac:dyDescent="0.25">
      <c r="A916" s="125">
        <v>318</v>
      </c>
      <c r="B916" s="126" t="s">
        <v>1420</v>
      </c>
      <c r="C916" s="106">
        <f t="shared" si="85"/>
        <v>3328614.58</v>
      </c>
      <c r="D916" s="134">
        <f t="shared" si="94"/>
        <v>66485.3</v>
      </c>
      <c r="E916" s="130">
        <f t="shared" si="95"/>
        <v>155339.49</v>
      </c>
      <c r="F916" s="130">
        <v>0</v>
      </c>
      <c r="G916" s="130">
        <v>0</v>
      </c>
      <c r="H916" s="130">
        <v>0</v>
      </c>
      <c r="I916" s="130">
        <v>0</v>
      </c>
      <c r="J916" s="130">
        <v>0</v>
      </c>
      <c r="K916" s="130">
        <v>0</v>
      </c>
      <c r="L916" s="128">
        <v>1</v>
      </c>
      <c r="M916" s="130">
        <v>3106789.79</v>
      </c>
      <c r="N916" s="130">
        <v>0</v>
      </c>
      <c r="O916" s="130">
        <v>0</v>
      </c>
      <c r="P916" s="130">
        <v>0</v>
      </c>
      <c r="Q916" s="130">
        <v>0</v>
      </c>
      <c r="R916" s="130">
        <v>0</v>
      </c>
      <c r="S916" s="130">
        <v>0</v>
      </c>
      <c r="T916" s="130">
        <v>0</v>
      </c>
      <c r="U916" s="130">
        <v>0</v>
      </c>
      <c r="V916" s="130">
        <v>0</v>
      </c>
      <c r="W916" s="130">
        <v>0</v>
      </c>
      <c r="X916" s="56"/>
      <c r="Y916" s="57"/>
      <c r="Z916" s="57"/>
      <c r="AA916" s="57"/>
      <c r="AB916" s="57"/>
      <c r="AC916" s="57"/>
      <c r="AD916" s="57"/>
    </row>
    <row r="917" spans="1:30" s="55" customFormat="1" ht="24.75" hidden="1" customHeight="1" x14ac:dyDescent="0.25">
      <c r="A917" s="125">
        <v>319</v>
      </c>
      <c r="B917" s="126" t="s">
        <v>1421</v>
      </c>
      <c r="C917" s="106">
        <f t="shared" si="85"/>
        <v>19971687.48</v>
      </c>
      <c r="D917" s="134">
        <f t="shared" si="94"/>
        <v>398911.81</v>
      </c>
      <c r="E917" s="130">
        <f t="shared" si="95"/>
        <v>932036.94</v>
      </c>
      <c r="F917" s="130">
        <v>0</v>
      </c>
      <c r="G917" s="130">
        <v>0</v>
      </c>
      <c r="H917" s="130">
        <v>0</v>
      </c>
      <c r="I917" s="130">
        <v>0</v>
      </c>
      <c r="J917" s="130">
        <v>0</v>
      </c>
      <c r="K917" s="130">
        <v>0</v>
      </c>
      <c r="L917" s="128">
        <v>6</v>
      </c>
      <c r="M917" s="130">
        <v>18640738.73</v>
      </c>
      <c r="N917" s="130">
        <v>0</v>
      </c>
      <c r="O917" s="130">
        <v>0</v>
      </c>
      <c r="P917" s="130">
        <v>0</v>
      </c>
      <c r="Q917" s="130">
        <v>0</v>
      </c>
      <c r="R917" s="130">
        <v>0</v>
      </c>
      <c r="S917" s="130">
        <v>0</v>
      </c>
      <c r="T917" s="130">
        <v>0</v>
      </c>
      <c r="U917" s="130">
        <v>0</v>
      </c>
      <c r="V917" s="130">
        <v>0</v>
      </c>
      <c r="W917" s="130">
        <v>0</v>
      </c>
      <c r="X917" s="56"/>
      <c r="Y917" s="57"/>
      <c r="Z917" s="57"/>
      <c r="AA917" s="57"/>
      <c r="AB917" s="57"/>
      <c r="AC917" s="57"/>
      <c r="AD917" s="57"/>
    </row>
    <row r="918" spans="1:30" s="55" customFormat="1" ht="24.75" hidden="1" customHeight="1" x14ac:dyDescent="0.25">
      <c r="A918" s="125">
        <v>320</v>
      </c>
      <c r="B918" s="126" t="s">
        <v>1422</v>
      </c>
      <c r="C918" s="106">
        <f t="shared" si="85"/>
        <v>6657229.1600000001</v>
      </c>
      <c r="D918" s="134">
        <f t="shared" si="94"/>
        <v>132970.6</v>
      </c>
      <c r="E918" s="130">
        <f t="shared" si="95"/>
        <v>310678.98</v>
      </c>
      <c r="F918" s="130">
        <v>0</v>
      </c>
      <c r="G918" s="130">
        <v>0</v>
      </c>
      <c r="H918" s="130">
        <v>0</v>
      </c>
      <c r="I918" s="130">
        <v>0</v>
      </c>
      <c r="J918" s="130">
        <v>0</v>
      </c>
      <c r="K918" s="130">
        <v>0</v>
      </c>
      <c r="L918" s="128">
        <v>2</v>
      </c>
      <c r="M918" s="130">
        <v>6213579.5800000001</v>
      </c>
      <c r="N918" s="130">
        <v>0</v>
      </c>
      <c r="O918" s="130">
        <v>0</v>
      </c>
      <c r="P918" s="130">
        <v>0</v>
      </c>
      <c r="Q918" s="130">
        <v>0</v>
      </c>
      <c r="R918" s="130">
        <v>0</v>
      </c>
      <c r="S918" s="130">
        <v>0</v>
      </c>
      <c r="T918" s="130">
        <v>0</v>
      </c>
      <c r="U918" s="130">
        <v>0</v>
      </c>
      <c r="V918" s="130">
        <v>0</v>
      </c>
      <c r="W918" s="130">
        <v>0</v>
      </c>
      <c r="X918" s="56"/>
      <c r="Y918" s="57"/>
      <c r="Z918" s="57"/>
      <c r="AA918" s="57"/>
      <c r="AB918" s="57"/>
      <c r="AC918" s="57"/>
      <c r="AD918" s="57"/>
    </row>
    <row r="919" spans="1:30" s="53" customFormat="1" ht="24.75" hidden="1" customHeight="1" x14ac:dyDescent="0.25">
      <c r="A919" s="192" t="s">
        <v>61</v>
      </c>
      <c r="B919" s="193"/>
      <c r="C919" s="173">
        <f t="shared" si="85"/>
        <v>319728780.35000002</v>
      </c>
      <c r="D919" s="133">
        <f t="shared" ref="D919:W919" si="96">ROUND(SUM(D894:D918),2)</f>
        <v>6491905.5599999996</v>
      </c>
      <c r="E919" s="133">
        <f t="shared" si="96"/>
        <v>9876800.7200000007</v>
      </c>
      <c r="F919" s="133">
        <f t="shared" si="96"/>
        <v>8187862.4000000004</v>
      </c>
      <c r="G919" s="133">
        <f t="shared" si="96"/>
        <v>12698810.369999999</v>
      </c>
      <c r="H919" s="133">
        <f t="shared" si="96"/>
        <v>2058596.86</v>
      </c>
      <c r="I919" s="133">
        <f t="shared" si="96"/>
        <v>1029298.44</v>
      </c>
      <c r="J919" s="133">
        <f t="shared" si="96"/>
        <v>4697573.8</v>
      </c>
      <c r="K919" s="133">
        <f t="shared" si="96"/>
        <v>0</v>
      </c>
      <c r="L919" s="112">
        <f t="shared" si="96"/>
        <v>83</v>
      </c>
      <c r="M919" s="133">
        <f t="shared" si="96"/>
        <v>251628572.43000001</v>
      </c>
      <c r="N919" s="133">
        <f t="shared" si="96"/>
        <v>2249</v>
      </c>
      <c r="O919" s="133">
        <f t="shared" si="96"/>
        <v>4461192.18</v>
      </c>
      <c r="P919" s="133">
        <f t="shared" si="96"/>
        <v>1370</v>
      </c>
      <c r="Q919" s="133">
        <f t="shared" si="96"/>
        <v>4304118.8</v>
      </c>
      <c r="R919" s="133">
        <f t="shared" si="96"/>
        <v>7221.8</v>
      </c>
      <c r="S919" s="133">
        <f t="shared" si="96"/>
        <v>10107252.02</v>
      </c>
      <c r="T919" s="133">
        <f t="shared" si="96"/>
        <v>700</v>
      </c>
      <c r="U919" s="133">
        <f t="shared" si="96"/>
        <v>4186796.77</v>
      </c>
      <c r="V919" s="133">
        <f t="shared" si="96"/>
        <v>0</v>
      </c>
      <c r="W919" s="133">
        <f t="shared" si="96"/>
        <v>0</v>
      </c>
      <c r="X919" s="51"/>
      <c r="Y919" s="52"/>
      <c r="Z919" s="52"/>
      <c r="AA919" s="52"/>
      <c r="AB919" s="52"/>
      <c r="AC919" s="52"/>
    </row>
    <row r="920" spans="1:30" s="53" customFormat="1" ht="24.75" hidden="1" customHeight="1" x14ac:dyDescent="0.25">
      <c r="A920" s="194" t="s">
        <v>85</v>
      </c>
      <c r="B920" s="195"/>
      <c r="C920" s="196"/>
      <c r="D920" s="137"/>
      <c r="E920" s="130"/>
      <c r="F920" s="130"/>
      <c r="G920" s="130"/>
      <c r="H920" s="130"/>
      <c r="I920" s="130"/>
      <c r="J920" s="130"/>
      <c r="K920" s="130"/>
      <c r="L920" s="112"/>
      <c r="M920" s="130"/>
      <c r="N920" s="133"/>
      <c r="O920" s="130"/>
      <c r="P920" s="133"/>
      <c r="Q920" s="130"/>
      <c r="R920" s="133"/>
      <c r="S920" s="130"/>
      <c r="T920" s="130"/>
      <c r="U920" s="130"/>
      <c r="V920" s="133"/>
      <c r="W920" s="130"/>
      <c r="X920" s="51"/>
      <c r="Y920" s="52"/>
      <c r="Z920" s="52"/>
      <c r="AA920" s="52"/>
      <c r="AB920" s="52"/>
      <c r="AC920" s="52"/>
    </row>
    <row r="921" spans="1:30" s="53" customFormat="1" ht="24.75" hidden="1" customHeight="1" x14ac:dyDescent="0.25">
      <c r="A921" s="125">
        <v>321</v>
      </c>
      <c r="B921" s="206" t="s">
        <v>1292</v>
      </c>
      <c r="C921" s="106">
        <f t="shared" ref="C921:C950" si="97">ROUND(SUM(D921+E921+F921+G921+H921+I921+J921+K921+M921+O921+Q921+S921+U921+W921),2)</f>
        <v>2391485.77</v>
      </c>
      <c r="D921" s="134">
        <f t="shared" ref="D921:D950" si="98">ROUND((F921+G921+H921+I921+J921+K921+M921+O921+Q921+S921+U921+W921)*0.0214,2)</f>
        <v>49163.12</v>
      </c>
      <c r="E921" s="130">
        <v>44980.45</v>
      </c>
      <c r="F921" s="130">
        <v>0</v>
      </c>
      <c r="G921" s="130">
        <v>0</v>
      </c>
      <c r="H921" s="130">
        <v>0</v>
      </c>
      <c r="I921" s="130">
        <v>0</v>
      </c>
      <c r="J921" s="130">
        <v>0</v>
      </c>
      <c r="K921" s="130">
        <v>0</v>
      </c>
      <c r="L921" s="128">
        <v>1</v>
      </c>
      <c r="M921" s="130">
        <v>2297342.2000000002</v>
      </c>
      <c r="N921" s="130">
        <v>0</v>
      </c>
      <c r="O921" s="130">
        <v>0</v>
      </c>
      <c r="P921" s="130">
        <v>0</v>
      </c>
      <c r="Q921" s="130">
        <v>0</v>
      </c>
      <c r="R921" s="130">
        <v>0</v>
      </c>
      <c r="S921" s="130">
        <v>0</v>
      </c>
      <c r="T921" s="130">
        <v>0</v>
      </c>
      <c r="U921" s="130">
        <v>0</v>
      </c>
      <c r="V921" s="130">
        <v>0</v>
      </c>
      <c r="W921" s="130">
        <v>0</v>
      </c>
      <c r="X921" s="51"/>
      <c r="Y921" s="52"/>
      <c r="Z921" s="52"/>
      <c r="AA921" s="52"/>
      <c r="AB921" s="52"/>
      <c r="AC921" s="52"/>
    </row>
    <row r="922" spans="1:30" s="53" customFormat="1" ht="24.75" hidden="1" customHeight="1" x14ac:dyDescent="0.25">
      <c r="A922" s="125">
        <v>322</v>
      </c>
      <c r="B922" s="206" t="s">
        <v>1457</v>
      </c>
      <c r="C922" s="106">
        <f t="shared" si="97"/>
        <v>10689745.640000001</v>
      </c>
      <c r="D922" s="134">
        <f t="shared" si="98"/>
        <v>213515.55</v>
      </c>
      <c r="E922" s="130">
        <f t="shared" ref="E922:E930" si="99">ROUND((F922+G922+H922+I922+J922+K922+M922+O922+Q922+S922+U922+W922)*0.05,2)</f>
        <v>498868.1</v>
      </c>
      <c r="F922" s="130">
        <v>0</v>
      </c>
      <c r="G922" s="130">
        <v>0</v>
      </c>
      <c r="H922" s="130">
        <v>0</v>
      </c>
      <c r="I922" s="130">
        <v>0</v>
      </c>
      <c r="J922" s="130">
        <v>0</v>
      </c>
      <c r="K922" s="130">
        <v>0</v>
      </c>
      <c r="L922" s="128">
        <v>0</v>
      </c>
      <c r="M922" s="130">
        <v>0</v>
      </c>
      <c r="N922" s="130">
        <v>1758.4</v>
      </c>
      <c r="O922" s="130">
        <v>9977361.9900000002</v>
      </c>
      <c r="P922" s="130">
        <v>0</v>
      </c>
      <c r="Q922" s="130">
        <v>0</v>
      </c>
      <c r="R922" s="130">
        <v>0</v>
      </c>
      <c r="S922" s="130">
        <v>0</v>
      </c>
      <c r="T922" s="130">
        <v>0</v>
      </c>
      <c r="U922" s="130">
        <v>0</v>
      </c>
      <c r="V922" s="130">
        <v>0</v>
      </c>
      <c r="W922" s="130">
        <v>0</v>
      </c>
      <c r="X922" s="51"/>
      <c r="Y922" s="52"/>
      <c r="Z922" s="52"/>
      <c r="AA922" s="52"/>
      <c r="AB922" s="52"/>
      <c r="AC922" s="52"/>
    </row>
    <row r="923" spans="1:30" s="53" customFormat="1" ht="24.75" hidden="1" customHeight="1" x14ac:dyDescent="0.25">
      <c r="A923" s="125">
        <v>323</v>
      </c>
      <c r="B923" s="206" t="s">
        <v>1295</v>
      </c>
      <c r="C923" s="106">
        <f t="shared" si="97"/>
        <v>11651096.77</v>
      </c>
      <c r="D923" s="134">
        <f t="shared" si="98"/>
        <v>242678.51</v>
      </c>
      <c r="E923" s="130">
        <v>68301.100000000006</v>
      </c>
      <c r="F923" s="130">
        <v>0</v>
      </c>
      <c r="G923" s="130">
        <v>0</v>
      </c>
      <c r="H923" s="130">
        <v>0</v>
      </c>
      <c r="I923" s="130">
        <v>0</v>
      </c>
      <c r="J923" s="130">
        <v>0</v>
      </c>
      <c r="K923" s="130">
        <v>0</v>
      </c>
      <c r="L923" s="128">
        <v>5</v>
      </c>
      <c r="M923" s="130">
        <v>11340117.16</v>
      </c>
      <c r="N923" s="130">
        <v>0</v>
      </c>
      <c r="O923" s="130">
        <v>0</v>
      </c>
      <c r="P923" s="130">
        <v>0</v>
      </c>
      <c r="Q923" s="130">
        <v>0</v>
      </c>
      <c r="R923" s="130">
        <v>0</v>
      </c>
      <c r="S923" s="130">
        <v>0</v>
      </c>
      <c r="T923" s="130">
        <v>0</v>
      </c>
      <c r="U923" s="130">
        <v>0</v>
      </c>
      <c r="V923" s="130">
        <v>0</v>
      </c>
      <c r="W923" s="130">
        <v>0</v>
      </c>
      <c r="X923" s="51"/>
      <c r="Y923" s="52"/>
      <c r="Z923" s="52"/>
      <c r="AA923" s="52"/>
      <c r="AB923" s="52"/>
      <c r="AC923" s="52"/>
    </row>
    <row r="924" spans="1:30" s="53" customFormat="1" ht="24.75" hidden="1" customHeight="1" x14ac:dyDescent="0.25">
      <c r="A924" s="125">
        <v>324</v>
      </c>
      <c r="B924" s="206" t="s">
        <v>1458</v>
      </c>
      <c r="C924" s="106">
        <f t="shared" si="97"/>
        <v>7871404.54</v>
      </c>
      <c r="D924" s="134">
        <f t="shared" si="98"/>
        <v>157222.38</v>
      </c>
      <c r="E924" s="130">
        <f t="shared" si="99"/>
        <v>367342.01</v>
      </c>
      <c r="F924" s="130">
        <v>0</v>
      </c>
      <c r="G924" s="130">
        <v>0</v>
      </c>
      <c r="H924" s="130">
        <v>0</v>
      </c>
      <c r="I924" s="130">
        <v>0</v>
      </c>
      <c r="J924" s="130">
        <v>0</v>
      </c>
      <c r="K924" s="130">
        <v>0</v>
      </c>
      <c r="L924" s="128">
        <v>0</v>
      </c>
      <c r="M924" s="130">
        <v>0</v>
      </c>
      <c r="N924" s="130">
        <v>1325.6</v>
      </c>
      <c r="O924" s="130">
        <v>7346840.1500000004</v>
      </c>
      <c r="P924" s="130">
        <v>0</v>
      </c>
      <c r="Q924" s="130">
        <v>0</v>
      </c>
      <c r="R924" s="130">
        <v>0</v>
      </c>
      <c r="S924" s="130">
        <v>0</v>
      </c>
      <c r="T924" s="130">
        <v>0</v>
      </c>
      <c r="U924" s="130">
        <v>0</v>
      </c>
      <c r="V924" s="130">
        <v>0</v>
      </c>
      <c r="W924" s="130">
        <v>0</v>
      </c>
      <c r="X924" s="51"/>
      <c r="Y924" s="52"/>
      <c r="Z924" s="52"/>
      <c r="AA924" s="52"/>
      <c r="AB924" s="52"/>
      <c r="AC924" s="52"/>
    </row>
    <row r="925" spans="1:30" s="53" customFormat="1" ht="24.75" hidden="1" customHeight="1" x14ac:dyDescent="0.25">
      <c r="A925" s="125">
        <v>325</v>
      </c>
      <c r="B925" s="206" t="s">
        <v>1330</v>
      </c>
      <c r="C925" s="106">
        <f t="shared" si="97"/>
        <v>18650670.489999998</v>
      </c>
      <c r="D925" s="134">
        <f t="shared" si="98"/>
        <v>384940.36</v>
      </c>
      <c r="E925" s="130">
        <v>277862.69</v>
      </c>
      <c r="F925" s="130">
        <v>0</v>
      </c>
      <c r="G925" s="130">
        <v>0</v>
      </c>
      <c r="H925" s="130">
        <v>0</v>
      </c>
      <c r="I925" s="130">
        <v>0</v>
      </c>
      <c r="J925" s="130">
        <v>0</v>
      </c>
      <c r="K925" s="130">
        <v>0</v>
      </c>
      <c r="L925" s="128">
        <v>8</v>
      </c>
      <c r="M925" s="130">
        <v>17987867.440000001</v>
      </c>
      <c r="N925" s="130">
        <v>0</v>
      </c>
      <c r="O925" s="130">
        <v>0</v>
      </c>
      <c r="P925" s="130">
        <v>0</v>
      </c>
      <c r="Q925" s="130">
        <v>0</v>
      </c>
      <c r="R925" s="130">
        <v>0</v>
      </c>
      <c r="S925" s="130">
        <v>0</v>
      </c>
      <c r="T925" s="130">
        <v>0</v>
      </c>
      <c r="U925" s="130">
        <v>0</v>
      </c>
      <c r="V925" s="130">
        <v>0</v>
      </c>
      <c r="W925" s="130">
        <v>0</v>
      </c>
      <c r="X925" s="51"/>
      <c r="Y925" s="52"/>
      <c r="Z925" s="52"/>
      <c r="AA925" s="52"/>
      <c r="AB925" s="52"/>
      <c r="AC925" s="52"/>
    </row>
    <row r="926" spans="1:30" s="53" customFormat="1" ht="24.75" hidden="1" customHeight="1" x14ac:dyDescent="0.25">
      <c r="A926" s="125">
        <v>326</v>
      </c>
      <c r="B926" s="206" t="s">
        <v>1371</v>
      </c>
      <c r="C926" s="106">
        <f t="shared" si="97"/>
        <v>4688011.76</v>
      </c>
      <c r="D926" s="134">
        <f t="shared" si="98"/>
        <v>97182.42</v>
      </c>
      <c r="E926" s="130">
        <v>49594.66</v>
      </c>
      <c r="F926" s="130">
        <v>0</v>
      </c>
      <c r="G926" s="130">
        <v>0</v>
      </c>
      <c r="H926" s="130">
        <v>0</v>
      </c>
      <c r="I926" s="130">
        <v>0</v>
      </c>
      <c r="J926" s="130">
        <v>0</v>
      </c>
      <c r="K926" s="130">
        <v>0</v>
      </c>
      <c r="L926" s="128">
        <v>2</v>
      </c>
      <c r="M926" s="130">
        <v>4541234.68</v>
      </c>
      <c r="N926" s="130">
        <v>0</v>
      </c>
      <c r="O926" s="130">
        <v>0</v>
      </c>
      <c r="P926" s="130">
        <v>0</v>
      </c>
      <c r="Q926" s="130">
        <v>0</v>
      </c>
      <c r="R926" s="130">
        <v>0</v>
      </c>
      <c r="S926" s="130">
        <v>0</v>
      </c>
      <c r="T926" s="130">
        <v>0</v>
      </c>
      <c r="U926" s="130">
        <v>0</v>
      </c>
      <c r="V926" s="130">
        <v>0</v>
      </c>
      <c r="W926" s="130">
        <v>0</v>
      </c>
      <c r="X926" s="51"/>
      <c r="Y926" s="52"/>
      <c r="Z926" s="52"/>
      <c r="AA926" s="52"/>
      <c r="AB926" s="52"/>
      <c r="AC926" s="52"/>
    </row>
    <row r="927" spans="1:30" s="53" customFormat="1" ht="24.75" hidden="1" customHeight="1" x14ac:dyDescent="0.25">
      <c r="A927" s="125">
        <v>327</v>
      </c>
      <c r="B927" s="206" t="s">
        <v>1366</v>
      </c>
      <c r="C927" s="106">
        <f t="shared" si="97"/>
        <v>4764208.04</v>
      </c>
      <c r="D927" s="134">
        <f t="shared" si="98"/>
        <v>98795.05</v>
      </c>
      <c r="E927" s="130">
        <v>48822.1</v>
      </c>
      <c r="F927" s="130">
        <v>0</v>
      </c>
      <c r="G927" s="130">
        <v>0</v>
      </c>
      <c r="H927" s="130">
        <v>0</v>
      </c>
      <c r="I927" s="130">
        <v>0</v>
      </c>
      <c r="J927" s="130">
        <v>0</v>
      </c>
      <c r="K927" s="130">
        <v>0</v>
      </c>
      <c r="L927" s="128">
        <v>2</v>
      </c>
      <c r="M927" s="130">
        <v>4616590.8899999997</v>
      </c>
      <c r="N927" s="130">
        <v>0</v>
      </c>
      <c r="O927" s="130">
        <v>0</v>
      </c>
      <c r="P927" s="130">
        <v>0</v>
      </c>
      <c r="Q927" s="130">
        <v>0</v>
      </c>
      <c r="R927" s="130">
        <v>0</v>
      </c>
      <c r="S927" s="130">
        <v>0</v>
      </c>
      <c r="T927" s="130">
        <v>0</v>
      </c>
      <c r="U927" s="130">
        <v>0</v>
      </c>
      <c r="V927" s="130">
        <v>0</v>
      </c>
      <c r="W927" s="130">
        <v>0</v>
      </c>
      <c r="X927" s="51"/>
      <c r="Y927" s="52"/>
      <c r="Z927" s="52"/>
      <c r="AA927" s="52"/>
      <c r="AB927" s="52"/>
      <c r="AC927" s="52"/>
    </row>
    <row r="928" spans="1:30" s="50" customFormat="1" ht="24.75" hidden="1" customHeight="1" x14ac:dyDescent="0.25">
      <c r="A928" s="125">
        <v>328</v>
      </c>
      <c r="B928" s="206" t="s">
        <v>1328</v>
      </c>
      <c r="C928" s="106">
        <f t="shared" si="97"/>
        <v>14104641.93</v>
      </c>
      <c r="D928" s="134">
        <f t="shared" si="98"/>
        <v>290659.20000000001</v>
      </c>
      <c r="E928" s="130">
        <v>231776.91</v>
      </c>
      <c r="F928" s="130">
        <v>0</v>
      </c>
      <c r="G928" s="130">
        <v>0</v>
      </c>
      <c r="H928" s="130">
        <v>0</v>
      </c>
      <c r="I928" s="130">
        <v>0</v>
      </c>
      <c r="J928" s="130">
        <v>0</v>
      </c>
      <c r="K928" s="130">
        <v>0</v>
      </c>
      <c r="L928" s="128">
        <v>6</v>
      </c>
      <c r="M928" s="130">
        <v>13582205.82</v>
      </c>
      <c r="N928" s="130">
        <v>0</v>
      </c>
      <c r="O928" s="130">
        <v>0</v>
      </c>
      <c r="P928" s="130">
        <v>0</v>
      </c>
      <c r="Q928" s="130">
        <v>0</v>
      </c>
      <c r="R928" s="130">
        <v>0</v>
      </c>
      <c r="S928" s="130">
        <v>0</v>
      </c>
      <c r="T928" s="130">
        <v>0</v>
      </c>
      <c r="U928" s="130">
        <v>0</v>
      </c>
      <c r="V928" s="130">
        <v>0</v>
      </c>
      <c r="W928" s="130">
        <v>0</v>
      </c>
      <c r="X928" s="15"/>
      <c r="Y928" s="49"/>
      <c r="Z928" s="49"/>
      <c r="AA928" s="49"/>
      <c r="AB928" s="49"/>
      <c r="AC928" s="49"/>
    </row>
    <row r="929" spans="1:30" s="50" customFormat="1" ht="24.75" hidden="1" customHeight="1" x14ac:dyDescent="0.25">
      <c r="A929" s="125">
        <v>329</v>
      </c>
      <c r="B929" s="206" t="s">
        <v>1301</v>
      </c>
      <c r="C929" s="106">
        <f>ROUND(SUM(D929+E929+F929+G929+H929+I929+J929+K929+M929+O929+Q929+S929+U929+W929),2)</f>
        <v>4614669.49</v>
      </c>
      <c r="D929" s="134">
        <f t="shared" si="98"/>
        <v>95590.73</v>
      </c>
      <c r="E929" s="130">
        <v>52222.3</v>
      </c>
      <c r="F929" s="130">
        <v>0</v>
      </c>
      <c r="G929" s="130">
        <v>0</v>
      </c>
      <c r="H929" s="130">
        <v>0</v>
      </c>
      <c r="I929" s="130">
        <v>0</v>
      </c>
      <c r="J929" s="130">
        <v>0</v>
      </c>
      <c r="K929" s="130">
        <v>0</v>
      </c>
      <c r="L929" s="128">
        <v>2</v>
      </c>
      <c r="M929" s="130">
        <v>4466856.46</v>
      </c>
      <c r="N929" s="130">
        <v>0</v>
      </c>
      <c r="O929" s="130">
        <v>0</v>
      </c>
      <c r="P929" s="130">
        <v>0</v>
      </c>
      <c r="Q929" s="130">
        <v>0</v>
      </c>
      <c r="R929" s="130">
        <v>0</v>
      </c>
      <c r="S929" s="130">
        <v>0</v>
      </c>
      <c r="T929" s="130">
        <v>0</v>
      </c>
      <c r="U929" s="130">
        <v>0</v>
      </c>
      <c r="V929" s="130">
        <v>0</v>
      </c>
      <c r="W929" s="130">
        <v>0</v>
      </c>
      <c r="X929" s="15"/>
      <c r="Y929" s="49"/>
      <c r="Z929" s="49"/>
      <c r="AA929" s="49"/>
      <c r="AB929" s="49"/>
      <c r="AC929" s="49"/>
    </row>
    <row r="930" spans="1:30" s="50" customFormat="1" ht="24.75" hidden="1" customHeight="1" x14ac:dyDescent="0.25">
      <c r="A930" s="125">
        <v>330</v>
      </c>
      <c r="B930" s="206" t="s">
        <v>1367</v>
      </c>
      <c r="C930" s="106">
        <f t="shared" si="97"/>
        <v>10210570.83</v>
      </c>
      <c r="D930" s="134">
        <f t="shared" si="98"/>
        <v>203944.57</v>
      </c>
      <c r="E930" s="130">
        <f t="shared" si="99"/>
        <v>476506.01</v>
      </c>
      <c r="F930" s="130">
        <v>0</v>
      </c>
      <c r="G930" s="130">
        <v>0</v>
      </c>
      <c r="H930" s="130">
        <v>0</v>
      </c>
      <c r="I930" s="130">
        <v>0</v>
      </c>
      <c r="J930" s="130">
        <v>0</v>
      </c>
      <c r="K930" s="130">
        <v>0</v>
      </c>
      <c r="L930" s="128">
        <v>4</v>
      </c>
      <c r="M930" s="130">
        <v>9530120.25</v>
      </c>
      <c r="N930" s="130">
        <v>0</v>
      </c>
      <c r="O930" s="130">
        <v>0</v>
      </c>
      <c r="P930" s="130">
        <v>0</v>
      </c>
      <c r="Q930" s="130">
        <v>0</v>
      </c>
      <c r="R930" s="130">
        <v>0</v>
      </c>
      <c r="S930" s="130">
        <v>0</v>
      </c>
      <c r="T930" s="130">
        <v>0</v>
      </c>
      <c r="U930" s="130">
        <v>0</v>
      </c>
      <c r="V930" s="130">
        <v>0</v>
      </c>
      <c r="W930" s="130">
        <v>0</v>
      </c>
      <c r="X930" s="15"/>
      <c r="Y930" s="49"/>
      <c r="Z930" s="49"/>
      <c r="AA930" s="49"/>
      <c r="AB930" s="49"/>
      <c r="AC930" s="49"/>
    </row>
    <row r="931" spans="1:30" s="50" customFormat="1" ht="24.75" hidden="1" customHeight="1" x14ac:dyDescent="0.25">
      <c r="A931" s="125">
        <v>331</v>
      </c>
      <c r="B931" s="206" t="s">
        <v>1325</v>
      </c>
      <c r="C931" s="106">
        <f t="shared" si="97"/>
        <v>729991.84</v>
      </c>
      <c r="D931" s="134">
        <v>15224.54</v>
      </c>
      <c r="E931" s="130">
        <v>0</v>
      </c>
      <c r="F931" s="130">
        <v>0</v>
      </c>
      <c r="G931" s="130">
        <v>325645.78000000003</v>
      </c>
      <c r="H931" s="130">
        <v>140986.99</v>
      </c>
      <c r="I931" s="130">
        <v>140986.99</v>
      </c>
      <c r="J931" s="130">
        <v>107147.54</v>
      </c>
      <c r="K931" s="130">
        <v>0</v>
      </c>
      <c r="L931" s="128">
        <v>0</v>
      </c>
      <c r="M931" s="130">
        <v>0</v>
      </c>
      <c r="N931" s="130">
        <v>0</v>
      </c>
      <c r="O931" s="130">
        <v>0</v>
      </c>
      <c r="P931" s="130">
        <v>0</v>
      </c>
      <c r="Q931" s="130">
        <v>0</v>
      </c>
      <c r="R931" s="130">
        <v>0</v>
      </c>
      <c r="S931" s="130">
        <v>0</v>
      </c>
      <c r="T931" s="130">
        <v>0</v>
      </c>
      <c r="U931" s="130">
        <v>0</v>
      </c>
      <c r="V931" s="130">
        <v>0</v>
      </c>
      <c r="W931" s="130">
        <v>0</v>
      </c>
      <c r="X931" s="15"/>
      <c r="Y931" s="49"/>
      <c r="Z931" s="49"/>
      <c r="AA931" s="49"/>
      <c r="AB931" s="49"/>
      <c r="AC931" s="49"/>
    </row>
    <row r="932" spans="1:30" s="50" customFormat="1" ht="24.75" hidden="1" customHeight="1" x14ac:dyDescent="0.25">
      <c r="A932" s="125">
        <v>332</v>
      </c>
      <c r="B932" s="206" t="s">
        <v>1297</v>
      </c>
      <c r="C932" s="106">
        <f t="shared" si="97"/>
        <v>4611087.83</v>
      </c>
      <c r="D932" s="134">
        <f t="shared" si="98"/>
        <v>95530.99</v>
      </c>
      <c r="E932" s="130">
        <v>51492.01</v>
      </c>
      <c r="F932" s="130">
        <v>0</v>
      </c>
      <c r="G932" s="130">
        <v>0</v>
      </c>
      <c r="H932" s="130">
        <v>0</v>
      </c>
      <c r="I932" s="130">
        <v>0</v>
      </c>
      <c r="J932" s="130">
        <v>0</v>
      </c>
      <c r="K932" s="130">
        <v>0</v>
      </c>
      <c r="L932" s="128">
        <v>2</v>
      </c>
      <c r="M932" s="130">
        <v>4464064.83</v>
      </c>
      <c r="N932" s="130">
        <v>0</v>
      </c>
      <c r="O932" s="130">
        <v>0</v>
      </c>
      <c r="P932" s="130">
        <v>0</v>
      </c>
      <c r="Q932" s="130">
        <v>0</v>
      </c>
      <c r="R932" s="130">
        <v>0</v>
      </c>
      <c r="S932" s="130">
        <v>0</v>
      </c>
      <c r="T932" s="130">
        <v>0</v>
      </c>
      <c r="U932" s="130">
        <v>0</v>
      </c>
      <c r="V932" s="130">
        <v>0</v>
      </c>
      <c r="W932" s="130">
        <v>0</v>
      </c>
      <c r="X932" s="15"/>
      <c r="Y932" s="49"/>
      <c r="Z932" s="49"/>
      <c r="AA932" s="49"/>
      <c r="AB932" s="49"/>
      <c r="AC932" s="49"/>
    </row>
    <row r="933" spans="1:30" s="50" customFormat="1" ht="24.75" hidden="1" customHeight="1" x14ac:dyDescent="0.25">
      <c r="A933" s="125">
        <v>333</v>
      </c>
      <c r="B933" s="126" t="s">
        <v>1342</v>
      </c>
      <c r="C933" s="106">
        <f t="shared" si="97"/>
        <v>5047144.62</v>
      </c>
      <c r="D933" s="134">
        <f t="shared" si="98"/>
        <v>100810.99</v>
      </c>
      <c r="E933" s="130">
        <f t="shared" ref="E933:E973" si="100">ROUND((F933+G933+H933+I933+J933+K933+M933+O933+Q933+S933+U933+W933)*0.05,2)</f>
        <v>235539.7</v>
      </c>
      <c r="F933" s="130">
        <v>0</v>
      </c>
      <c r="G933" s="130">
        <v>0</v>
      </c>
      <c r="H933" s="130">
        <v>0</v>
      </c>
      <c r="I933" s="130">
        <v>0</v>
      </c>
      <c r="J933" s="130">
        <v>0</v>
      </c>
      <c r="K933" s="130">
        <v>0</v>
      </c>
      <c r="L933" s="128">
        <v>2</v>
      </c>
      <c r="M933" s="130">
        <v>4710793.93</v>
      </c>
      <c r="N933" s="130">
        <v>0</v>
      </c>
      <c r="O933" s="130">
        <v>0</v>
      </c>
      <c r="P933" s="130">
        <v>0</v>
      </c>
      <c r="Q933" s="130">
        <v>0</v>
      </c>
      <c r="R933" s="130">
        <v>0</v>
      </c>
      <c r="S933" s="130">
        <v>0</v>
      </c>
      <c r="T933" s="130">
        <v>0</v>
      </c>
      <c r="U933" s="130">
        <v>0</v>
      </c>
      <c r="V933" s="130">
        <v>0</v>
      </c>
      <c r="W933" s="130">
        <v>0</v>
      </c>
      <c r="X933" s="15"/>
      <c r="Y933" s="49"/>
      <c r="Z933" s="49"/>
      <c r="AA933" s="49"/>
      <c r="AB933" s="49"/>
      <c r="AC933" s="49"/>
    </row>
    <row r="934" spans="1:30" s="50" customFormat="1" ht="24.75" hidden="1" customHeight="1" x14ac:dyDescent="0.25">
      <c r="A934" s="125">
        <v>334</v>
      </c>
      <c r="B934" s="126" t="s">
        <v>374</v>
      </c>
      <c r="C934" s="106">
        <f t="shared" si="97"/>
        <v>38330355.490000002</v>
      </c>
      <c r="D934" s="134">
        <f t="shared" si="98"/>
        <v>765605.38</v>
      </c>
      <c r="E934" s="130">
        <f t="shared" si="100"/>
        <v>1788797.62</v>
      </c>
      <c r="F934" s="130">
        <v>3938251.74</v>
      </c>
      <c r="G934" s="130">
        <v>12400659.289999999</v>
      </c>
      <c r="H934" s="130">
        <v>9001357.9000000004</v>
      </c>
      <c r="I934" s="130">
        <v>5287539.95</v>
      </c>
      <c r="J934" s="130">
        <v>5148143.6100000003</v>
      </c>
      <c r="K934" s="130">
        <v>0</v>
      </c>
      <c r="L934" s="128">
        <v>0</v>
      </c>
      <c r="M934" s="130">
        <v>0</v>
      </c>
      <c r="N934" s="130">
        <v>0</v>
      </c>
      <c r="O934" s="130">
        <v>0</v>
      </c>
      <c r="P934" s="130">
        <v>0</v>
      </c>
      <c r="Q934" s="130">
        <v>0</v>
      </c>
      <c r="R934" s="130">
        <v>0</v>
      </c>
      <c r="S934" s="130">
        <v>0</v>
      </c>
      <c r="T934" s="130">
        <v>0</v>
      </c>
      <c r="U934" s="130">
        <v>0</v>
      </c>
      <c r="V934" s="130">
        <v>0</v>
      </c>
      <c r="W934" s="130">
        <v>0</v>
      </c>
      <c r="X934" s="15"/>
      <c r="Y934" s="49"/>
      <c r="Z934" s="49"/>
      <c r="AA934" s="49"/>
      <c r="AB934" s="49"/>
      <c r="AC934" s="49"/>
    </row>
    <row r="935" spans="1:30" s="50" customFormat="1" ht="24.75" hidden="1" customHeight="1" x14ac:dyDescent="0.25">
      <c r="A935" s="125">
        <v>335</v>
      </c>
      <c r="B935" s="126" t="s">
        <v>1346</v>
      </c>
      <c r="C935" s="106">
        <f t="shared" si="97"/>
        <v>7527707.4800000004</v>
      </c>
      <c r="D935" s="134">
        <f t="shared" si="98"/>
        <v>150357.42000000001</v>
      </c>
      <c r="E935" s="130">
        <f t="shared" si="100"/>
        <v>351302.38</v>
      </c>
      <c r="F935" s="130">
        <v>0</v>
      </c>
      <c r="G935" s="130">
        <v>0</v>
      </c>
      <c r="H935" s="130">
        <v>0</v>
      </c>
      <c r="I935" s="130">
        <v>0</v>
      </c>
      <c r="J935" s="130">
        <v>0</v>
      </c>
      <c r="K935" s="130">
        <v>0</v>
      </c>
      <c r="L935" s="128">
        <v>3</v>
      </c>
      <c r="M935" s="130">
        <v>7026047.6799999997</v>
      </c>
      <c r="N935" s="130">
        <v>0</v>
      </c>
      <c r="O935" s="130">
        <v>0</v>
      </c>
      <c r="P935" s="130">
        <v>0</v>
      </c>
      <c r="Q935" s="130">
        <v>0</v>
      </c>
      <c r="R935" s="130">
        <v>0</v>
      </c>
      <c r="S935" s="130">
        <v>0</v>
      </c>
      <c r="T935" s="130">
        <v>0</v>
      </c>
      <c r="U935" s="130">
        <v>0</v>
      </c>
      <c r="V935" s="130">
        <v>0</v>
      </c>
      <c r="W935" s="130">
        <v>0</v>
      </c>
      <c r="X935" s="15"/>
      <c r="Y935" s="49"/>
      <c r="Z935" s="49"/>
      <c r="AA935" s="49"/>
      <c r="AB935" s="49"/>
      <c r="AC935" s="49"/>
    </row>
    <row r="936" spans="1:30" s="50" customFormat="1" ht="24.75" hidden="1" customHeight="1" x14ac:dyDescent="0.25">
      <c r="A936" s="125">
        <v>336</v>
      </c>
      <c r="B936" s="126" t="s">
        <v>1347</v>
      </c>
      <c r="C936" s="106">
        <f t="shared" si="97"/>
        <v>5084589</v>
      </c>
      <c r="D936" s="134">
        <f t="shared" si="98"/>
        <v>101558.9</v>
      </c>
      <c r="E936" s="130">
        <f t="shared" si="100"/>
        <v>237287.15</v>
      </c>
      <c r="F936" s="130">
        <v>0</v>
      </c>
      <c r="G936" s="130">
        <v>0</v>
      </c>
      <c r="H936" s="130">
        <v>0</v>
      </c>
      <c r="I936" s="130">
        <v>0</v>
      </c>
      <c r="J936" s="130">
        <v>0</v>
      </c>
      <c r="K936" s="130">
        <v>0</v>
      </c>
      <c r="L936" s="128">
        <v>2</v>
      </c>
      <c r="M936" s="130">
        <v>4745742.95</v>
      </c>
      <c r="N936" s="130">
        <v>0</v>
      </c>
      <c r="O936" s="130">
        <v>0</v>
      </c>
      <c r="P936" s="130">
        <v>0</v>
      </c>
      <c r="Q936" s="130">
        <v>0</v>
      </c>
      <c r="R936" s="130">
        <v>0</v>
      </c>
      <c r="S936" s="130">
        <v>0</v>
      </c>
      <c r="T936" s="130">
        <v>0</v>
      </c>
      <c r="U936" s="130">
        <v>0</v>
      </c>
      <c r="V936" s="130">
        <v>0</v>
      </c>
      <c r="W936" s="130">
        <v>0</v>
      </c>
      <c r="X936" s="15"/>
      <c r="Y936" s="49"/>
      <c r="Z936" s="49"/>
      <c r="AA936" s="49"/>
      <c r="AB936" s="49"/>
      <c r="AC936" s="49"/>
    </row>
    <row r="937" spans="1:30" s="50" customFormat="1" ht="24.75" hidden="1" customHeight="1" x14ac:dyDescent="0.25">
      <c r="A937" s="125">
        <v>337</v>
      </c>
      <c r="B937" s="126" t="s">
        <v>1357</v>
      </c>
      <c r="C937" s="106">
        <f t="shared" si="97"/>
        <v>15102097.220000001</v>
      </c>
      <c r="D937" s="134">
        <f t="shared" si="98"/>
        <v>301647.27</v>
      </c>
      <c r="E937" s="130">
        <f t="shared" si="100"/>
        <v>704783.33</v>
      </c>
      <c r="F937" s="130">
        <v>0</v>
      </c>
      <c r="G937" s="130">
        <v>0</v>
      </c>
      <c r="H937" s="130">
        <v>0</v>
      </c>
      <c r="I937" s="130">
        <v>0</v>
      </c>
      <c r="J937" s="130">
        <v>0</v>
      </c>
      <c r="K937" s="130">
        <v>0</v>
      </c>
      <c r="L937" s="128">
        <v>6</v>
      </c>
      <c r="M937" s="130">
        <v>14095666.619999999</v>
      </c>
      <c r="N937" s="130">
        <v>0</v>
      </c>
      <c r="O937" s="130">
        <v>0</v>
      </c>
      <c r="P937" s="130">
        <v>0</v>
      </c>
      <c r="Q937" s="130">
        <v>0</v>
      </c>
      <c r="R937" s="130">
        <v>0</v>
      </c>
      <c r="S937" s="130">
        <v>0</v>
      </c>
      <c r="T937" s="130">
        <v>0</v>
      </c>
      <c r="U937" s="130">
        <v>0</v>
      </c>
      <c r="V937" s="130">
        <v>0</v>
      </c>
      <c r="W937" s="130">
        <v>0</v>
      </c>
      <c r="X937" s="15"/>
      <c r="Y937" s="49"/>
      <c r="Z937" s="49"/>
      <c r="AA937" s="49"/>
      <c r="AB937" s="49"/>
      <c r="AC937" s="49"/>
    </row>
    <row r="938" spans="1:30" s="50" customFormat="1" ht="24.75" hidden="1" customHeight="1" x14ac:dyDescent="0.25">
      <c r="A938" s="125">
        <v>338</v>
      </c>
      <c r="B938" s="126" t="s">
        <v>1358</v>
      </c>
      <c r="C938" s="106">
        <f t="shared" si="97"/>
        <v>24465530.899999999</v>
      </c>
      <c r="D938" s="134">
        <f t="shared" si="98"/>
        <v>488671.24</v>
      </c>
      <c r="E938" s="130">
        <f t="shared" si="100"/>
        <v>1141755.22</v>
      </c>
      <c r="F938" s="130">
        <v>0</v>
      </c>
      <c r="G938" s="130">
        <v>0</v>
      </c>
      <c r="H938" s="130">
        <v>0</v>
      </c>
      <c r="I938" s="130">
        <v>0</v>
      </c>
      <c r="J938" s="130">
        <v>0</v>
      </c>
      <c r="K938" s="130">
        <v>0</v>
      </c>
      <c r="L938" s="128">
        <v>10</v>
      </c>
      <c r="M938" s="130">
        <v>22835104.440000001</v>
      </c>
      <c r="N938" s="130">
        <v>0</v>
      </c>
      <c r="O938" s="130">
        <v>0</v>
      </c>
      <c r="P938" s="130">
        <v>0</v>
      </c>
      <c r="Q938" s="130">
        <v>0</v>
      </c>
      <c r="R938" s="130">
        <v>0</v>
      </c>
      <c r="S938" s="130">
        <v>0</v>
      </c>
      <c r="T938" s="130">
        <v>0</v>
      </c>
      <c r="U938" s="130">
        <v>0</v>
      </c>
      <c r="V938" s="130">
        <v>0</v>
      </c>
      <c r="W938" s="130">
        <v>0</v>
      </c>
      <c r="X938" s="15"/>
      <c r="Y938" s="49"/>
      <c r="Z938" s="49"/>
      <c r="AA938" s="49"/>
      <c r="AB938" s="49"/>
      <c r="AC938" s="49"/>
    </row>
    <row r="939" spans="1:30" s="50" customFormat="1" ht="24.75" hidden="1" customHeight="1" x14ac:dyDescent="0.25">
      <c r="A939" s="125">
        <v>339</v>
      </c>
      <c r="B939" s="126" t="s">
        <v>375</v>
      </c>
      <c r="C939" s="106">
        <f t="shared" si="97"/>
        <v>43095672</v>
      </c>
      <c r="D939" s="134">
        <f t="shared" si="98"/>
        <v>860787.18</v>
      </c>
      <c r="E939" s="130">
        <f t="shared" si="100"/>
        <v>2011184.99</v>
      </c>
      <c r="F939" s="130">
        <v>3814016.08</v>
      </c>
      <c r="G939" s="130">
        <v>12009469.41</v>
      </c>
      <c r="H939" s="130">
        <v>8717402.0199999996</v>
      </c>
      <c r="I939" s="130">
        <v>5120739.78</v>
      </c>
      <c r="J939" s="130">
        <v>4985740.83</v>
      </c>
      <c r="K939" s="130">
        <v>0</v>
      </c>
      <c r="L939" s="128">
        <v>0</v>
      </c>
      <c r="M939" s="130">
        <v>0</v>
      </c>
      <c r="N939" s="130">
        <v>0</v>
      </c>
      <c r="O939" s="130">
        <v>0</v>
      </c>
      <c r="P939" s="130">
        <v>2071</v>
      </c>
      <c r="Q939" s="130">
        <v>5576331.71</v>
      </c>
      <c r="R939" s="130">
        <v>0</v>
      </c>
      <c r="S939" s="130">
        <v>0</v>
      </c>
      <c r="T939" s="130">
        <v>0</v>
      </c>
      <c r="U939" s="130">
        <v>0</v>
      </c>
      <c r="V939" s="130">
        <v>0</v>
      </c>
      <c r="W939" s="130">
        <v>0</v>
      </c>
      <c r="X939" s="15"/>
      <c r="Y939" s="49"/>
      <c r="Z939" s="49"/>
      <c r="AA939" s="49"/>
      <c r="AB939" s="49"/>
      <c r="AC939" s="49"/>
    </row>
    <row r="940" spans="1:30" s="55" customFormat="1" ht="24.75" hidden="1" customHeight="1" x14ac:dyDescent="0.25">
      <c r="A940" s="125">
        <v>340</v>
      </c>
      <c r="B940" s="126" t="s">
        <v>1360</v>
      </c>
      <c r="C940" s="106">
        <f t="shared" si="97"/>
        <v>9768637.2799999993</v>
      </c>
      <c r="D940" s="134">
        <f t="shared" si="98"/>
        <v>195117.45</v>
      </c>
      <c r="E940" s="130">
        <f t="shared" si="100"/>
        <v>455881.9</v>
      </c>
      <c r="F940" s="130">
        <v>0</v>
      </c>
      <c r="G940" s="130">
        <v>0</v>
      </c>
      <c r="H940" s="130">
        <v>0</v>
      </c>
      <c r="I940" s="130">
        <v>0</v>
      </c>
      <c r="J940" s="130">
        <v>0</v>
      </c>
      <c r="K940" s="130">
        <v>0</v>
      </c>
      <c r="L940" s="128">
        <v>4</v>
      </c>
      <c r="M940" s="130">
        <v>9117637.9299999997</v>
      </c>
      <c r="N940" s="130">
        <v>0</v>
      </c>
      <c r="O940" s="130">
        <v>0</v>
      </c>
      <c r="P940" s="130">
        <v>0</v>
      </c>
      <c r="Q940" s="130">
        <v>0</v>
      </c>
      <c r="R940" s="130">
        <v>0</v>
      </c>
      <c r="S940" s="130">
        <v>0</v>
      </c>
      <c r="T940" s="130">
        <v>0</v>
      </c>
      <c r="U940" s="130">
        <v>0</v>
      </c>
      <c r="V940" s="130">
        <v>0</v>
      </c>
      <c r="W940" s="130">
        <v>0</v>
      </c>
      <c r="X940" s="56"/>
      <c r="Y940" s="57"/>
      <c r="Z940" s="57"/>
      <c r="AA940" s="57"/>
      <c r="AB940" s="57"/>
      <c r="AC940" s="57"/>
      <c r="AD940" s="57"/>
    </row>
    <row r="941" spans="1:30" s="55" customFormat="1" ht="24.75" hidden="1" customHeight="1" x14ac:dyDescent="0.25">
      <c r="A941" s="125">
        <v>341</v>
      </c>
      <c r="B941" s="126" t="s">
        <v>376</v>
      </c>
      <c r="C941" s="106">
        <f t="shared" si="97"/>
        <v>22294633.170000002</v>
      </c>
      <c r="D941" s="134">
        <f t="shared" si="98"/>
        <v>445310.01</v>
      </c>
      <c r="E941" s="130">
        <f t="shared" si="100"/>
        <v>1040443.96</v>
      </c>
      <c r="F941" s="130">
        <v>2254247.21</v>
      </c>
      <c r="G941" s="130">
        <v>0</v>
      </c>
      <c r="H941" s="130">
        <v>0</v>
      </c>
      <c r="I941" s="130">
        <v>0</v>
      </c>
      <c r="J941" s="130">
        <v>0</v>
      </c>
      <c r="K941" s="130">
        <v>0</v>
      </c>
      <c r="L941" s="128">
        <v>0</v>
      </c>
      <c r="M941" s="130">
        <v>0</v>
      </c>
      <c r="N941" s="130">
        <v>1319.9</v>
      </c>
      <c r="O941" s="130">
        <v>7315249.1799999997</v>
      </c>
      <c r="P941" s="130">
        <v>0</v>
      </c>
      <c r="Q941" s="130">
        <v>0</v>
      </c>
      <c r="R941" s="130">
        <v>0</v>
      </c>
      <c r="S941" s="130">
        <v>0</v>
      </c>
      <c r="T941" s="130">
        <v>2511.8000000000002</v>
      </c>
      <c r="U941" s="130">
        <v>11239382.810000001</v>
      </c>
      <c r="V941" s="130">
        <v>0</v>
      </c>
      <c r="W941" s="130">
        <v>0</v>
      </c>
      <c r="X941" s="56"/>
      <c r="Y941" s="57"/>
      <c r="Z941" s="57"/>
      <c r="AA941" s="57"/>
      <c r="AB941" s="57"/>
      <c r="AC941" s="57"/>
      <c r="AD941" s="57"/>
    </row>
    <row r="942" spans="1:30" s="55" customFormat="1" ht="24.75" hidden="1" customHeight="1" x14ac:dyDescent="0.25">
      <c r="A942" s="125">
        <v>342</v>
      </c>
      <c r="B942" s="126" t="s">
        <v>377</v>
      </c>
      <c r="C942" s="106">
        <f t="shared" si="97"/>
        <v>132306.38</v>
      </c>
      <c r="D942" s="134">
        <v>0</v>
      </c>
      <c r="E942" s="130">
        <v>132306.38</v>
      </c>
      <c r="F942" s="130">
        <v>0</v>
      </c>
      <c r="G942" s="130">
        <v>0</v>
      </c>
      <c r="H942" s="130">
        <v>0</v>
      </c>
      <c r="I942" s="130">
        <v>0</v>
      </c>
      <c r="J942" s="130">
        <v>0</v>
      </c>
      <c r="K942" s="130">
        <v>0</v>
      </c>
      <c r="L942" s="128">
        <v>0</v>
      </c>
      <c r="M942" s="130">
        <v>0</v>
      </c>
      <c r="N942" s="130">
        <v>0</v>
      </c>
      <c r="O942" s="130">
        <v>0</v>
      </c>
      <c r="P942" s="130">
        <v>0</v>
      </c>
      <c r="Q942" s="130">
        <v>0</v>
      </c>
      <c r="R942" s="130">
        <v>0</v>
      </c>
      <c r="S942" s="130">
        <v>0</v>
      </c>
      <c r="T942" s="130">
        <v>0</v>
      </c>
      <c r="U942" s="130">
        <v>0</v>
      </c>
      <c r="V942" s="130">
        <v>0</v>
      </c>
      <c r="W942" s="130">
        <v>0</v>
      </c>
      <c r="X942" s="56"/>
      <c r="Y942" s="57"/>
      <c r="Z942" s="57"/>
      <c r="AA942" s="57"/>
      <c r="AB942" s="57"/>
      <c r="AC942" s="57"/>
      <c r="AD942" s="57"/>
    </row>
    <row r="943" spans="1:30" s="55" customFormat="1" ht="24.75" hidden="1" customHeight="1" x14ac:dyDescent="0.25">
      <c r="A943" s="125">
        <v>343</v>
      </c>
      <c r="B943" s="126" t="s">
        <v>320</v>
      </c>
      <c r="C943" s="106">
        <f t="shared" si="97"/>
        <v>3596658.76</v>
      </c>
      <c r="D943" s="134">
        <f t="shared" si="98"/>
        <v>71839.179999999993</v>
      </c>
      <c r="E943" s="130">
        <f t="shared" si="100"/>
        <v>167848.55</v>
      </c>
      <c r="F943" s="130">
        <v>0</v>
      </c>
      <c r="G943" s="130">
        <v>0</v>
      </c>
      <c r="H943" s="130">
        <v>0</v>
      </c>
      <c r="I943" s="130">
        <v>0</v>
      </c>
      <c r="J943" s="130">
        <v>0</v>
      </c>
      <c r="K943" s="130">
        <v>0</v>
      </c>
      <c r="L943" s="128">
        <v>0</v>
      </c>
      <c r="M943" s="130">
        <v>0</v>
      </c>
      <c r="N943" s="130">
        <v>0</v>
      </c>
      <c r="O943" s="130">
        <v>0</v>
      </c>
      <c r="P943" s="130">
        <v>0</v>
      </c>
      <c r="Q943" s="130">
        <v>0</v>
      </c>
      <c r="R943" s="130">
        <v>2657</v>
      </c>
      <c r="S943" s="130">
        <v>3356971.03</v>
      </c>
      <c r="T943" s="130">
        <v>0</v>
      </c>
      <c r="U943" s="130">
        <v>0</v>
      </c>
      <c r="V943" s="130">
        <v>0</v>
      </c>
      <c r="W943" s="130">
        <v>0</v>
      </c>
      <c r="X943" s="56"/>
      <c r="Y943" s="57"/>
      <c r="Z943" s="57"/>
      <c r="AA943" s="57"/>
      <c r="AB943" s="57"/>
      <c r="AC943" s="57"/>
      <c r="AD943" s="57"/>
    </row>
    <row r="944" spans="1:30" s="55" customFormat="1" ht="24.75" hidden="1" customHeight="1" x14ac:dyDescent="0.25">
      <c r="A944" s="125">
        <v>344</v>
      </c>
      <c r="B944" s="126" t="s">
        <v>1370</v>
      </c>
      <c r="C944" s="106">
        <f t="shared" si="97"/>
        <v>7313983.71</v>
      </c>
      <c r="D944" s="134">
        <f t="shared" si="98"/>
        <v>146088.53</v>
      </c>
      <c r="E944" s="130">
        <f t="shared" si="100"/>
        <v>341328.34</v>
      </c>
      <c r="F944" s="130">
        <v>0</v>
      </c>
      <c r="G944" s="130">
        <v>0</v>
      </c>
      <c r="H944" s="130">
        <v>0</v>
      </c>
      <c r="I944" s="130">
        <v>0</v>
      </c>
      <c r="J944" s="130">
        <v>0</v>
      </c>
      <c r="K944" s="130">
        <v>0</v>
      </c>
      <c r="L944" s="128">
        <v>3</v>
      </c>
      <c r="M944" s="130">
        <v>6826566.8399999999</v>
      </c>
      <c r="N944" s="130">
        <v>0</v>
      </c>
      <c r="O944" s="130">
        <v>0</v>
      </c>
      <c r="P944" s="130">
        <v>0</v>
      </c>
      <c r="Q944" s="130">
        <v>0</v>
      </c>
      <c r="R944" s="130">
        <v>0</v>
      </c>
      <c r="S944" s="130">
        <v>0</v>
      </c>
      <c r="T944" s="130">
        <v>0</v>
      </c>
      <c r="U944" s="130">
        <v>0</v>
      </c>
      <c r="V944" s="130">
        <v>0</v>
      </c>
      <c r="W944" s="130">
        <v>0</v>
      </c>
      <c r="X944" s="56"/>
      <c r="Y944" s="57"/>
      <c r="Z944" s="57"/>
      <c r="AA944" s="57"/>
      <c r="AB944" s="57"/>
      <c r="AC944" s="57"/>
      <c r="AD944" s="57"/>
    </row>
    <row r="945" spans="1:30" s="55" customFormat="1" ht="24.75" hidden="1" customHeight="1" x14ac:dyDescent="0.25">
      <c r="A945" s="125">
        <v>345</v>
      </c>
      <c r="B945" s="126" t="s">
        <v>1368</v>
      </c>
      <c r="C945" s="106">
        <f t="shared" si="97"/>
        <v>2464704.3199999998</v>
      </c>
      <c r="D945" s="134">
        <f t="shared" si="98"/>
        <v>49229.67</v>
      </c>
      <c r="E945" s="130">
        <f t="shared" si="100"/>
        <v>115022.6</v>
      </c>
      <c r="F945" s="130">
        <v>0</v>
      </c>
      <c r="G945" s="130">
        <v>0</v>
      </c>
      <c r="H945" s="130">
        <v>0</v>
      </c>
      <c r="I945" s="130">
        <v>0</v>
      </c>
      <c r="J945" s="130">
        <v>0</v>
      </c>
      <c r="K945" s="130">
        <v>0</v>
      </c>
      <c r="L945" s="128">
        <v>1</v>
      </c>
      <c r="M945" s="130">
        <v>2300452.0499999998</v>
      </c>
      <c r="N945" s="130">
        <v>0</v>
      </c>
      <c r="O945" s="130">
        <v>0</v>
      </c>
      <c r="P945" s="130">
        <v>0</v>
      </c>
      <c r="Q945" s="130">
        <v>0</v>
      </c>
      <c r="R945" s="130">
        <v>0</v>
      </c>
      <c r="S945" s="130">
        <v>0</v>
      </c>
      <c r="T945" s="130">
        <v>0</v>
      </c>
      <c r="U945" s="130">
        <v>0</v>
      </c>
      <c r="V945" s="130">
        <v>0</v>
      </c>
      <c r="W945" s="130">
        <v>0</v>
      </c>
      <c r="X945" s="56"/>
      <c r="Y945" s="57"/>
      <c r="Z945" s="57"/>
      <c r="AA945" s="57"/>
      <c r="AB945" s="57"/>
      <c r="AC945" s="57"/>
      <c r="AD945" s="57"/>
    </row>
    <row r="946" spans="1:30" s="55" customFormat="1" ht="24.75" hidden="1" customHeight="1" x14ac:dyDescent="0.25">
      <c r="A946" s="125">
        <v>346</v>
      </c>
      <c r="B946" s="126" t="s">
        <v>1361</v>
      </c>
      <c r="C946" s="106">
        <f t="shared" si="97"/>
        <v>14630457.09</v>
      </c>
      <c r="D946" s="134">
        <f t="shared" si="98"/>
        <v>292226.78999999998</v>
      </c>
      <c r="E946" s="130">
        <f t="shared" si="100"/>
        <v>682772.87</v>
      </c>
      <c r="F946" s="130">
        <v>0</v>
      </c>
      <c r="G946" s="130">
        <v>0</v>
      </c>
      <c r="H946" s="130">
        <v>0</v>
      </c>
      <c r="I946" s="130">
        <v>0</v>
      </c>
      <c r="J946" s="130">
        <v>0</v>
      </c>
      <c r="K946" s="130">
        <v>0</v>
      </c>
      <c r="L946" s="128">
        <v>6</v>
      </c>
      <c r="M946" s="130">
        <v>13655457.43</v>
      </c>
      <c r="N946" s="130">
        <v>0</v>
      </c>
      <c r="O946" s="130">
        <v>0</v>
      </c>
      <c r="P946" s="130">
        <v>0</v>
      </c>
      <c r="Q946" s="130">
        <v>0</v>
      </c>
      <c r="R946" s="130">
        <v>0</v>
      </c>
      <c r="S946" s="130">
        <v>0</v>
      </c>
      <c r="T946" s="130">
        <v>0</v>
      </c>
      <c r="U946" s="130">
        <v>0</v>
      </c>
      <c r="V946" s="130">
        <v>0</v>
      </c>
      <c r="W946" s="130">
        <v>0</v>
      </c>
      <c r="X946" s="56"/>
      <c r="Y946" s="57"/>
      <c r="Z946" s="57"/>
      <c r="AA946" s="57"/>
      <c r="AB946" s="57"/>
      <c r="AC946" s="57"/>
      <c r="AD946" s="57"/>
    </row>
    <row r="947" spans="1:30" s="55" customFormat="1" ht="24.75" hidden="1" customHeight="1" x14ac:dyDescent="0.25">
      <c r="A947" s="125">
        <v>347</v>
      </c>
      <c r="B947" s="126" t="s">
        <v>1400</v>
      </c>
      <c r="C947" s="106">
        <f t="shared" si="97"/>
        <v>7528682.6299999999</v>
      </c>
      <c r="D947" s="134">
        <f t="shared" si="98"/>
        <v>150376.9</v>
      </c>
      <c r="E947" s="130">
        <f t="shared" si="100"/>
        <v>351347.89</v>
      </c>
      <c r="F947" s="130">
        <v>0</v>
      </c>
      <c r="G947" s="130">
        <v>0</v>
      </c>
      <c r="H947" s="130">
        <v>0</v>
      </c>
      <c r="I947" s="130">
        <v>0</v>
      </c>
      <c r="J947" s="130">
        <v>0</v>
      </c>
      <c r="K947" s="130">
        <v>0</v>
      </c>
      <c r="L947" s="128">
        <v>3</v>
      </c>
      <c r="M947" s="130">
        <v>7026957.8399999999</v>
      </c>
      <c r="N947" s="130">
        <v>0</v>
      </c>
      <c r="O947" s="130">
        <v>0</v>
      </c>
      <c r="P947" s="130">
        <v>0</v>
      </c>
      <c r="Q947" s="130">
        <v>0</v>
      </c>
      <c r="R947" s="130">
        <v>0</v>
      </c>
      <c r="S947" s="130">
        <v>0</v>
      </c>
      <c r="T947" s="130">
        <v>0</v>
      </c>
      <c r="U947" s="130">
        <v>0</v>
      </c>
      <c r="V947" s="130">
        <v>0</v>
      </c>
      <c r="W947" s="130">
        <v>0</v>
      </c>
      <c r="X947" s="56"/>
      <c r="Y947" s="57"/>
      <c r="Z947" s="57"/>
      <c r="AA947" s="57"/>
      <c r="AB947" s="57"/>
      <c r="AC947" s="57"/>
      <c r="AD947" s="57"/>
    </row>
    <row r="948" spans="1:30" s="55" customFormat="1" ht="24.75" hidden="1" customHeight="1" x14ac:dyDescent="0.25">
      <c r="A948" s="125">
        <v>348</v>
      </c>
      <c r="B948" s="126" t="s">
        <v>378</v>
      </c>
      <c r="C948" s="106">
        <f t="shared" si="97"/>
        <v>11101169.32</v>
      </c>
      <c r="D948" s="134">
        <f t="shared" si="98"/>
        <v>221733.27</v>
      </c>
      <c r="E948" s="130">
        <f t="shared" si="100"/>
        <v>518068.38</v>
      </c>
      <c r="F948" s="130">
        <v>0</v>
      </c>
      <c r="G948" s="130">
        <v>3653819.8</v>
      </c>
      <c r="H948" s="130">
        <v>0</v>
      </c>
      <c r="I948" s="130">
        <v>0</v>
      </c>
      <c r="J948" s="130">
        <v>0</v>
      </c>
      <c r="K948" s="130">
        <v>0</v>
      </c>
      <c r="L948" s="128">
        <v>0</v>
      </c>
      <c r="M948" s="130">
        <v>0</v>
      </c>
      <c r="N948" s="130">
        <v>787</v>
      </c>
      <c r="O948" s="130">
        <v>3356884.18</v>
      </c>
      <c r="P948" s="130">
        <v>0</v>
      </c>
      <c r="Q948" s="130">
        <v>0</v>
      </c>
      <c r="R948" s="130">
        <v>4554</v>
      </c>
      <c r="S948" s="130">
        <v>3350663.69</v>
      </c>
      <c r="T948" s="130">
        <v>0</v>
      </c>
      <c r="U948" s="130">
        <v>0</v>
      </c>
      <c r="V948" s="130">
        <v>0</v>
      </c>
      <c r="W948" s="130">
        <v>0</v>
      </c>
      <c r="X948" s="56"/>
      <c r="Y948" s="57"/>
      <c r="Z948" s="57"/>
      <c r="AA948" s="57"/>
      <c r="AB948" s="57"/>
      <c r="AC948" s="57"/>
      <c r="AD948" s="57"/>
    </row>
    <row r="949" spans="1:30" s="65" customFormat="1" ht="24.75" hidden="1" customHeight="1" x14ac:dyDescent="0.25">
      <c r="A949" s="125">
        <v>349</v>
      </c>
      <c r="B949" s="126" t="s">
        <v>1355</v>
      </c>
      <c r="C949" s="106">
        <f t="shared" si="97"/>
        <v>8797030.1699999999</v>
      </c>
      <c r="D949" s="134">
        <f t="shared" si="98"/>
        <v>183118.44</v>
      </c>
      <c r="E949" s="130">
        <v>56975.05</v>
      </c>
      <c r="F949" s="130">
        <v>0</v>
      </c>
      <c r="G949" s="130">
        <v>0</v>
      </c>
      <c r="H949" s="130">
        <v>0</v>
      </c>
      <c r="I949" s="130">
        <v>0</v>
      </c>
      <c r="J949" s="130">
        <v>0</v>
      </c>
      <c r="K949" s="130">
        <v>0</v>
      </c>
      <c r="L949" s="128">
        <v>3</v>
      </c>
      <c r="M949" s="130">
        <v>8556936.6799999997</v>
      </c>
      <c r="N949" s="130">
        <v>0</v>
      </c>
      <c r="O949" s="130">
        <v>0</v>
      </c>
      <c r="P949" s="130">
        <v>0</v>
      </c>
      <c r="Q949" s="130">
        <v>0</v>
      </c>
      <c r="R949" s="130">
        <v>0</v>
      </c>
      <c r="S949" s="130">
        <v>0</v>
      </c>
      <c r="T949" s="130">
        <v>0</v>
      </c>
      <c r="U949" s="130">
        <v>0</v>
      </c>
      <c r="V949" s="130">
        <v>0</v>
      </c>
      <c r="W949" s="130">
        <v>0</v>
      </c>
      <c r="X949" s="56"/>
      <c r="Y949" s="64"/>
      <c r="Z949" s="64"/>
      <c r="AA949" s="64"/>
      <c r="AB949" s="64"/>
      <c r="AC949" s="64"/>
      <c r="AD949" s="64"/>
    </row>
    <row r="950" spans="1:30" s="55" customFormat="1" ht="24.75" hidden="1" customHeight="1" x14ac:dyDescent="0.25">
      <c r="A950" s="125">
        <v>350</v>
      </c>
      <c r="B950" s="126" t="s">
        <v>1354</v>
      </c>
      <c r="C950" s="106">
        <f t="shared" si="97"/>
        <v>11750261.49</v>
      </c>
      <c r="D950" s="134">
        <f t="shared" si="98"/>
        <v>244710.54</v>
      </c>
      <c r="E950" s="130">
        <v>70479.05</v>
      </c>
      <c r="F950" s="130">
        <v>0</v>
      </c>
      <c r="G950" s="130">
        <v>0</v>
      </c>
      <c r="H950" s="130">
        <v>0</v>
      </c>
      <c r="I950" s="130">
        <v>0</v>
      </c>
      <c r="J950" s="130">
        <v>0</v>
      </c>
      <c r="K950" s="130">
        <v>0</v>
      </c>
      <c r="L950" s="128">
        <v>5</v>
      </c>
      <c r="M950" s="130">
        <v>11435071.9</v>
      </c>
      <c r="N950" s="130">
        <v>0</v>
      </c>
      <c r="O950" s="130">
        <v>0</v>
      </c>
      <c r="P950" s="130">
        <v>0</v>
      </c>
      <c r="Q950" s="130">
        <v>0</v>
      </c>
      <c r="R950" s="130">
        <v>0</v>
      </c>
      <c r="S950" s="130">
        <v>0</v>
      </c>
      <c r="T950" s="130">
        <v>0</v>
      </c>
      <c r="U950" s="130">
        <v>0</v>
      </c>
      <c r="V950" s="130">
        <v>0</v>
      </c>
      <c r="W950" s="130">
        <v>0</v>
      </c>
      <c r="X950" s="56"/>
      <c r="Y950" s="57"/>
      <c r="Z950" s="57"/>
      <c r="AA950" s="57"/>
      <c r="AB950" s="57"/>
      <c r="AC950" s="57"/>
      <c r="AD950" s="57"/>
    </row>
    <row r="951" spans="1:30" s="65" customFormat="1" ht="24.75" hidden="1" customHeight="1" x14ac:dyDescent="0.25">
      <c r="A951" s="125">
        <v>351</v>
      </c>
      <c r="B951" s="126" t="s">
        <v>1353</v>
      </c>
      <c r="C951" s="106">
        <f t="shared" ref="C951:C981" si="101">ROUND(SUM(D951+E951+F951+G951+H951+I951+J951+K951+M951+O951+Q951+S951+U951+W951),2)</f>
        <v>8797090.0500000007</v>
      </c>
      <c r="D951" s="134">
        <f t="shared" ref="D951:D981" si="102">ROUND((F951+G951+H951+I951+J951+K951+M951+O951+Q951+S951+U951+W951)*0.0214,2)</f>
        <v>183118.44</v>
      </c>
      <c r="E951" s="130">
        <v>57034.93</v>
      </c>
      <c r="F951" s="130">
        <v>0</v>
      </c>
      <c r="G951" s="130">
        <v>0</v>
      </c>
      <c r="H951" s="130">
        <v>0</v>
      </c>
      <c r="I951" s="130">
        <v>0</v>
      </c>
      <c r="J951" s="130">
        <v>0</v>
      </c>
      <c r="K951" s="130">
        <v>0</v>
      </c>
      <c r="L951" s="128">
        <v>3</v>
      </c>
      <c r="M951" s="130">
        <v>8556936.6799999997</v>
      </c>
      <c r="N951" s="130">
        <v>0</v>
      </c>
      <c r="O951" s="130">
        <v>0</v>
      </c>
      <c r="P951" s="130">
        <v>0</v>
      </c>
      <c r="Q951" s="130">
        <v>0</v>
      </c>
      <c r="R951" s="130">
        <v>0</v>
      </c>
      <c r="S951" s="130">
        <v>0</v>
      </c>
      <c r="T951" s="130">
        <v>0</v>
      </c>
      <c r="U951" s="130">
        <v>0</v>
      </c>
      <c r="V951" s="130">
        <v>0</v>
      </c>
      <c r="W951" s="130">
        <v>0</v>
      </c>
      <c r="X951" s="56"/>
      <c r="Y951" s="64"/>
      <c r="Z951" s="64"/>
      <c r="AA951" s="64"/>
      <c r="AB951" s="64"/>
      <c r="AC951" s="64"/>
      <c r="AD951" s="64"/>
    </row>
    <row r="952" spans="1:30" s="55" customFormat="1" ht="24.75" hidden="1" customHeight="1" x14ac:dyDescent="0.25">
      <c r="A952" s="125">
        <v>352</v>
      </c>
      <c r="B952" s="126" t="s">
        <v>379</v>
      </c>
      <c r="C952" s="106">
        <f t="shared" si="101"/>
        <v>3786271.29</v>
      </c>
      <c r="D952" s="134">
        <f t="shared" si="102"/>
        <v>75626.48</v>
      </c>
      <c r="E952" s="130">
        <f t="shared" si="100"/>
        <v>176697.37</v>
      </c>
      <c r="F952" s="130">
        <v>647955.51</v>
      </c>
      <c r="G952" s="130">
        <v>1943188.28</v>
      </c>
      <c r="H952" s="130">
        <v>0</v>
      </c>
      <c r="I952" s="130">
        <v>0</v>
      </c>
      <c r="J952" s="130">
        <v>0</v>
      </c>
      <c r="K952" s="130">
        <v>0</v>
      </c>
      <c r="L952" s="128">
        <v>0</v>
      </c>
      <c r="M952" s="130">
        <v>0</v>
      </c>
      <c r="N952" s="130">
        <v>0</v>
      </c>
      <c r="O952" s="130">
        <v>0</v>
      </c>
      <c r="P952" s="130">
        <v>341.6</v>
      </c>
      <c r="Q952" s="130">
        <v>942803.65</v>
      </c>
      <c r="R952" s="130">
        <v>0</v>
      </c>
      <c r="S952" s="130">
        <v>0</v>
      </c>
      <c r="T952" s="130">
        <v>0</v>
      </c>
      <c r="U952" s="130">
        <v>0</v>
      </c>
      <c r="V952" s="130">
        <v>0</v>
      </c>
      <c r="W952" s="130">
        <v>0</v>
      </c>
      <c r="X952" s="56"/>
      <c r="Y952" s="57"/>
      <c r="Z952" s="57"/>
      <c r="AA952" s="57"/>
      <c r="AB952" s="57"/>
      <c r="AC952" s="57"/>
      <c r="AD952" s="57"/>
    </row>
    <row r="953" spans="1:30" s="55" customFormat="1" ht="24.75" hidden="1" customHeight="1" x14ac:dyDescent="0.25">
      <c r="A953" s="125">
        <v>353</v>
      </c>
      <c r="B953" s="126" t="s">
        <v>161</v>
      </c>
      <c r="C953" s="106">
        <f t="shared" si="101"/>
        <v>2504140.91</v>
      </c>
      <c r="D953" s="134">
        <f t="shared" si="102"/>
        <v>50017.37</v>
      </c>
      <c r="E953" s="130">
        <f t="shared" si="100"/>
        <v>116863.03</v>
      </c>
      <c r="F953" s="130">
        <v>2337260.5099999998</v>
      </c>
      <c r="G953" s="130">
        <v>0</v>
      </c>
      <c r="H953" s="130">
        <v>0</v>
      </c>
      <c r="I953" s="130">
        <v>0</v>
      </c>
      <c r="J953" s="130">
        <v>0</v>
      </c>
      <c r="K953" s="130">
        <v>0</v>
      </c>
      <c r="L953" s="128">
        <v>0</v>
      </c>
      <c r="M953" s="130">
        <v>0</v>
      </c>
      <c r="N953" s="130">
        <v>0</v>
      </c>
      <c r="O953" s="130">
        <v>0</v>
      </c>
      <c r="P953" s="130">
        <v>0</v>
      </c>
      <c r="Q953" s="130">
        <v>0</v>
      </c>
      <c r="R953" s="130">
        <v>0</v>
      </c>
      <c r="S953" s="130">
        <v>0</v>
      </c>
      <c r="T953" s="130">
        <v>0</v>
      </c>
      <c r="U953" s="130">
        <v>0</v>
      </c>
      <c r="V953" s="130">
        <v>0</v>
      </c>
      <c r="W953" s="130">
        <v>0</v>
      </c>
      <c r="X953" s="56"/>
      <c r="Y953" s="57"/>
      <c r="Z953" s="57"/>
      <c r="AA953" s="57"/>
      <c r="AB953" s="57"/>
      <c r="AC953" s="57"/>
      <c r="AD953" s="57"/>
    </row>
    <row r="954" spans="1:30" s="55" customFormat="1" ht="24.75" hidden="1" customHeight="1" x14ac:dyDescent="0.25">
      <c r="A954" s="125">
        <v>354</v>
      </c>
      <c r="B954" s="126" t="s">
        <v>380</v>
      </c>
      <c r="C954" s="106">
        <f t="shared" si="101"/>
        <v>20848954.859999999</v>
      </c>
      <c r="D954" s="134">
        <f t="shared" si="102"/>
        <v>416434.23</v>
      </c>
      <c r="E954" s="130">
        <f t="shared" si="100"/>
        <v>972977.17</v>
      </c>
      <c r="F954" s="130">
        <v>0</v>
      </c>
      <c r="G954" s="130">
        <v>7579415.6799999997</v>
      </c>
      <c r="H954" s="130">
        <v>5501726.29</v>
      </c>
      <c r="I954" s="130">
        <v>3231801.01</v>
      </c>
      <c r="J954" s="130">
        <v>3146600.48</v>
      </c>
      <c r="K954" s="130">
        <v>0</v>
      </c>
      <c r="L954" s="128">
        <v>0</v>
      </c>
      <c r="M954" s="130">
        <v>0</v>
      </c>
      <c r="N954" s="130">
        <v>0</v>
      </c>
      <c r="O954" s="130">
        <v>0</v>
      </c>
      <c r="P954" s="130">
        <v>0</v>
      </c>
      <c r="Q954" s="130">
        <v>0</v>
      </c>
      <c r="R954" s="130">
        <v>0</v>
      </c>
      <c r="S954" s="130">
        <v>0</v>
      </c>
      <c r="T954" s="130">
        <v>0</v>
      </c>
      <c r="U954" s="130">
        <v>0</v>
      </c>
      <c r="V954" s="130">
        <v>0</v>
      </c>
      <c r="W954" s="130">
        <v>0</v>
      </c>
      <c r="X954" s="56"/>
      <c r="Y954" s="57"/>
      <c r="Z954" s="57"/>
      <c r="AA954" s="57"/>
      <c r="AB954" s="57"/>
      <c r="AC954" s="57"/>
      <c r="AD954" s="57"/>
    </row>
    <row r="955" spans="1:30" s="55" customFormat="1" ht="24.75" hidden="1" customHeight="1" x14ac:dyDescent="0.25">
      <c r="A955" s="125">
        <v>355</v>
      </c>
      <c r="B955" s="126" t="s">
        <v>381</v>
      </c>
      <c r="C955" s="106">
        <f t="shared" si="101"/>
        <v>20135069.140000001</v>
      </c>
      <c r="D955" s="134">
        <f t="shared" si="102"/>
        <v>402175.17</v>
      </c>
      <c r="E955" s="130">
        <f t="shared" si="100"/>
        <v>939661.62</v>
      </c>
      <c r="F955" s="130">
        <v>1675286.25</v>
      </c>
      <c r="G955" s="130">
        <v>5275095.47</v>
      </c>
      <c r="H955" s="130">
        <v>3829072.41</v>
      </c>
      <c r="I955" s="130">
        <v>2249257.67</v>
      </c>
      <c r="J955" s="130">
        <v>0</v>
      </c>
      <c r="K955" s="130">
        <v>0</v>
      </c>
      <c r="L955" s="128">
        <v>0</v>
      </c>
      <c r="M955" s="130">
        <v>0</v>
      </c>
      <c r="N955" s="130">
        <v>1040.0999999999999</v>
      </c>
      <c r="O955" s="130">
        <v>5764520.5499999998</v>
      </c>
      <c r="P955" s="130">
        <v>0</v>
      </c>
      <c r="Q955" s="130">
        <v>0</v>
      </c>
      <c r="R955" s="130">
        <v>0</v>
      </c>
      <c r="S955" s="130">
        <v>0</v>
      </c>
      <c r="T955" s="130">
        <v>0</v>
      </c>
      <c r="U955" s="130">
        <v>0</v>
      </c>
      <c r="V955" s="130">
        <v>0</v>
      </c>
      <c r="W955" s="130">
        <v>0</v>
      </c>
      <c r="X955" s="56"/>
      <c r="Y955" s="57"/>
      <c r="Z955" s="57"/>
      <c r="AA955" s="57"/>
      <c r="AB955" s="57"/>
      <c r="AC955" s="57"/>
      <c r="AD955" s="57"/>
    </row>
    <row r="956" spans="1:30" s="55" customFormat="1" ht="24.75" hidden="1" customHeight="1" x14ac:dyDescent="0.25">
      <c r="A956" s="125">
        <v>356</v>
      </c>
      <c r="B956" s="126" t="s">
        <v>1303</v>
      </c>
      <c r="C956" s="106">
        <f t="shared" si="101"/>
        <v>4609352.25</v>
      </c>
      <c r="D956" s="134">
        <f t="shared" si="102"/>
        <v>95525.67</v>
      </c>
      <c r="E956" s="130">
        <v>50010.29</v>
      </c>
      <c r="F956" s="130">
        <v>0</v>
      </c>
      <c r="G956" s="130">
        <v>0</v>
      </c>
      <c r="H956" s="130">
        <v>0</v>
      </c>
      <c r="I956" s="130">
        <v>0</v>
      </c>
      <c r="J956" s="130">
        <v>0</v>
      </c>
      <c r="K956" s="130">
        <v>0</v>
      </c>
      <c r="L956" s="128">
        <v>2</v>
      </c>
      <c r="M956" s="130">
        <v>4463816.29</v>
      </c>
      <c r="N956" s="130">
        <v>0</v>
      </c>
      <c r="O956" s="130">
        <v>0</v>
      </c>
      <c r="P956" s="130">
        <v>0</v>
      </c>
      <c r="Q956" s="130">
        <v>0</v>
      </c>
      <c r="R956" s="130">
        <v>0</v>
      </c>
      <c r="S956" s="130">
        <v>0</v>
      </c>
      <c r="T956" s="130">
        <v>0</v>
      </c>
      <c r="U956" s="130">
        <v>0</v>
      </c>
      <c r="V956" s="130">
        <v>0</v>
      </c>
      <c r="W956" s="130">
        <v>0</v>
      </c>
      <c r="X956" s="56"/>
      <c r="Y956" s="57"/>
      <c r="Z956" s="57"/>
      <c r="AA956" s="57"/>
      <c r="AB956" s="57"/>
      <c r="AC956" s="57"/>
      <c r="AD956" s="57"/>
    </row>
    <row r="957" spans="1:30" s="55" customFormat="1" ht="24.75" hidden="1" customHeight="1" x14ac:dyDescent="0.25">
      <c r="A957" s="125">
        <v>357</v>
      </c>
      <c r="B957" s="126" t="s">
        <v>1338</v>
      </c>
      <c r="C957" s="106">
        <f t="shared" si="101"/>
        <v>2352229.56</v>
      </c>
      <c r="D957" s="134">
        <f t="shared" si="102"/>
        <v>48224.63</v>
      </c>
      <c r="E957" s="130">
        <v>50517.5</v>
      </c>
      <c r="F957" s="130">
        <v>0</v>
      </c>
      <c r="G957" s="130">
        <v>0</v>
      </c>
      <c r="H957" s="130">
        <v>0</v>
      </c>
      <c r="I957" s="130">
        <v>0</v>
      </c>
      <c r="J957" s="130">
        <v>0</v>
      </c>
      <c r="K957" s="130">
        <v>0</v>
      </c>
      <c r="L957" s="128">
        <v>1</v>
      </c>
      <c r="M957" s="130">
        <v>2253487.4300000002</v>
      </c>
      <c r="N957" s="130">
        <v>0</v>
      </c>
      <c r="O957" s="130">
        <v>0</v>
      </c>
      <c r="P957" s="130">
        <v>0</v>
      </c>
      <c r="Q957" s="130">
        <v>0</v>
      </c>
      <c r="R957" s="130">
        <v>0</v>
      </c>
      <c r="S957" s="130">
        <v>0</v>
      </c>
      <c r="T957" s="130">
        <v>0</v>
      </c>
      <c r="U957" s="130">
        <v>0</v>
      </c>
      <c r="V957" s="130">
        <v>0</v>
      </c>
      <c r="W957" s="130">
        <v>0</v>
      </c>
      <c r="X957" s="56"/>
      <c r="Y957" s="57"/>
      <c r="Z957" s="57"/>
      <c r="AA957" s="57"/>
      <c r="AB957" s="57"/>
      <c r="AC957" s="57"/>
      <c r="AD957" s="57"/>
    </row>
    <row r="958" spans="1:30" s="55" customFormat="1" ht="24.75" hidden="1" customHeight="1" x14ac:dyDescent="0.25">
      <c r="A958" s="125">
        <v>358</v>
      </c>
      <c r="B958" s="126" t="s">
        <v>1337</v>
      </c>
      <c r="C958" s="106">
        <f t="shared" si="101"/>
        <v>4766097.62</v>
      </c>
      <c r="D958" s="134">
        <f t="shared" si="102"/>
        <v>98683.89</v>
      </c>
      <c r="E958" s="130">
        <v>56016.99</v>
      </c>
      <c r="F958" s="130">
        <v>0</v>
      </c>
      <c r="G958" s="130">
        <v>0</v>
      </c>
      <c r="H958" s="130">
        <v>0</v>
      </c>
      <c r="I958" s="130">
        <v>0</v>
      </c>
      <c r="J958" s="130">
        <v>0</v>
      </c>
      <c r="K958" s="130">
        <v>0</v>
      </c>
      <c r="L958" s="128">
        <v>2</v>
      </c>
      <c r="M958" s="130">
        <v>4611396.74</v>
      </c>
      <c r="N958" s="130">
        <v>0</v>
      </c>
      <c r="O958" s="130">
        <v>0</v>
      </c>
      <c r="P958" s="130">
        <v>0</v>
      </c>
      <c r="Q958" s="130">
        <v>0</v>
      </c>
      <c r="R958" s="130">
        <v>0</v>
      </c>
      <c r="S958" s="130">
        <v>0</v>
      </c>
      <c r="T958" s="130">
        <v>0</v>
      </c>
      <c r="U958" s="130">
        <v>0</v>
      </c>
      <c r="V958" s="130">
        <v>0</v>
      </c>
      <c r="W958" s="130">
        <v>0</v>
      </c>
      <c r="X958" s="56"/>
      <c r="Y958" s="57"/>
      <c r="Z958" s="57"/>
      <c r="AA958" s="57"/>
      <c r="AB958" s="57"/>
      <c r="AC958" s="57"/>
      <c r="AD958" s="57"/>
    </row>
    <row r="959" spans="1:30" s="55" customFormat="1" ht="24.75" hidden="1" customHeight="1" x14ac:dyDescent="0.25">
      <c r="A959" s="125">
        <v>359</v>
      </c>
      <c r="B959" s="126" t="s">
        <v>382</v>
      </c>
      <c r="C959" s="106">
        <f t="shared" si="101"/>
        <v>22091799.219999999</v>
      </c>
      <c r="D959" s="134">
        <f t="shared" si="102"/>
        <v>441258.64</v>
      </c>
      <c r="E959" s="130">
        <f t="shared" si="100"/>
        <v>1030978.12</v>
      </c>
      <c r="F959" s="130">
        <v>0</v>
      </c>
      <c r="G959" s="130">
        <v>6101338.6100000003</v>
      </c>
      <c r="H959" s="130">
        <v>0</v>
      </c>
      <c r="I959" s="130">
        <v>0</v>
      </c>
      <c r="J959" s="130">
        <v>0</v>
      </c>
      <c r="K959" s="130">
        <v>0</v>
      </c>
      <c r="L959" s="128">
        <v>0</v>
      </c>
      <c r="M959" s="130">
        <v>0</v>
      </c>
      <c r="N959" s="130">
        <v>1387.9</v>
      </c>
      <c r="O959" s="130">
        <v>7491955.9500000002</v>
      </c>
      <c r="P959" s="130">
        <v>0</v>
      </c>
      <c r="Q959" s="130">
        <v>0</v>
      </c>
      <c r="R959" s="130">
        <v>2538.1</v>
      </c>
      <c r="S959" s="130">
        <v>7026267.9000000004</v>
      </c>
      <c r="T959" s="130">
        <v>0</v>
      </c>
      <c r="U959" s="130">
        <v>0</v>
      </c>
      <c r="V959" s="130">
        <v>0</v>
      </c>
      <c r="W959" s="130">
        <v>0</v>
      </c>
      <c r="X959" s="56"/>
      <c r="Y959" s="57"/>
      <c r="Z959" s="57"/>
      <c r="AA959" s="57"/>
      <c r="AB959" s="57"/>
      <c r="AC959" s="57"/>
      <c r="AD959" s="57"/>
    </row>
    <row r="960" spans="1:30" s="55" customFormat="1" ht="24.75" hidden="1" customHeight="1" x14ac:dyDescent="0.25">
      <c r="A960" s="125">
        <v>360</v>
      </c>
      <c r="B960" s="126" t="s">
        <v>451</v>
      </c>
      <c r="C960" s="106">
        <f t="shared" si="101"/>
        <v>19535651.18</v>
      </c>
      <c r="D960" s="134">
        <f t="shared" si="102"/>
        <v>390202.48</v>
      </c>
      <c r="E960" s="130">
        <f t="shared" si="100"/>
        <v>911688.03</v>
      </c>
      <c r="F960" s="130">
        <v>0</v>
      </c>
      <c r="G960" s="130">
        <v>0</v>
      </c>
      <c r="H960" s="130">
        <v>0</v>
      </c>
      <c r="I960" s="130">
        <v>0</v>
      </c>
      <c r="J960" s="130">
        <v>0</v>
      </c>
      <c r="K960" s="130">
        <v>0</v>
      </c>
      <c r="L960" s="128">
        <v>0</v>
      </c>
      <c r="M960" s="130">
        <v>0</v>
      </c>
      <c r="N960" s="130">
        <v>1964.2</v>
      </c>
      <c r="O960" s="130">
        <v>8915593.1300000008</v>
      </c>
      <c r="P960" s="130">
        <v>0</v>
      </c>
      <c r="Q960" s="130">
        <v>0</v>
      </c>
      <c r="R960" s="130">
        <v>6034</v>
      </c>
      <c r="S960" s="130">
        <v>9318167.5399999991</v>
      </c>
      <c r="T960" s="130">
        <v>0</v>
      </c>
      <c r="U960" s="130">
        <v>0</v>
      </c>
      <c r="V960" s="130">
        <v>0</v>
      </c>
      <c r="W960" s="130">
        <v>0</v>
      </c>
      <c r="X960" s="56"/>
      <c r="Y960" s="57"/>
      <c r="Z960" s="57"/>
      <c r="AA960" s="57"/>
      <c r="AB960" s="57"/>
      <c r="AC960" s="57"/>
      <c r="AD960" s="57"/>
    </row>
    <row r="961" spans="1:30" s="55" customFormat="1" ht="24.75" hidden="1" customHeight="1" x14ac:dyDescent="0.25">
      <c r="A961" s="125">
        <v>361</v>
      </c>
      <c r="B961" s="126" t="s">
        <v>452</v>
      </c>
      <c r="C961" s="106">
        <f t="shared" si="101"/>
        <v>30920900.98</v>
      </c>
      <c r="D961" s="134">
        <f t="shared" si="102"/>
        <v>617609.93000000005</v>
      </c>
      <c r="E961" s="130">
        <f t="shared" si="100"/>
        <v>1443013.86</v>
      </c>
      <c r="F961" s="130">
        <v>2429229.02</v>
      </c>
      <c r="G961" s="130">
        <v>7649089.8499999996</v>
      </c>
      <c r="H961" s="130">
        <v>5552301.1900000004</v>
      </c>
      <c r="I961" s="130">
        <v>3261509.51</v>
      </c>
      <c r="J961" s="130">
        <v>3175525.76</v>
      </c>
      <c r="K961" s="130">
        <v>0</v>
      </c>
      <c r="L961" s="128">
        <v>0</v>
      </c>
      <c r="M961" s="130">
        <v>0</v>
      </c>
      <c r="N961" s="130">
        <v>0</v>
      </c>
      <c r="O961" s="130">
        <v>0</v>
      </c>
      <c r="P961" s="130">
        <v>0</v>
      </c>
      <c r="Q961" s="130">
        <v>0</v>
      </c>
      <c r="R961" s="130">
        <v>2453.6999999999998</v>
      </c>
      <c r="S961" s="130">
        <v>6792621.8600000003</v>
      </c>
      <c r="T961" s="130">
        <v>0</v>
      </c>
      <c r="U961" s="130">
        <v>0</v>
      </c>
      <c r="V961" s="130">
        <v>0</v>
      </c>
      <c r="W961" s="130">
        <v>0</v>
      </c>
      <c r="X961" s="56"/>
      <c r="Y961" s="57"/>
      <c r="Z961" s="57"/>
      <c r="AA961" s="57"/>
      <c r="AB961" s="57"/>
      <c r="AC961" s="57"/>
      <c r="AD961" s="57"/>
    </row>
    <row r="962" spans="1:30" s="55" customFormat="1" ht="24.75" hidden="1" customHeight="1" x14ac:dyDescent="0.25">
      <c r="A962" s="125">
        <v>362</v>
      </c>
      <c r="B962" s="126" t="s">
        <v>383</v>
      </c>
      <c r="C962" s="106">
        <f t="shared" si="101"/>
        <v>31016691.73</v>
      </c>
      <c r="D962" s="134">
        <f t="shared" si="102"/>
        <v>619523.24</v>
      </c>
      <c r="E962" s="130">
        <f t="shared" si="100"/>
        <v>1447484.21</v>
      </c>
      <c r="F962" s="130">
        <v>2248606.31</v>
      </c>
      <c r="G962" s="130">
        <v>7117167.7699999996</v>
      </c>
      <c r="H962" s="130">
        <v>5166153.38</v>
      </c>
      <c r="I962" s="130">
        <v>2470555.87</v>
      </c>
      <c r="J962" s="130">
        <v>2954689.5</v>
      </c>
      <c r="K962" s="130">
        <v>0</v>
      </c>
      <c r="L962" s="128">
        <v>0</v>
      </c>
      <c r="M962" s="130">
        <v>0</v>
      </c>
      <c r="N962" s="130">
        <v>1345</v>
      </c>
      <c r="O962" s="130">
        <v>8992511.4499999993</v>
      </c>
      <c r="P962" s="130">
        <v>0</v>
      </c>
      <c r="Q962" s="130">
        <v>0</v>
      </c>
      <c r="R962" s="130">
        <v>0</v>
      </c>
      <c r="S962" s="130">
        <v>0</v>
      </c>
      <c r="T962" s="130">
        <v>0</v>
      </c>
      <c r="U962" s="130">
        <v>0</v>
      </c>
      <c r="V962" s="130">
        <v>0</v>
      </c>
      <c r="W962" s="130">
        <v>0</v>
      </c>
      <c r="X962" s="56"/>
      <c r="Y962" s="57"/>
      <c r="Z962" s="57"/>
      <c r="AA962" s="57"/>
      <c r="AB962" s="57"/>
      <c r="AC962" s="57"/>
      <c r="AD962" s="57"/>
    </row>
    <row r="963" spans="1:30" s="55" customFormat="1" ht="24.75" hidden="1" customHeight="1" x14ac:dyDescent="0.25">
      <c r="A963" s="125">
        <v>363</v>
      </c>
      <c r="B963" s="126" t="s">
        <v>384</v>
      </c>
      <c r="C963" s="106">
        <f t="shared" si="101"/>
        <v>3598035.83</v>
      </c>
      <c r="D963" s="134">
        <f t="shared" si="102"/>
        <v>71866.69</v>
      </c>
      <c r="E963" s="130">
        <f t="shared" si="100"/>
        <v>167912.82</v>
      </c>
      <c r="F963" s="130">
        <v>267329.38</v>
      </c>
      <c r="G963" s="130">
        <v>0</v>
      </c>
      <c r="H963" s="130">
        <v>0</v>
      </c>
      <c r="I963" s="130">
        <v>0</v>
      </c>
      <c r="J963" s="130">
        <v>0</v>
      </c>
      <c r="K963" s="130">
        <v>0</v>
      </c>
      <c r="L963" s="128">
        <v>0</v>
      </c>
      <c r="M963" s="130">
        <v>0</v>
      </c>
      <c r="N963" s="130">
        <v>557.70000000000005</v>
      </c>
      <c r="O963" s="130">
        <v>3090926.94</v>
      </c>
      <c r="P963" s="130">
        <v>0</v>
      </c>
      <c r="Q963" s="130">
        <v>0</v>
      </c>
      <c r="R963" s="130">
        <v>0</v>
      </c>
      <c r="S963" s="130">
        <v>0</v>
      </c>
      <c r="T963" s="130">
        <v>0</v>
      </c>
      <c r="U963" s="130">
        <v>0</v>
      </c>
      <c r="V963" s="130">
        <v>0</v>
      </c>
      <c r="W963" s="130">
        <v>0</v>
      </c>
      <c r="X963" s="56"/>
      <c r="Y963" s="57"/>
      <c r="Z963" s="57"/>
      <c r="AA963" s="57"/>
      <c r="AB963" s="57"/>
      <c r="AC963" s="57"/>
      <c r="AD963" s="57"/>
    </row>
    <row r="964" spans="1:30" s="55" customFormat="1" ht="24.75" hidden="1" customHeight="1" x14ac:dyDescent="0.25">
      <c r="A964" s="125">
        <v>364</v>
      </c>
      <c r="B964" s="126" t="s">
        <v>385</v>
      </c>
      <c r="C964" s="106">
        <f t="shared" si="101"/>
        <v>32051589.75</v>
      </c>
      <c r="D964" s="134">
        <f t="shared" si="102"/>
        <v>640194.16</v>
      </c>
      <c r="E964" s="130">
        <f t="shared" si="100"/>
        <v>1495780.74</v>
      </c>
      <c r="F964" s="130">
        <v>2376161.16</v>
      </c>
      <c r="G964" s="130">
        <v>7481991.2000000002</v>
      </c>
      <c r="H964" s="130">
        <v>5431008.0599999996</v>
      </c>
      <c r="I964" s="130">
        <v>3190260.01</v>
      </c>
      <c r="J964" s="130">
        <v>3106154.63</v>
      </c>
      <c r="K964" s="130">
        <v>0</v>
      </c>
      <c r="L964" s="128">
        <v>0</v>
      </c>
      <c r="M964" s="130">
        <v>0</v>
      </c>
      <c r="N964" s="130">
        <v>1503</v>
      </c>
      <c r="O964" s="130">
        <v>8330039.79</v>
      </c>
      <c r="P964" s="130">
        <v>0</v>
      </c>
      <c r="Q964" s="130">
        <v>0</v>
      </c>
      <c r="R964" s="130">
        <v>0</v>
      </c>
      <c r="S964" s="130">
        <v>0</v>
      </c>
      <c r="T964" s="130">
        <v>0</v>
      </c>
      <c r="U964" s="130">
        <v>0</v>
      </c>
      <c r="V964" s="130">
        <v>0</v>
      </c>
      <c r="W964" s="130">
        <v>0</v>
      </c>
      <c r="X964" s="56"/>
      <c r="Y964" s="57"/>
      <c r="Z964" s="57"/>
      <c r="AA964" s="57"/>
      <c r="AB964" s="57"/>
      <c r="AC964" s="57"/>
      <c r="AD964" s="57"/>
    </row>
    <row r="965" spans="1:30" s="55" customFormat="1" ht="24.75" hidden="1" customHeight="1" x14ac:dyDescent="0.25">
      <c r="A965" s="125">
        <v>365</v>
      </c>
      <c r="B965" s="126" t="s">
        <v>386</v>
      </c>
      <c r="C965" s="106">
        <f t="shared" si="101"/>
        <v>4381379.78</v>
      </c>
      <c r="D965" s="134">
        <f t="shared" si="102"/>
        <v>87513.09</v>
      </c>
      <c r="E965" s="130">
        <f t="shared" si="100"/>
        <v>204469.84</v>
      </c>
      <c r="F965" s="130">
        <v>1032297.04</v>
      </c>
      <c r="G965" s="130">
        <v>0</v>
      </c>
      <c r="H965" s="130">
        <v>0</v>
      </c>
      <c r="I965" s="130">
        <v>0</v>
      </c>
      <c r="J965" s="130">
        <v>0</v>
      </c>
      <c r="K965" s="130">
        <v>0</v>
      </c>
      <c r="L965" s="128">
        <v>0</v>
      </c>
      <c r="M965" s="130">
        <v>0</v>
      </c>
      <c r="N965" s="130">
        <v>0</v>
      </c>
      <c r="O965" s="130">
        <v>0</v>
      </c>
      <c r="P965" s="130">
        <v>0</v>
      </c>
      <c r="Q965" s="130">
        <v>0</v>
      </c>
      <c r="R965" s="130">
        <v>1856.4</v>
      </c>
      <c r="S965" s="130">
        <v>3057099.81</v>
      </c>
      <c r="T965" s="130">
        <v>0</v>
      </c>
      <c r="U965" s="130">
        <v>0</v>
      </c>
      <c r="V965" s="130">
        <v>0</v>
      </c>
      <c r="W965" s="130">
        <v>0</v>
      </c>
      <c r="X965" s="56"/>
      <c r="Y965" s="57"/>
      <c r="Z965" s="57"/>
      <c r="AA965" s="57"/>
      <c r="AB965" s="57"/>
      <c r="AC965" s="57"/>
      <c r="AD965" s="57"/>
    </row>
    <row r="966" spans="1:30" s="55" customFormat="1" ht="24.75" hidden="1" customHeight="1" x14ac:dyDescent="0.25">
      <c r="A966" s="125">
        <v>366</v>
      </c>
      <c r="B966" s="126" t="s">
        <v>387</v>
      </c>
      <c r="C966" s="106">
        <f t="shared" si="101"/>
        <v>6872789.5899999999</v>
      </c>
      <c r="D966" s="134">
        <f t="shared" si="102"/>
        <v>137276.18</v>
      </c>
      <c r="E966" s="130">
        <f t="shared" si="100"/>
        <v>320738.73</v>
      </c>
      <c r="F966" s="130">
        <v>1894238.58</v>
      </c>
      <c r="G966" s="130">
        <v>0</v>
      </c>
      <c r="H966" s="130">
        <v>0</v>
      </c>
      <c r="I966" s="130">
        <v>0</v>
      </c>
      <c r="J966" s="130">
        <v>0</v>
      </c>
      <c r="K966" s="130">
        <v>0</v>
      </c>
      <c r="L966" s="128">
        <v>0</v>
      </c>
      <c r="M966" s="130">
        <v>0</v>
      </c>
      <c r="N966" s="130">
        <v>0</v>
      </c>
      <c r="O966" s="130">
        <v>0</v>
      </c>
      <c r="P966" s="130">
        <v>0</v>
      </c>
      <c r="Q966" s="130">
        <v>0</v>
      </c>
      <c r="R966" s="130">
        <v>3230.6</v>
      </c>
      <c r="S966" s="130">
        <v>4520536.0999999996</v>
      </c>
      <c r="T966" s="130">
        <v>0</v>
      </c>
      <c r="U966" s="130">
        <v>0</v>
      </c>
      <c r="V966" s="130">
        <v>0</v>
      </c>
      <c r="W966" s="130">
        <v>0</v>
      </c>
      <c r="X966" s="56"/>
      <c r="Y966" s="57"/>
      <c r="Z966" s="57"/>
      <c r="AA966" s="57"/>
      <c r="AB966" s="57"/>
      <c r="AC966" s="57"/>
      <c r="AD966" s="57"/>
    </row>
    <row r="967" spans="1:30" s="55" customFormat="1" ht="24.75" hidden="1" customHeight="1" x14ac:dyDescent="0.25">
      <c r="A967" s="125">
        <v>367</v>
      </c>
      <c r="B967" s="126" t="s">
        <v>388</v>
      </c>
      <c r="C967" s="106">
        <f t="shared" si="101"/>
        <v>42268739.490000002</v>
      </c>
      <c r="D967" s="134">
        <f t="shared" si="102"/>
        <v>844270.14</v>
      </c>
      <c r="E967" s="130">
        <f t="shared" si="100"/>
        <v>1972593.78</v>
      </c>
      <c r="F967" s="130">
        <v>3142897.08</v>
      </c>
      <c r="G967" s="130">
        <v>9896268.2899999991</v>
      </c>
      <c r="H967" s="130">
        <v>7183477.1500000004</v>
      </c>
      <c r="I967" s="130">
        <v>4219688.0599999996</v>
      </c>
      <c r="J967" s="130">
        <v>4108443.69</v>
      </c>
      <c r="K967" s="130">
        <v>0</v>
      </c>
      <c r="L967" s="128">
        <v>0</v>
      </c>
      <c r="M967" s="130">
        <v>0</v>
      </c>
      <c r="N967" s="130">
        <v>1966.9</v>
      </c>
      <c r="O967" s="130">
        <v>10901101.300000001</v>
      </c>
      <c r="P967" s="130">
        <v>0</v>
      </c>
      <c r="Q967" s="130">
        <v>0</v>
      </c>
      <c r="R967" s="130">
        <v>0</v>
      </c>
      <c r="S967" s="130">
        <v>0</v>
      </c>
      <c r="T967" s="130">
        <v>0</v>
      </c>
      <c r="U967" s="130">
        <v>0</v>
      </c>
      <c r="V967" s="130">
        <v>0</v>
      </c>
      <c r="W967" s="130">
        <v>0</v>
      </c>
      <c r="X967" s="56"/>
      <c r="Y967" s="57"/>
      <c r="Z967" s="57"/>
      <c r="AA967" s="57"/>
      <c r="AB967" s="57"/>
      <c r="AC967" s="57"/>
      <c r="AD967" s="57"/>
    </row>
    <row r="968" spans="1:30" s="55" customFormat="1" ht="24.75" hidden="1" customHeight="1" x14ac:dyDescent="0.25">
      <c r="A968" s="125">
        <v>368</v>
      </c>
      <c r="B968" s="126" t="s">
        <v>389</v>
      </c>
      <c r="C968" s="106">
        <f t="shared" si="101"/>
        <v>12027090.390000001</v>
      </c>
      <c r="D968" s="134">
        <f t="shared" si="102"/>
        <v>240227.49</v>
      </c>
      <c r="E968" s="130">
        <f t="shared" si="100"/>
        <v>561279.18999999994</v>
      </c>
      <c r="F968" s="130">
        <v>1235723.2</v>
      </c>
      <c r="G968" s="130">
        <v>3891011.4</v>
      </c>
      <c r="H968" s="130">
        <v>2824397.1</v>
      </c>
      <c r="I968" s="130">
        <v>1659095.52</v>
      </c>
      <c r="J968" s="130">
        <v>1615356.49</v>
      </c>
      <c r="K968" s="130">
        <v>0</v>
      </c>
      <c r="L968" s="128">
        <v>0</v>
      </c>
      <c r="M968" s="130">
        <v>0</v>
      </c>
      <c r="N968" s="130">
        <v>0</v>
      </c>
      <c r="O968" s="130">
        <v>0</v>
      </c>
      <c r="P968" s="130">
        <v>0</v>
      </c>
      <c r="Q968" s="130">
        <v>0</v>
      </c>
      <c r="R968" s="130">
        <v>0</v>
      </c>
      <c r="S968" s="130">
        <v>0</v>
      </c>
      <c r="T968" s="130">
        <v>0</v>
      </c>
      <c r="U968" s="130">
        <v>0</v>
      </c>
      <c r="V968" s="130">
        <v>0</v>
      </c>
      <c r="W968" s="130">
        <v>0</v>
      </c>
      <c r="X968" s="56"/>
      <c r="Y968" s="57"/>
      <c r="Z968" s="57"/>
      <c r="AA968" s="57"/>
      <c r="AB968" s="57"/>
      <c r="AC968" s="57"/>
      <c r="AD968" s="57"/>
    </row>
    <row r="969" spans="1:30" s="55" customFormat="1" ht="24.75" hidden="1" customHeight="1" x14ac:dyDescent="0.25">
      <c r="A969" s="125">
        <v>369</v>
      </c>
      <c r="B969" s="126" t="s">
        <v>390</v>
      </c>
      <c r="C969" s="106">
        <f t="shared" si="101"/>
        <v>10606818.59</v>
      </c>
      <c r="D969" s="134">
        <f t="shared" si="102"/>
        <v>211859.17</v>
      </c>
      <c r="E969" s="130">
        <f t="shared" si="100"/>
        <v>494998.07</v>
      </c>
      <c r="F969" s="130">
        <v>0</v>
      </c>
      <c r="G969" s="130">
        <v>0</v>
      </c>
      <c r="H969" s="130">
        <v>0</v>
      </c>
      <c r="I969" s="130">
        <v>0</v>
      </c>
      <c r="J969" s="130">
        <v>0</v>
      </c>
      <c r="K969" s="130">
        <v>0</v>
      </c>
      <c r="L969" s="128">
        <v>0</v>
      </c>
      <c r="M969" s="130">
        <v>0</v>
      </c>
      <c r="N969" s="130">
        <v>907.6</v>
      </c>
      <c r="O969" s="130">
        <v>4899271.72</v>
      </c>
      <c r="P969" s="130">
        <v>0</v>
      </c>
      <c r="Q969" s="130">
        <v>0</v>
      </c>
      <c r="R969" s="130">
        <v>1806.4</v>
      </c>
      <c r="S969" s="130">
        <v>5000689.63</v>
      </c>
      <c r="T969" s="130">
        <v>0</v>
      </c>
      <c r="U969" s="130">
        <v>0</v>
      </c>
      <c r="V969" s="130">
        <v>0</v>
      </c>
      <c r="W969" s="130">
        <v>0</v>
      </c>
      <c r="X969" s="56"/>
      <c r="Y969" s="57"/>
      <c r="Z969" s="57"/>
      <c r="AA969" s="57"/>
      <c r="AB969" s="57"/>
      <c r="AC969" s="57"/>
      <c r="AD969" s="57"/>
    </row>
    <row r="970" spans="1:30" s="55" customFormat="1" ht="24.75" hidden="1" customHeight="1" x14ac:dyDescent="0.25">
      <c r="A970" s="125">
        <v>370</v>
      </c>
      <c r="B970" s="126" t="s">
        <v>391</v>
      </c>
      <c r="C970" s="106">
        <f t="shared" si="101"/>
        <v>11021897.859999999</v>
      </c>
      <c r="D970" s="134">
        <f t="shared" si="102"/>
        <v>220149.91</v>
      </c>
      <c r="E970" s="130">
        <f t="shared" si="100"/>
        <v>514368.95</v>
      </c>
      <c r="F970" s="130">
        <v>0</v>
      </c>
      <c r="G970" s="130">
        <v>0</v>
      </c>
      <c r="H970" s="130">
        <v>0</v>
      </c>
      <c r="I970" s="130">
        <v>0</v>
      </c>
      <c r="J970" s="130">
        <v>0</v>
      </c>
      <c r="K970" s="130">
        <v>0</v>
      </c>
      <c r="L970" s="128">
        <v>0</v>
      </c>
      <c r="M970" s="130">
        <v>0</v>
      </c>
      <c r="N970" s="130">
        <v>1353.4</v>
      </c>
      <c r="O970" s="130">
        <v>5925624.1100000003</v>
      </c>
      <c r="P970" s="130">
        <v>0</v>
      </c>
      <c r="Q970" s="130">
        <v>0</v>
      </c>
      <c r="R970" s="130">
        <v>2984</v>
      </c>
      <c r="S970" s="130">
        <v>4361754.8899999997</v>
      </c>
      <c r="T970" s="130">
        <v>0</v>
      </c>
      <c r="U970" s="130">
        <v>0</v>
      </c>
      <c r="V970" s="130">
        <v>0</v>
      </c>
      <c r="W970" s="130">
        <v>0</v>
      </c>
      <c r="X970" s="56"/>
      <c r="Y970" s="57"/>
      <c r="Z970" s="57"/>
      <c r="AA970" s="57"/>
      <c r="AB970" s="57"/>
      <c r="AC970" s="57"/>
      <c r="AD970" s="57"/>
    </row>
    <row r="971" spans="1:30" s="55" customFormat="1" ht="24.75" hidden="1" customHeight="1" x14ac:dyDescent="0.25">
      <c r="A971" s="125">
        <v>371</v>
      </c>
      <c r="B971" s="126" t="s">
        <v>392</v>
      </c>
      <c r="C971" s="106">
        <f t="shared" si="101"/>
        <v>5503735.3200000003</v>
      </c>
      <c r="D971" s="134">
        <f t="shared" si="102"/>
        <v>109930.87</v>
      </c>
      <c r="E971" s="130">
        <f t="shared" si="100"/>
        <v>256847.83</v>
      </c>
      <c r="F971" s="130">
        <v>1238187.07</v>
      </c>
      <c r="G971" s="130">
        <v>3898769.55</v>
      </c>
      <c r="H971" s="130">
        <v>0</v>
      </c>
      <c r="I971" s="130">
        <v>0</v>
      </c>
      <c r="J971" s="130">
        <v>0</v>
      </c>
      <c r="K971" s="130">
        <v>0</v>
      </c>
      <c r="L971" s="128">
        <v>0</v>
      </c>
      <c r="M971" s="130">
        <v>0</v>
      </c>
      <c r="N971" s="130">
        <v>0</v>
      </c>
      <c r="O971" s="130">
        <v>0</v>
      </c>
      <c r="P971" s="130">
        <v>0</v>
      </c>
      <c r="Q971" s="130">
        <v>0</v>
      </c>
      <c r="R971" s="130">
        <v>0</v>
      </c>
      <c r="S971" s="130">
        <v>0</v>
      </c>
      <c r="T971" s="130">
        <v>0</v>
      </c>
      <c r="U971" s="130">
        <v>0</v>
      </c>
      <c r="V971" s="130">
        <v>0</v>
      </c>
      <c r="W971" s="130">
        <v>0</v>
      </c>
      <c r="X971" s="56"/>
      <c r="Y971" s="57"/>
      <c r="Z971" s="57"/>
      <c r="AA971" s="57"/>
      <c r="AB971" s="57"/>
      <c r="AC971" s="57"/>
      <c r="AD971" s="57"/>
    </row>
    <row r="972" spans="1:30" s="55" customFormat="1" ht="24.75" hidden="1" customHeight="1" x14ac:dyDescent="0.25">
      <c r="A972" s="125">
        <v>372</v>
      </c>
      <c r="B972" s="126" t="s">
        <v>393</v>
      </c>
      <c r="C972" s="106">
        <f t="shared" si="101"/>
        <v>51837051.25</v>
      </c>
      <c r="D972" s="134">
        <f t="shared" si="102"/>
        <v>1035386.31</v>
      </c>
      <c r="E972" s="130">
        <f t="shared" si="100"/>
        <v>2419126.9</v>
      </c>
      <c r="F972" s="130">
        <v>3928870.1</v>
      </c>
      <c r="G972" s="130">
        <v>12371118.630000001</v>
      </c>
      <c r="H972" s="130">
        <v>8979915</v>
      </c>
      <c r="I972" s="130">
        <v>5274944.0599999996</v>
      </c>
      <c r="J972" s="130">
        <v>5135879.79</v>
      </c>
      <c r="K972" s="130">
        <v>0</v>
      </c>
      <c r="L972" s="128">
        <v>0</v>
      </c>
      <c r="M972" s="130">
        <v>0</v>
      </c>
      <c r="N972" s="130">
        <v>2290</v>
      </c>
      <c r="O972" s="130">
        <v>12691810.460000001</v>
      </c>
      <c r="P972" s="130">
        <v>0</v>
      </c>
      <c r="Q972" s="130">
        <v>0</v>
      </c>
      <c r="R972" s="130">
        <v>0</v>
      </c>
      <c r="S972" s="130">
        <v>0</v>
      </c>
      <c r="T972" s="130">
        <v>0</v>
      </c>
      <c r="U972" s="130">
        <v>0</v>
      </c>
      <c r="V972" s="130">
        <v>0</v>
      </c>
      <c r="W972" s="130">
        <v>0</v>
      </c>
      <c r="X972" s="56"/>
      <c r="Y972" s="57"/>
      <c r="Z972" s="57"/>
      <c r="AA972" s="57"/>
      <c r="AB972" s="57"/>
      <c r="AC972" s="57"/>
      <c r="AD972" s="57"/>
    </row>
    <row r="973" spans="1:30" s="55" customFormat="1" ht="24.75" hidden="1" customHeight="1" x14ac:dyDescent="0.25">
      <c r="A973" s="125">
        <v>373</v>
      </c>
      <c r="B973" s="126" t="s">
        <v>394</v>
      </c>
      <c r="C973" s="106">
        <f t="shared" si="101"/>
        <v>16927677.32</v>
      </c>
      <c r="D973" s="134">
        <f t="shared" si="102"/>
        <v>338111.16</v>
      </c>
      <c r="E973" s="130">
        <f t="shared" si="100"/>
        <v>789979.34</v>
      </c>
      <c r="F973" s="130">
        <v>0</v>
      </c>
      <c r="G973" s="130">
        <v>0</v>
      </c>
      <c r="H973" s="130">
        <v>3887444.72</v>
      </c>
      <c r="I973" s="130">
        <v>2283546.5</v>
      </c>
      <c r="J973" s="130">
        <v>2223344.96</v>
      </c>
      <c r="K973" s="130">
        <v>0</v>
      </c>
      <c r="L973" s="128">
        <v>0</v>
      </c>
      <c r="M973" s="130">
        <v>0</v>
      </c>
      <c r="N973" s="130">
        <v>0</v>
      </c>
      <c r="O973" s="130">
        <v>0</v>
      </c>
      <c r="P973" s="130">
        <v>0</v>
      </c>
      <c r="Q973" s="130">
        <v>0</v>
      </c>
      <c r="R973" s="130">
        <v>2675</v>
      </c>
      <c r="S973" s="130">
        <v>7405250.6399999997</v>
      </c>
      <c r="T973" s="130">
        <v>0</v>
      </c>
      <c r="U973" s="130">
        <v>0</v>
      </c>
      <c r="V973" s="130">
        <v>0</v>
      </c>
      <c r="W973" s="130">
        <v>0</v>
      </c>
      <c r="X973" s="56"/>
      <c r="Y973" s="57"/>
      <c r="Z973" s="57"/>
      <c r="AA973" s="57"/>
      <c r="AB973" s="57"/>
      <c r="AC973" s="57"/>
      <c r="AD973" s="57"/>
    </row>
    <row r="974" spans="1:30" s="55" customFormat="1" ht="24.75" hidden="1" customHeight="1" x14ac:dyDescent="0.25">
      <c r="A974" s="125">
        <v>374</v>
      </c>
      <c r="B974" s="126" t="s">
        <v>1298</v>
      </c>
      <c r="C974" s="106">
        <f t="shared" si="101"/>
        <v>7055267.5300000003</v>
      </c>
      <c r="D974" s="134">
        <f t="shared" si="102"/>
        <v>146624.32000000001</v>
      </c>
      <c r="E974" s="130">
        <v>57039.63</v>
      </c>
      <c r="F974" s="130">
        <v>0</v>
      </c>
      <c r="G974" s="130">
        <v>0</v>
      </c>
      <c r="H974" s="130">
        <v>0</v>
      </c>
      <c r="I974" s="130">
        <v>0</v>
      </c>
      <c r="J974" s="130">
        <v>0</v>
      </c>
      <c r="K974" s="130">
        <v>0</v>
      </c>
      <c r="L974" s="128">
        <v>3</v>
      </c>
      <c r="M974" s="130">
        <v>6851603.5800000001</v>
      </c>
      <c r="N974" s="130">
        <v>0</v>
      </c>
      <c r="O974" s="130">
        <v>0</v>
      </c>
      <c r="P974" s="130">
        <v>0</v>
      </c>
      <c r="Q974" s="130">
        <v>0</v>
      </c>
      <c r="R974" s="130">
        <v>0</v>
      </c>
      <c r="S974" s="130">
        <v>0</v>
      </c>
      <c r="T974" s="130">
        <v>0</v>
      </c>
      <c r="U974" s="130">
        <v>0</v>
      </c>
      <c r="V974" s="130">
        <v>0</v>
      </c>
      <c r="W974" s="130">
        <v>0</v>
      </c>
      <c r="X974" s="56"/>
      <c r="Y974" s="57"/>
      <c r="Z974" s="57"/>
      <c r="AA974" s="57"/>
      <c r="AB974" s="57"/>
      <c r="AC974" s="57"/>
      <c r="AD974" s="57"/>
    </row>
    <row r="975" spans="1:30" s="55" customFormat="1" ht="24.75" hidden="1" customHeight="1" x14ac:dyDescent="0.25">
      <c r="A975" s="125">
        <v>375</v>
      </c>
      <c r="B975" s="126" t="s">
        <v>1339</v>
      </c>
      <c r="C975" s="106">
        <f t="shared" si="101"/>
        <v>4703964.66</v>
      </c>
      <c r="D975" s="134">
        <f t="shared" si="102"/>
        <v>97543.99</v>
      </c>
      <c r="E975" s="130">
        <v>48290.239999999998</v>
      </c>
      <c r="F975" s="130">
        <v>0</v>
      </c>
      <c r="G975" s="130">
        <v>0</v>
      </c>
      <c r="H975" s="130">
        <v>0</v>
      </c>
      <c r="I975" s="130">
        <v>0</v>
      </c>
      <c r="J975" s="130">
        <v>0</v>
      </c>
      <c r="K975" s="130">
        <v>0</v>
      </c>
      <c r="L975" s="128">
        <v>2</v>
      </c>
      <c r="M975" s="130">
        <v>4558130.43</v>
      </c>
      <c r="N975" s="130">
        <v>0</v>
      </c>
      <c r="O975" s="130">
        <v>0</v>
      </c>
      <c r="P975" s="130">
        <v>0</v>
      </c>
      <c r="Q975" s="130">
        <v>0</v>
      </c>
      <c r="R975" s="130">
        <v>0</v>
      </c>
      <c r="S975" s="130">
        <v>0</v>
      </c>
      <c r="T975" s="130">
        <v>0</v>
      </c>
      <c r="U975" s="130">
        <v>0</v>
      </c>
      <c r="V975" s="130">
        <v>0</v>
      </c>
      <c r="W975" s="130">
        <v>0</v>
      </c>
      <c r="X975" s="56"/>
      <c r="Y975" s="57"/>
      <c r="Z975" s="57"/>
      <c r="AA975" s="57"/>
      <c r="AB975" s="57"/>
      <c r="AC975" s="57"/>
      <c r="AD975" s="57"/>
    </row>
    <row r="976" spans="1:30" s="55" customFormat="1" ht="24.75" hidden="1" customHeight="1" x14ac:dyDescent="0.25">
      <c r="A976" s="125">
        <v>376</v>
      </c>
      <c r="B976" s="126" t="s">
        <v>395</v>
      </c>
      <c r="C976" s="106">
        <f t="shared" si="101"/>
        <v>16447675.17</v>
      </c>
      <c r="D976" s="134">
        <f t="shared" si="102"/>
        <v>328523.65999999997</v>
      </c>
      <c r="E976" s="130">
        <f t="shared" ref="E976:E1003" si="103">ROUND((F976+G976+H976+I976+J976+K976+M976+O976+Q976+S976+U976+W976)*0.05,2)</f>
        <v>767578.64</v>
      </c>
      <c r="F976" s="130">
        <v>990681.37</v>
      </c>
      <c r="G976" s="130">
        <v>2971007.08</v>
      </c>
      <c r="H976" s="130">
        <v>1715367.16</v>
      </c>
      <c r="I976" s="130">
        <v>806719.52</v>
      </c>
      <c r="J976" s="130">
        <v>1073015.28</v>
      </c>
      <c r="K976" s="130">
        <v>0</v>
      </c>
      <c r="L976" s="128">
        <v>0</v>
      </c>
      <c r="M976" s="130">
        <v>0</v>
      </c>
      <c r="N976" s="130">
        <v>456.5</v>
      </c>
      <c r="O976" s="130">
        <v>3208192.97</v>
      </c>
      <c r="P976" s="130">
        <v>0</v>
      </c>
      <c r="Q976" s="130">
        <v>0</v>
      </c>
      <c r="R976" s="130">
        <v>2150</v>
      </c>
      <c r="S976" s="130">
        <v>4586589.49</v>
      </c>
      <c r="T976" s="130">
        <v>0</v>
      </c>
      <c r="U976" s="130">
        <v>0</v>
      </c>
      <c r="V976" s="130">
        <v>0</v>
      </c>
      <c r="W976" s="130">
        <v>0</v>
      </c>
      <c r="X976" s="56"/>
      <c r="Y976" s="57"/>
      <c r="Z976" s="57"/>
      <c r="AA976" s="57"/>
      <c r="AB976" s="57"/>
      <c r="AC976" s="57"/>
      <c r="AD976" s="57"/>
    </row>
    <row r="977" spans="1:30" s="55" customFormat="1" ht="24.75" hidden="1" customHeight="1" x14ac:dyDescent="0.25">
      <c r="A977" s="125">
        <v>377</v>
      </c>
      <c r="B977" s="126" t="s">
        <v>396</v>
      </c>
      <c r="C977" s="106">
        <f t="shared" si="101"/>
        <v>27445930.190000001</v>
      </c>
      <c r="D977" s="134">
        <f t="shared" si="102"/>
        <v>548201.32999999996</v>
      </c>
      <c r="E977" s="130">
        <f t="shared" si="103"/>
        <v>1280844.23</v>
      </c>
      <c r="F977" s="130">
        <v>3526951.98</v>
      </c>
      <c r="G977" s="130">
        <v>0</v>
      </c>
      <c r="H977" s="130">
        <v>0</v>
      </c>
      <c r="I977" s="130">
        <v>0</v>
      </c>
      <c r="J977" s="130">
        <v>0</v>
      </c>
      <c r="K977" s="130">
        <v>0</v>
      </c>
      <c r="L977" s="128">
        <v>0</v>
      </c>
      <c r="M977" s="130">
        <v>0</v>
      </c>
      <c r="N977" s="130">
        <v>0</v>
      </c>
      <c r="O977" s="130">
        <v>0</v>
      </c>
      <c r="P977" s="130">
        <v>0</v>
      </c>
      <c r="Q977" s="130">
        <v>0</v>
      </c>
      <c r="R977" s="130">
        <v>0</v>
      </c>
      <c r="S977" s="130">
        <v>0</v>
      </c>
      <c r="T977" s="130">
        <v>3985.8</v>
      </c>
      <c r="U977" s="130">
        <v>22089932.649999999</v>
      </c>
      <c r="V977" s="130">
        <v>0</v>
      </c>
      <c r="W977" s="130">
        <v>0</v>
      </c>
      <c r="X977" s="56"/>
      <c r="Y977" s="57"/>
      <c r="Z977" s="57"/>
      <c r="AA977" s="57"/>
      <c r="AB977" s="57"/>
      <c r="AC977" s="57"/>
      <c r="AD977" s="57"/>
    </row>
    <row r="978" spans="1:30" s="55" customFormat="1" ht="24.75" hidden="1" customHeight="1" x14ac:dyDescent="0.25">
      <c r="A978" s="125">
        <v>378</v>
      </c>
      <c r="B978" s="126" t="s">
        <v>397</v>
      </c>
      <c r="C978" s="106">
        <f t="shared" si="101"/>
        <v>2681772.7000000002</v>
      </c>
      <c r="D978" s="134">
        <f t="shared" si="102"/>
        <v>53565.37</v>
      </c>
      <c r="E978" s="130">
        <f t="shared" si="103"/>
        <v>125152.73</v>
      </c>
      <c r="F978" s="130">
        <v>0</v>
      </c>
      <c r="G978" s="130">
        <v>0</v>
      </c>
      <c r="H978" s="130">
        <v>1194307.6200000001</v>
      </c>
      <c r="I978" s="130">
        <v>561670.57999999996</v>
      </c>
      <c r="J978" s="130">
        <v>747076.4</v>
      </c>
      <c r="K978" s="130">
        <v>0</v>
      </c>
      <c r="L978" s="128">
        <v>0</v>
      </c>
      <c r="M978" s="130">
        <v>0</v>
      </c>
      <c r="N978" s="130">
        <v>0</v>
      </c>
      <c r="O978" s="130">
        <v>0</v>
      </c>
      <c r="P978" s="130">
        <v>0</v>
      </c>
      <c r="Q978" s="130">
        <v>0</v>
      </c>
      <c r="R978" s="130">
        <v>0</v>
      </c>
      <c r="S978" s="130">
        <v>0</v>
      </c>
      <c r="T978" s="130">
        <v>0</v>
      </c>
      <c r="U978" s="130">
        <v>0</v>
      </c>
      <c r="V978" s="130">
        <v>0</v>
      </c>
      <c r="W978" s="130">
        <v>0</v>
      </c>
      <c r="X978" s="56"/>
      <c r="Y978" s="57"/>
      <c r="Z978" s="57"/>
      <c r="AA978" s="57"/>
      <c r="AB978" s="57"/>
      <c r="AC978" s="57"/>
      <c r="AD978" s="57"/>
    </row>
    <row r="979" spans="1:30" s="55" customFormat="1" ht="24.75" hidden="1" customHeight="1" x14ac:dyDescent="0.25">
      <c r="A979" s="125">
        <v>379</v>
      </c>
      <c r="B979" s="126" t="s">
        <v>431</v>
      </c>
      <c r="C979" s="106">
        <f t="shared" si="101"/>
        <v>30230412.760000002</v>
      </c>
      <c r="D979" s="134">
        <f t="shared" si="102"/>
        <v>603818.21</v>
      </c>
      <c r="E979" s="130">
        <f t="shared" si="103"/>
        <v>1410790.22</v>
      </c>
      <c r="F979" s="130">
        <v>0</v>
      </c>
      <c r="G979" s="130">
        <v>0</v>
      </c>
      <c r="H979" s="130">
        <v>0</v>
      </c>
      <c r="I979" s="130">
        <v>0</v>
      </c>
      <c r="J979" s="130">
        <v>0</v>
      </c>
      <c r="K979" s="130">
        <v>0</v>
      </c>
      <c r="L979" s="128">
        <v>0</v>
      </c>
      <c r="M979" s="130">
        <v>0</v>
      </c>
      <c r="N979" s="130">
        <v>0</v>
      </c>
      <c r="O979" s="130">
        <v>0</v>
      </c>
      <c r="P979" s="130">
        <v>0</v>
      </c>
      <c r="Q979" s="130">
        <v>0</v>
      </c>
      <c r="R979" s="130">
        <v>10192.4</v>
      </c>
      <c r="S979" s="130">
        <v>28215804.329999998</v>
      </c>
      <c r="T979" s="130">
        <v>0</v>
      </c>
      <c r="U979" s="130">
        <v>0</v>
      </c>
      <c r="V979" s="130">
        <v>0</v>
      </c>
      <c r="W979" s="130">
        <v>0</v>
      </c>
      <c r="X979" s="56"/>
      <c r="Y979" s="57"/>
      <c r="Z979" s="57"/>
      <c r="AA979" s="57"/>
      <c r="AB979" s="57"/>
      <c r="AC979" s="57"/>
      <c r="AD979" s="57"/>
    </row>
    <row r="980" spans="1:30" s="55" customFormat="1" ht="24.75" hidden="1" customHeight="1" x14ac:dyDescent="0.25">
      <c r="A980" s="125">
        <v>380</v>
      </c>
      <c r="B980" s="126" t="s">
        <v>398</v>
      </c>
      <c r="C980" s="106">
        <f t="shared" si="101"/>
        <v>23290497.41</v>
      </c>
      <c r="D980" s="134">
        <f t="shared" si="102"/>
        <v>465201.27</v>
      </c>
      <c r="E980" s="130">
        <f t="shared" si="103"/>
        <v>1086918.8600000001</v>
      </c>
      <c r="F980" s="130">
        <v>2392981.77</v>
      </c>
      <c r="G980" s="130">
        <v>7534955.5</v>
      </c>
      <c r="H980" s="130">
        <v>5469453.6500000004</v>
      </c>
      <c r="I980" s="130">
        <v>3212843.56</v>
      </c>
      <c r="J980" s="130">
        <v>3128142.8</v>
      </c>
      <c r="K980" s="130">
        <v>0</v>
      </c>
      <c r="L980" s="128">
        <v>0</v>
      </c>
      <c r="M980" s="130">
        <v>0</v>
      </c>
      <c r="N980" s="130">
        <v>0</v>
      </c>
      <c r="O980" s="130">
        <v>0</v>
      </c>
      <c r="P980" s="130">
        <v>0</v>
      </c>
      <c r="Q980" s="130">
        <v>0</v>
      </c>
      <c r="R980" s="130">
        <v>0</v>
      </c>
      <c r="S980" s="130">
        <v>0</v>
      </c>
      <c r="T980" s="130">
        <v>0</v>
      </c>
      <c r="U980" s="130">
        <v>0</v>
      </c>
      <c r="V980" s="130">
        <v>0</v>
      </c>
      <c r="W980" s="130">
        <v>0</v>
      </c>
      <c r="X980" s="56"/>
      <c r="Y980" s="57"/>
      <c r="Z980" s="57"/>
      <c r="AA980" s="57"/>
      <c r="AB980" s="57"/>
      <c r="AC980" s="57"/>
      <c r="AD980" s="57"/>
    </row>
    <row r="981" spans="1:30" s="55" customFormat="1" ht="24.75" hidden="1" customHeight="1" x14ac:dyDescent="0.25">
      <c r="A981" s="125">
        <v>381</v>
      </c>
      <c r="B981" s="126" t="s">
        <v>1350</v>
      </c>
      <c r="C981" s="106">
        <f t="shared" si="101"/>
        <v>4603757.3600000003</v>
      </c>
      <c r="D981" s="134">
        <f t="shared" si="102"/>
        <v>95361.46</v>
      </c>
      <c r="E981" s="130">
        <v>52252.82</v>
      </c>
      <c r="F981" s="130">
        <v>0</v>
      </c>
      <c r="G981" s="130">
        <v>0</v>
      </c>
      <c r="H981" s="130">
        <v>0</v>
      </c>
      <c r="I981" s="130">
        <v>0</v>
      </c>
      <c r="J981" s="130">
        <v>0</v>
      </c>
      <c r="K981" s="130">
        <v>0</v>
      </c>
      <c r="L981" s="128">
        <v>2</v>
      </c>
      <c r="M981" s="130">
        <v>4456143.08</v>
      </c>
      <c r="N981" s="130">
        <v>0</v>
      </c>
      <c r="O981" s="130">
        <v>0</v>
      </c>
      <c r="P981" s="130">
        <v>0</v>
      </c>
      <c r="Q981" s="130">
        <v>0</v>
      </c>
      <c r="R981" s="130">
        <v>0</v>
      </c>
      <c r="S981" s="130">
        <v>0</v>
      </c>
      <c r="T981" s="130">
        <v>0</v>
      </c>
      <c r="U981" s="130">
        <v>0</v>
      </c>
      <c r="V981" s="130">
        <v>0</v>
      </c>
      <c r="W981" s="130">
        <v>0</v>
      </c>
      <c r="X981" s="56"/>
      <c r="Y981" s="57"/>
      <c r="Z981" s="57"/>
      <c r="AA981" s="57"/>
      <c r="AB981" s="57"/>
      <c r="AC981" s="57"/>
      <c r="AD981" s="57"/>
    </row>
    <row r="982" spans="1:30" s="55" customFormat="1" ht="24.75" hidden="1" customHeight="1" x14ac:dyDescent="0.25">
      <c r="A982" s="125">
        <v>382</v>
      </c>
      <c r="B982" s="126" t="s">
        <v>1302</v>
      </c>
      <c r="C982" s="106">
        <f t="shared" ref="C982:C1014" si="104">ROUND(SUM(D982+E982+F982+G982+H982+I982+J982+K982+M982+O982+Q982+S982+U982+W982),2)</f>
        <v>4611311</v>
      </c>
      <c r="D982" s="134">
        <f t="shared" ref="D982:D1013" si="105">ROUND((F982+G982+H982+I982+J982+K982+M982+O982+Q982+S982+U982+W982)*0.0214,2)</f>
        <v>95528.7</v>
      </c>
      <c r="E982" s="130">
        <v>51824.28</v>
      </c>
      <c r="F982" s="130">
        <v>0</v>
      </c>
      <c r="G982" s="130">
        <v>0</v>
      </c>
      <c r="H982" s="130">
        <v>0</v>
      </c>
      <c r="I982" s="130">
        <v>0</v>
      </c>
      <c r="J982" s="130">
        <v>0</v>
      </c>
      <c r="K982" s="130">
        <v>0</v>
      </c>
      <c r="L982" s="128">
        <v>2</v>
      </c>
      <c r="M982" s="130">
        <v>4463958.0199999996</v>
      </c>
      <c r="N982" s="130">
        <v>0</v>
      </c>
      <c r="O982" s="130">
        <v>0</v>
      </c>
      <c r="P982" s="130">
        <v>0</v>
      </c>
      <c r="Q982" s="130">
        <v>0</v>
      </c>
      <c r="R982" s="130">
        <v>0</v>
      </c>
      <c r="S982" s="130">
        <v>0</v>
      </c>
      <c r="T982" s="130">
        <v>0</v>
      </c>
      <c r="U982" s="130">
        <v>0</v>
      </c>
      <c r="V982" s="130">
        <v>0</v>
      </c>
      <c r="W982" s="130">
        <v>0</v>
      </c>
      <c r="X982" s="56"/>
      <c r="Y982" s="57"/>
      <c r="Z982" s="57"/>
      <c r="AA982" s="57"/>
      <c r="AB982" s="57"/>
      <c r="AC982" s="57"/>
      <c r="AD982" s="57"/>
    </row>
    <row r="983" spans="1:30" s="55" customFormat="1" ht="24.75" hidden="1" customHeight="1" x14ac:dyDescent="0.25">
      <c r="A983" s="125">
        <v>383</v>
      </c>
      <c r="B983" s="126" t="s">
        <v>1363</v>
      </c>
      <c r="C983" s="106">
        <f t="shared" si="104"/>
        <v>4586996.45</v>
      </c>
      <c r="D983" s="134">
        <f t="shared" si="105"/>
        <v>95009.97</v>
      </c>
      <c r="E983" s="130">
        <v>52268.09</v>
      </c>
      <c r="F983" s="130">
        <v>0</v>
      </c>
      <c r="G983" s="130">
        <v>0</v>
      </c>
      <c r="H983" s="130">
        <v>0</v>
      </c>
      <c r="I983" s="130">
        <v>0</v>
      </c>
      <c r="J983" s="130">
        <v>0</v>
      </c>
      <c r="K983" s="130">
        <v>0</v>
      </c>
      <c r="L983" s="128">
        <v>2</v>
      </c>
      <c r="M983" s="130">
        <v>4439718.3899999997</v>
      </c>
      <c r="N983" s="130">
        <v>0</v>
      </c>
      <c r="O983" s="130">
        <v>0</v>
      </c>
      <c r="P983" s="130">
        <v>0</v>
      </c>
      <c r="Q983" s="130">
        <v>0</v>
      </c>
      <c r="R983" s="130">
        <v>0</v>
      </c>
      <c r="S983" s="130">
        <v>0</v>
      </c>
      <c r="T983" s="130">
        <v>0</v>
      </c>
      <c r="U983" s="130">
        <v>0</v>
      </c>
      <c r="V983" s="130">
        <v>0</v>
      </c>
      <c r="W983" s="130">
        <v>0</v>
      </c>
      <c r="X983" s="56"/>
      <c r="Y983" s="57"/>
      <c r="Z983" s="57"/>
      <c r="AA983" s="57"/>
      <c r="AB983" s="57"/>
      <c r="AC983" s="57"/>
      <c r="AD983" s="57"/>
    </row>
    <row r="984" spans="1:30" s="55" customFormat="1" ht="24.75" hidden="1" customHeight="1" x14ac:dyDescent="0.25">
      <c r="A984" s="125">
        <v>384</v>
      </c>
      <c r="B984" s="126" t="s">
        <v>1344</v>
      </c>
      <c r="C984" s="106">
        <f t="shared" si="104"/>
        <v>4618586.03</v>
      </c>
      <c r="D984" s="134">
        <f t="shared" si="105"/>
        <v>95668.58</v>
      </c>
      <c r="E984" s="130">
        <v>52423.07</v>
      </c>
      <c r="F984" s="130">
        <v>0</v>
      </c>
      <c r="G984" s="130">
        <v>0</v>
      </c>
      <c r="H984" s="130">
        <v>0</v>
      </c>
      <c r="I984" s="130">
        <v>0</v>
      </c>
      <c r="J984" s="130">
        <v>0</v>
      </c>
      <c r="K984" s="130">
        <v>0</v>
      </c>
      <c r="L984" s="128">
        <v>2</v>
      </c>
      <c r="M984" s="130">
        <v>4470494.38</v>
      </c>
      <c r="N984" s="130">
        <v>0</v>
      </c>
      <c r="O984" s="130">
        <v>0</v>
      </c>
      <c r="P984" s="130">
        <v>0</v>
      </c>
      <c r="Q984" s="130">
        <v>0</v>
      </c>
      <c r="R984" s="130">
        <v>0</v>
      </c>
      <c r="S984" s="130">
        <v>0</v>
      </c>
      <c r="T984" s="130">
        <v>0</v>
      </c>
      <c r="U984" s="130">
        <v>0</v>
      </c>
      <c r="V984" s="130">
        <v>0</v>
      </c>
      <c r="W984" s="130">
        <v>0</v>
      </c>
      <c r="X984" s="56"/>
      <c r="Y984" s="57"/>
      <c r="Z984" s="57"/>
      <c r="AA984" s="57"/>
      <c r="AB984" s="57"/>
      <c r="AC984" s="57"/>
      <c r="AD984" s="57"/>
    </row>
    <row r="985" spans="1:30" s="55" customFormat="1" ht="24.75" hidden="1" customHeight="1" x14ac:dyDescent="0.25">
      <c r="A985" s="125">
        <v>385</v>
      </c>
      <c r="B985" s="126" t="s">
        <v>1345</v>
      </c>
      <c r="C985" s="106">
        <f t="shared" si="104"/>
        <v>4618465.07</v>
      </c>
      <c r="D985" s="134">
        <f t="shared" si="105"/>
        <v>95667.74</v>
      </c>
      <c r="E985" s="130">
        <v>52342.05</v>
      </c>
      <c r="F985" s="130">
        <v>0</v>
      </c>
      <c r="G985" s="130">
        <v>0</v>
      </c>
      <c r="H985" s="130">
        <v>0</v>
      </c>
      <c r="I985" s="130">
        <v>0</v>
      </c>
      <c r="J985" s="130">
        <v>0</v>
      </c>
      <c r="K985" s="130">
        <v>0</v>
      </c>
      <c r="L985" s="128">
        <v>2</v>
      </c>
      <c r="M985" s="130">
        <v>4470455.28</v>
      </c>
      <c r="N985" s="130">
        <v>0</v>
      </c>
      <c r="O985" s="130">
        <v>0</v>
      </c>
      <c r="P985" s="130">
        <v>0</v>
      </c>
      <c r="Q985" s="130">
        <v>0</v>
      </c>
      <c r="R985" s="130">
        <v>0</v>
      </c>
      <c r="S985" s="130">
        <v>0</v>
      </c>
      <c r="T985" s="130">
        <v>0</v>
      </c>
      <c r="U985" s="130">
        <v>0</v>
      </c>
      <c r="V985" s="130">
        <v>0</v>
      </c>
      <c r="W985" s="130">
        <v>0</v>
      </c>
      <c r="X985" s="56"/>
      <c r="Y985" s="57"/>
      <c r="Z985" s="57"/>
      <c r="AA985" s="57"/>
      <c r="AB985" s="57"/>
      <c r="AC985" s="57"/>
      <c r="AD985" s="57"/>
    </row>
    <row r="986" spans="1:30" s="55" customFormat="1" ht="24.75" hidden="1" customHeight="1" x14ac:dyDescent="0.25">
      <c r="A986" s="125">
        <v>386</v>
      </c>
      <c r="B986" s="126" t="s">
        <v>1343</v>
      </c>
      <c r="C986" s="106">
        <f t="shared" si="104"/>
        <v>4755497.5599999996</v>
      </c>
      <c r="D986" s="134">
        <f t="shared" si="105"/>
        <v>98540.42</v>
      </c>
      <c r="E986" s="130">
        <v>52264.56</v>
      </c>
      <c r="F986" s="130">
        <v>0</v>
      </c>
      <c r="G986" s="130">
        <v>0</v>
      </c>
      <c r="H986" s="130">
        <v>0</v>
      </c>
      <c r="I986" s="130">
        <v>0</v>
      </c>
      <c r="J986" s="130">
        <v>0</v>
      </c>
      <c r="K986" s="130">
        <v>0</v>
      </c>
      <c r="L986" s="128">
        <v>2</v>
      </c>
      <c r="M986" s="130">
        <v>4604692.58</v>
      </c>
      <c r="N986" s="130">
        <v>0</v>
      </c>
      <c r="O986" s="130">
        <v>0</v>
      </c>
      <c r="P986" s="130">
        <v>0</v>
      </c>
      <c r="Q986" s="130">
        <v>0</v>
      </c>
      <c r="R986" s="130">
        <v>0</v>
      </c>
      <c r="S986" s="130">
        <v>0</v>
      </c>
      <c r="T986" s="130">
        <v>0</v>
      </c>
      <c r="U986" s="130">
        <v>0</v>
      </c>
      <c r="V986" s="130">
        <v>0</v>
      </c>
      <c r="W986" s="130">
        <v>0</v>
      </c>
      <c r="X986" s="56"/>
      <c r="Y986" s="57"/>
      <c r="Z986" s="57"/>
      <c r="AA986" s="57"/>
      <c r="AB986" s="57"/>
      <c r="AC986" s="57"/>
      <c r="AD986" s="57"/>
    </row>
    <row r="987" spans="1:30" s="55" customFormat="1" ht="24.75" hidden="1" customHeight="1" x14ac:dyDescent="0.25">
      <c r="A987" s="125">
        <v>387</v>
      </c>
      <c r="B987" s="126" t="s">
        <v>399</v>
      </c>
      <c r="C987" s="106">
        <f t="shared" si="104"/>
        <v>32785285.98</v>
      </c>
      <c r="D987" s="134">
        <f t="shared" si="105"/>
        <v>654848.91</v>
      </c>
      <c r="E987" s="130">
        <f t="shared" si="103"/>
        <v>1530020.81</v>
      </c>
      <c r="F987" s="130">
        <v>2438610.66</v>
      </c>
      <c r="G987" s="130">
        <v>7678630.5</v>
      </c>
      <c r="H987" s="130">
        <v>5573744.0800000001</v>
      </c>
      <c r="I987" s="130">
        <v>3274105.4</v>
      </c>
      <c r="J987" s="130">
        <v>3187789.59</v>
      </c>
      <c r="K987" s="130">
        <v>0</v>
      </c>
      <c r="L987" s="128">
        <v>0</v>
      </c>
      <c r="M987" s="130">
        <v>0</v>
      </c>
      <c r="N987" s="130">
        <v>1524.2</v>
      </c>
      <c r="O987" s="130">
        <v>8447536.0299999993</v>
      </c>
      <c r="P987" s="130">
        <v>0</v>
      </c>
      <c r="Q987" s="130">
        <v>0</v>
      </c>
      <c r="R987" s="130">
        <v>0</v>
      </c>
      <c r="S987" s="130">
        <v>0</v>
      </c>
      <c r="T987" s="130">
        <v>0</v>
      </c>
      <c r="U987" s="130">
        <v>0</v>
      </c>
      <c r="V987" s="130">
        <v>0</v>
      </c>
      <c r="W987" s="130">
        <v>0</v>
      </c>
      <c r="X987" s="56"/>
      <c r="Y987" s="57"/>
      <c r="Z987" s="57"/>
      <c r="AA987" s="57"/>
      <c r="AB987" s="57"/>
      <c r="AC987" s="57"/>
      <c r="AD987" s="57"/>
    </row>
    <row r="988" spans="1:30" s="55" customFormat="1" ht="24.75" hidden="1" customHeight="1" x14ac:dyDescent="0.25">
      <c r="A988" s="125">
        <v>388</v>
      </c>
      <c r="B988" s="126" t="s">
        <v>400</v>
      </c>
      <c r="C988" s="106">
        <f t="shared" si="104"/>
        <v>32356283</v>
      </c>
      <c r="D988" s="134">
        <f t="shared" si="105"/>
        <v>646280.06000000006</v>
      </c>
      <c r="E988" s="130">
        <f t="shared" si="103"/>
        <v>1510000.14</v>
      </c>
      <c r="F988" s="130">
        <v>2403074.15</v>
      </c>
      <c r="G988" s="130">
        <v>7566734.0899999999</v>
      </c>
      <c r="H988" s="130">
        <v>5492521.0099999998</v>
      </c>
      <c r="I988" s="130">
        <v>3226393.68</v>
      </c>
      <c r="J988" s="130">
        <v>3141335.7</v>
      </c>
      <c r="K988" s="130">
        <v>0</v>
      </c>
      <c r="L988" s="128">
        <v>0</v>
      </c>
      <c r="M988" s="130">
        <v>0</v>
      </c>
      <c r="N988" s="130">
        <v>1510.2</v>
      </c>
      <c r="O988" s="130">
        <v>8369944.1699999999</v>
      </c>
      <c r="P988" s="130">
        <v>0</v>
      </c>
      <c r="Q988" s="130">
        <v>0</v>
      </c>
      <c r="R988" s="130">
        <v>0</v>
      </c>
      <c r="S988" s="130">
        <v>0</v>
      </c>
      <c r="T988" s="130">
        <v>0</v>
      </c>
      <c r="U988" s="130">
        <v>0</v>
      </c>
      <c r="V988" s="130">
        <v>0</v>
      </c>
      <c r="W988" s="130">
        <v>0</v>
      </c>
      <c r="X988" s="56"/>
      <c r="Y988" s="57"/>
      <c r="Z988" s="57"/>
      <c r="AA988" s="57"/>
      <c r="AB988" s="57"/>
      <c r="AC988" s="57"/>
      <c r="AD988" s="57"/>
    </row>
    <row r="989" spans="1:30" s="55" customFormat="1" ht="24.75" hidden="1" customHeight="1" x14ac:dyDescent="0.25">
      <c r="A989" s="125">
        <v>389</v>
      </c>
      <c r="B989" s="126" t="s">
        <v>401</v>
      </c>
      <c r="C989" s="106">
        <f t="shared" si="104"/>
        <v>29559262.890000001</v>
      </c>
      <c r="D989" s="134">
        <f t="shared" si="105"/>
        <v>590412.76</v>
      </c>
      <c r="E989" s="130">
        <f t="shared" si="103"/>
        <v>1379469.05</v>
      </c>
      <c r="F989" s="130">
        <v>2208002.35</v>
      </c>
      <c r="G989" s="130">
        <v>6952497.3600000003</v>
      </c>
      <c r="H989" s="130">
        <v>5046660.47</v>
      </c>
      <c r="I989" s="130">
        <v>2964488.15</v>
      </c>
      <c r="J989" s="130">
        <v>2886334.83</v>
      </c>
      <c r="K989" s="130">
        <v>0</v>
      </c>
      <c r="L989" s="128">
        <v>0</v>
      </c>
      <c r="M989" s="130">
        <v>0</v>
      </c>
      <c r="N989" s="130">
        <v>1358.9</v>
      </c>
      <c r="O989" s="130">
        <v>7531397.9199999999</v>
      </c>
      <c r="P989" s="130">
        <v>0</v>
      </c>
      <c r="Q989" s="130">
        <v>0</v>
      </c>
      <c r="R989" s="130">
        <v>0</v>
      </c>
      <c r="S989" s="130">
        <v>0</v>
      </c>
      <c r="T989" s="130">
        <v>0</v>
      </c>
      <c r="U989" s="130">
        <v>0</v>
      </c>
      <c r="V989" s="130">
        <v>0</v>
      </c>
      <c r="W989" s="130">
        <v>0</v>
      </c>
      <c r="X989" s="56"/>
      <c r="Y989" s="57"/>
      <c r="Z989" s="57"/>
      <c r="AA989" s="57"/>
      <c r="AB989" s="57"/>
      <c r="AC989" s="57"/>
      <c r="AD989" s="57"/>
    </row>
    <row r="990" spans="1:30" s="55" customFormat="1" ht="24.75" hidden="1" customHeight="1" x14ac:dyDescent="0.25">
      <c r="A990" s="125">
        <v>390</v>
      </c>
      <c r="B990" s="126" t="s">
        <v>1365</v>
      </c>
      <c r="C990" s="106">
        <f t="shared" si="104"/>
        <v>4712061.95</v>
      </c>
      <c r="D990" s="134">
        <f t="shared" si="105"/>
        <v>97677.78</v>
      </c>
      <c r="E990" s="130">
        <v>50002.07</v>
      </c>
      <c r="F990" s="130">
        <v>0</v>
      </c>
      <c r="G990" s="130">
        <v>0</v>
      </c>
      <c r="H990" s="130">
        <v>0</v>
      </c>
      <c r="I990" s="130">
        <v>0</v>
      </c>
      <c r="J990" s="130">
        <v>0</v>
      </c>
      <c r="K990" s="130">
        <v>0</v>
      </c>
      <c r="L990" s="128">
        <v>2</v>
      </c>
      <c r="M990" s="130">
        <v>4564382.0999999996</v>
      </c>
      <c r="N990" s="130">
        <v>0</v>
      </c>
      <c r="O990" s="130">
        <v>0</v>
      </c>
      <c r="P990" s="130">
        <v>0</v>
      </c>
      <c r="Q990" s="130">
        <v>0</v>
      </c>
      <c r="R990" s="130">
        <v>0</v>
      </c>
      <c r="S990" s="130">
        <v>0</v>
      </c>
      <c r="T990" s="130">
        <v>0</v>
      </c>
      <c r="U990" s="130">
        <v>0</v>
      </c>
      <c r="V990" s="130">
        <v>0</v>
      </c>
      <c r="W990" s="130">
        <v>0</v>
      </c>
      <c r="X990" s="56"/>
      <c r="Y990" s="57"/>
      <c r="Z990" s="57"/>
      <c r="AA990" s="57"/>
      <c r="AB990" s="57"/>
      <c r="AC990" s="57"/>
      <c r="AD990" s="57"/>
    </row>
    <row r="991" spans="1:30" s="55" customFormat="1" ht="24.75" hidden="1" customHeight="1" x14ac:dyDescent="0.25">
      <c r="A991" s="125">
        <v>391</v>
      </c>
      <c r="B991" s="126" t="s">
        <v>1307</v>
      </c>
      <c r="C991" s="106">
        <f t="shared" si="104"/>
        <v>6974475.5099999998</v>
      </c>
      <c r="D991" s="134">
        <f t="shared" si="105"/>
        <v>144993.39000000001</v>
      </c>
      <c r="E991" s="130">
        <v>54090.29</v>
      </c>
      <c r="F991" s="130">
        <v>0</v>
      </c>
      <c r="G991" s="130">
        <v>0</v>
      </c>
      <c r="H991" s="130">
        <v>0</v>
      </c>
      <c r="I991" s="130">
        <v>0</v>
      </c>
      <c r="J991" s="130">
        <v>0</v>
      </c>
      <c r="K991" s="130">
        <v>0</v>
      </c>
      <c r="L991" s="128">
        <v>3</v>
      </c>
      <c r="M991" s="130">
        <v>6775391.8300000001</v>
      </c>
      <c r="N991" s="130">
        <v>0</v>
      </c>
      <c r="O991" s="130">
        <v>0</v>
      </c>
      <c r="P991" s="130">
        <v>0</v>
      </c>
      <c r="Q991" s="130">
        <v>0</v>
      </c>
      <c r="R991" s="130">
        <v>0</v>
      </c>
      <c r="S991" s="130">
        <v>0</v>
      </c>
      <c r="T991" s="130">
        <v>0</v>
      </c>
      <c r="U991" s="130">
        <v>0</v>
      </c>
      <c r="V991" s="130">
        <v>0</v>
      </c>
      <c r="W991" s="130">
        <v>0</v>
      </c>
      <c r="X991" s="56"/>
      <c r="Y991" s="57"/>
      <c r="Z991" s="57"/>
      <c r="AA991" s="57"/>
      <c r="AB991" s="57"/>
      <c r="AC991" s="57"/>
      <c r="AD991" s="57"/>
    </row>
    <row r="992" spans="1:30" s="55" customFormat="1" ht="24.75" hidden="1" customHeight="1" x14ac:dyDescent="0.25">
      <c r="A992" s="125">
        <v>392</v>
      </c>
      <c r="B992" s="126" t="s">
        <v>402</v>
      </c>
      <c r="C992" s="106">
        <f t="shared" si="104"/>
        <v>22448643.780000001</v>
      </c>
      <c r="D992" s="134">
        <f t="shared" si="105"/>
        <v>448386.2</v>
      </c>
      <c r="E992" s="130">
        <f t="shared" si="103"/>
        <v>1047631.31</v>
      </c>
      <c r="F992" s="130">
        <v>1672348.56</v>
      </c>
      <c r="G992" s="130">
        <v>5265845.37</v>
      </c>
      <c r="H992" s="130">
        <v>3822357.96</v>
      </c>
      <c r="I992" s="130">
        <v>2245313.5099999998</v>
      </c>
      <c r="J992" s="130">
        <v>2186119.91</v>
      </c>
      <c r="K992" s="130">
        <v>0</v>
      </c>
      <c r="L992" s="128">
        <v>0</v>
      </c>
      <c r="M992" s="130">
        <v>0</v>
      </c>
      <c r="N992" s="130">
        <v>1039.4000000000001</v>
      </c>
      <c r="O992" s="130">
        <v>5760640.96</v>
      </c>
      <c r="P992" s="130">
        <v>0</v>
      </c>
      <c r="Q992" s="130">
        <v>0</v>
      </c>
      <c r="R992" s="130">
        <v>0</v>
      </c>
      <c r="S992" s="130">
        <v>0</v>
      </c>
      <c r="T992" s="130">
        <v>0</v>
      </c>
      <c r="U992" s="130">
        <v>0</v>
      </c>
      <c r="V992" s="130">
        <v>0</v>
      </c>
      <c r="W992" s="130">
        <v>0</v>
      </c>
      <c r="X992" s="56"/>
      <c r="Y992" s="57"/>
      <c r="Z992" s="57"/>
      <c r="AA992" s="57"/>
      <c r="AB992" s="57"/>
      <c r="AC992" s="57"/>
      <c r="AD992" s="57"/>
    </row>
    <row r="993" spans="1:30" s="55" customFormat="1" ht="24.75" hidden="1" customHeight="1" x14ac:dyDescent="0.25">
      <c r="A993" s="125">
        <v>393</v>
      </c>
      <c r="B993" s="126" t="s">
        <v>403</v>
      </c>
      <c r="C993" s="106">
        <f t="shared" si="104"/>
        <v>30736871.210000001</v>
      </c>
      <c r="D993" s="134">
        <f t="shared" si="105"/>
        <v>613934.15</v>
      </c>
      <c r="E993" s="130">
        <f t="shared" si="103"/>
        <v>1434425.57</v>
      </c>
      <c r="F993" s="130">
        <v>3158059.33</v>
      </c>
      <c r="G993" s="130">
        <v>9944010.7599999998</v>
      </c>
      <c r="H993" s="130">
        <v>7218132.3300000001</v>
      </c>
      <c r="I993" s="130">
        <v>4240045.0599999996</v>
      </c>
      <c r="J993" s="130">
        <v>4128264.01</v>
      </c>
      <c r="K993" s="130">
        <v>0</v>
      </c>
      <c r="L993" s="128">
        <v>0</v>
      </c>
      <c r="M993" s="130">
        <v>0</v>
      </c>
      <c r="N993" s="130">
        <v>0</v>
      </c>
      <c r="O993" s="130">
        <v>0</v>
      </c>
      <c r="P993" s="130">
        <v>0</v>
      </c>
      <c r="Q993" s="130">
        <v>0</v>
      </c>
      <c r="R993" s="130">
        <v>0</v>
      </c>
      <c r="S993" s="130">
        <v>0</v>
      </c>
      <c r="T993" s="130">
        <v>0</v>
      </c>
      <c r="U993" s="130">
        <v>0</v>
      </c>
      <c r="V993" s="130">
        <v>0</v>
      </c>
      <c r="W993" s="130">
        <v>0</v>
      </c>
      <c r="X993" s="56"/>
      <c r="Y993" s="57"/>
      <c r="Z993" s="57"/>
      <c r="AA993" s="57"/>
      <c r="AB993" s="57"/>
      <c r="AC993" s="57"/>
      <c r="AD993" s="57"/>
    </row>
    <row r="994" spans="1:30" s="55" customFormat="1" ht="24.75" hidden="1" customHeight="1" x14ac:dyDescent="0.25">
      <c r="A994" s="125">
        <v>394</v>
      </c>
      <c r="B994" s="126" t="s">
        <v>404</v>
      </c>
      <c r="C994" s="106">
        <f t="shared" si="104"/>
        <v>7001775.2199999997</v>
      </c>
      <c r="D994" s="134">
        <f t="shared" si="105"/>
        <v>139852.51999999999</v>
      </c>
      <c r="E994" s="130">
        <f t="shared" si="103"/>
        <v>326758.21999999997</v>
      </c>
      <c r="F994" s="130">
        <v>515990.25</v>
      </c>
      <c r="G994" s="130">
        <v>1624735.97</v>
      </c>
      <c r="H994" s="130">
        <v>1179359.07</v>
      </c>
      <c r="I994" s="130">
        <v>692774.16</v>
      </c>
      <c r="J994" s="130">
        <v>674510.44</v>
      </c>
      <c r="K994" s="130">
        <v>0</v>
      </c>
      <c r="L994" s="128">
        <v>0</v>
      </c>
      <c r="M994" s="130">
        <v>0</v>
      </c>
      <c r="N994" s="130">
        <v>333.4</v>
      </c>
      <c r="O994" s="130">
        <v>1847794.59</v>
      </c>
      <c r="P994" s="130">
        <v>0</v>
      </c>
      <c r="Q994" s="130">
        <v>0</v>
      </c>
      <c r="R994" s="130">
        <v>0</v>
      </c>
      <c r="S994" s="130">
        <v>0</v>
      </c>
      <c r="T994" s="130">
        <v>0</v>
      </c>
      <c r="U994" s="130">
        <v>0</v>
      </c>
      <c r="V994" s="130">
        <v>0</v>
      </c>
      <c r="W994" s="130">
        <v>0</v>
      </c>
      <c r="X994" s="56"/>
      <c r="Y994" s="57"/>
      <c r="Z994" s="57"/>
      <c r="AA994" s="57"/>
      <c r="AB994" s="57"/>
      <c r="AC994" s="57"/>
      <c r="AD994" s="57"/>
    </row>
    <row r="995" spans="1:30" s="55" customFormat="1" ht="24.75" hidden="1" customHeight="1" x14ac:dyDescent="0.25">
      <c r="A995" s="125">
        <v>395</v>
      </c>
      <c r="B995" s="126" t="s">
        <v>1308</v>
      </c>
      <c r="C995" s="106">
        <f t="shared" si="104"/>
        <v>4693923.0199999996</v>
      </c>
      <c r="D995" s="134">
        <f t="shared" si="105"/>
        <v>97299.14</v>
      </c>
      <c r="E995" s="130">
        <v>49935.15</v>
      </c>
      <c r="F995" s="130">
        <v>0</v>
      </c>
      <c r="G995" s="130">
        <v>0</v>
      </c>
      <c r="H995" s="130">
        <v>0</v>
      </c>
      <c r="I995" s="130">
        <v>0</v>
      </c>
      <c r="J995" s="130">
        <v>0</v>
      </c>
      <c r="K995" s="130">
        <v>0</v>
      </c>
      <c r="L995" s="128">
        <v>2</v>
      </c>
      <c r="M995" s="130">
        <v>4546688.7300000004</v>
      </c>
      <c r="N995" s="130">
        <v>0</v>
      </c>
      <c r="O995" s="130">
        <v>0</v>
      </c>
      <c r="P995" s="130">
        <v>0</v>
      </c>
      <c r="Q995" s="130">
        <v>0</v>
      </c>
      <c r="R995" s="130">
        <v>0</v>
      </c>
      <c r="S995" s="130">
        <v>0</v>
      </c>
      <c r="T995" s="130">
        <v>0</v>
      </c>
      <c r="U995" s="130">
        <v>0</v>
      </c>
      <c r="V995" s="130">
        <v>0</v>
      </c>
      <c r="W995" s="130">
        <v>0</v>
      </c>
      <c r="X995" s="56"/>
      <c r="Y995" s="57"/>
      <c r="Z995" s="57"/>
      <c r="AA995" s="57"/>
      <c r="AB995" s="57"/>
      <c r="AC995" s="57"/>
      <c r="AD995" s="57"/>
    </row>
    <row r="996" spans="1:30" s="55" customFormat="1" ht="24.75" hidden="1" customHeight="1" x14ac:dyDescent="0.25">
      <c r="A996" s="125">
        <v>396</v>
      </c>
      <c r="B996" s="206" t="s">
        <v>1459</v>
      </c>
      <c r="C996" s="106">
        <f t="shared" si="104"/>
        <v>7407345.0800000001</v>
      </c>
      <c r="D996" s="134">
        <f t="shared" si="105"/>
        <v>152644.24</v>
      </c>
      <c r="E996" s="130">
        <v>121792.52</v>
      </c>
      <c r="F996" s="130">
        <v>0</v>
      </c>
      <c r="G996" s="130">
        <v>0</v>
      </c>
      <c r="H996" s="130">
        <v>0</v>
      </c>
      <c r="I996" s="130">
        <v>0</v>
      </c>
      <c r="J996" s="130">
        <v>0</v>
      </c>
      <c r="K996" s="130">
        <v>0</v>
      </c>
      <c r="L996" s="128">
        <v>0</v>
      </c>
      <c r="M996" s="130">
        <v>0</v>
      </c>
      <c r="N996" s="130">
        <v>1287</v>
      </c>
      <c r="O996" s="130">
        <v>7132908.3200000003</v>
      </c>
      <c r="P996" s="130">
        <v>0</v>
      </c>
      <c r="Q996" s="130">
        <v>0</v>
      </c>
      <c r="R996" s="130">
        <v>0</v>
      </c>
      <c r="S996" s="130">
        <v>0</v>
      </c>
      <c r="T996" s="130">
        <v>0</v>
      </c>
      <c r="U996" s="130">
        <v>0</v>
      </c>
      <c r="V996" s="130">
        <v>0</v>
      </c>
      <c r="W996" s="130">
        <v>0</v>
      </c>
      <c r="X996" s="56"/>
      <c r="Y996" s="57"/>
      <c r="Z996" s="57"/>
      <c r="AA996" s="57"/>
      <c r="AB996" s="57"/>
      <c r="AC996" s="57"/>
      <c r="AD996" s="57"/>
    </row>
    <row r="997" spans="1:30" s="55" customFormat="1" ht="24.75" hidden="1" customHeight="1" x14ac:dyDescent="0.25">
      <c r="A997" s="125">
        <v>397</v>
      </c>
      <c r="B997" s="206" t="s">
        <v>1460</v>
      </c>
      <c r="C997" s="106">
        <f t="shared" si="104"/>
        <v>7837557.9699999997</v>
      </c>
      <c r="D997" s="134">
        <f t="shared" si="105"/>
        <v>156546.32999999999</v>
      </c>
      <c r="E997" s="130">
        <f t="shared" si="103"/>
        <v>365762.46</v>
      </c>
      <c r="F997" s="130">
        <v>0</v>
      </c>
      <c r="G997" s="130">
        <v>0</v>
      </c>
      <c r="H997" s="130">
        <v>0</v>
      </c>
      <c r="I997" s="130">
        <v>0</v>
      </c>
      <c r="J997" s="130">
        <v>0</v>
      </c>
      <c r="K997" s="130">
        <v>0</v>
      </c>
      <c r="L997" s="128">
        <v>0</v>
      </c>
      <c r="M997" s="130">
        <v>0</v>
      </c>
      <c r="N997" s="130">
        <v>1319.9</v>
      </c>
      <c r="O997" s="130">
        <v>7315249.1799999997</v>
      </c>
      <c r="P997" s="130">
        <v>0</v>
      </c>
      <c r="Q997" s="130">
        <v>0</v>
      </c>
      <c r="R997" s="130">
        <v>0</v>
      </c>
      <c r="S997" s="130">
        <v>0</v>
      </c>
      <c r="T997" s="130">
        <v>0</v>
      </c>
      <c r="U997" s="130">
        <v>0</v>
      </c>
      <c r="V997" s="130">
        <v>0</v>
      </c>
      <c r="W997" s="130">
        <v>0</v>
      </c>
      <c r="X997" s="56"/>
      <c r="Y997" s="57"/>
      <c r="Z997" s="57"/>
      <c r="AA997" s="57"/>
      <c r="AB997" s="57"/>
      <c r="AC997" s="57"/>
      <c r="AD997" s="57"/>
    </row>
    <row r="998" spans="1:30" s="55" customFormat="1" ht="24.75" hidden="1" customHeight="1" x14ac:dyDescent="0.25">
      <c r="A998" s="125">
        <v>398</v>
      </c>
      <c r="B998" s="126" t="s">
        <v>405</v>
      </c>
      <c r="C998" s="106">
        <f t="shared" si="104"/>
        <v>6286295.5199999996</v>
      </c>
      <c r="D998" s="134">
        <f t="shared" si="105"/>
        <v>129947.34</v>
      </c>
      <c r="E998" s="130">
        <v>84042.66</v>
      </c>
      <c r="F998" s="130">
        <v>0</v>
      </c>
      <c r="G998" s="130">
        <v>0</v>
      </c>
      <c r="H998" s="130">
        <v>0</v>
      </c>
      <c r="I998" s="130">
        <v>0</v>
      </c>
      <c r="J998" s="130">
        <v>0</v>
      </c>
      <c r="K998" s="130">
        <v>0</v>
      </c>
      <c r="L998" s="128">
        <v>0</v>
      </c>
      <c r="M998" s="130">
        <v>0</v>
      </c>
      <c r="N998" s="130">
        <v>0</v>
      </c>
      <c r="O998" s="130">
        <v>0</v>
      </c>
      <c r="P998" s="130">
        <v>0</v>
      </c>
      <c r="Q998" s="130">
        <v>0</v>
      </c>
      <c r="R998" s="130">
        <v>2193.5</v>
      </c>
      <c r="S998" s="130">
        <v>6072305.5199999996</v>
      </c>
      <c r="T998" s="130">
        <v>0</v>
      </c>
      <c r="U998" s="130">
        <v>0</v>
      </c>
      <c r="V998" s="130">
        <v>0</v>
      </c>
      <c r="W998" s="130">
        <v>0</v>
      </c>
      <c r="X998" s="56"/>
      <c r="Y998" s="57"/>
      <c r="Z998" s="57"/>
      <c r="AA998" s="57"/>
      <c r="AB998" s="57"/>
      <c r="AC998" s="57"/>
      <c r="AD998" s="57"/>
    </row>
    <row r="999" spans="1:30" s="55" customFormat="1" ht="24.75" hidden="1" customHeight="1" x14ac:dyDescent="0.25">
      <c r="A999" s="125">
        <v>399</v>
      </c>
      <c r="B999" s="126" t="s">
        <v>406</v>
      </c>
      <c r="C999" s="106">
        <f t="shared" si="104"/>
        <v>6441130.2599999998</v>
      </c>
      <c r="D999" s="134">
        <f t="shared" si="105"/>
        <v>132874.73000000001</v>
      </c>
      <c r="E999" s="130">
        <v>99155.79</v>
      </c>
      <c r="F999" s="130">
        <v>1666378.43</v>
      </c>
      <c r="G999" s="130">
        <v>2106371.1</v>
      </c>
      <c r="H999" s="130">
        <v>0</v>
      </c>
      <c r="I999" s="130">
        <v>0</v>
      </c>
      <c r="J999" s="130">
        <v>0</v>
      </c>
      <c r="K999" s="130">
        <v>0</v>
      </c>
      <c r="L999" s="128">
        <v>0</v>
      </c>
      <c r="M999" s="130">
        <v>0</v>
      </c>
      <c r="N999" s="130">
        <v>0</v>
      </c>
      <c r="O999" s="130">
        <v>0</v>
      </c>
      <c r="P999" s="130">
        <v>786.8</v>
      </c>
      <c r="Q999" s="130">
        <v>2436350.21</v>
      </c>
      <c r="R999" s="130">
        <v>0</v>
      </c>
      <c r="S999" s="130">
        <v>0</v>
      </c>
      <c r="T999" s="130">
        <v>0</v>
      </c>
      <c r="U999" s="130">
        <v>0</v>
      </c>
      <c r="V999" s="130">
        <v>0</v>
      </c>
      <c r="W999" s="130">
        <v>0</v>
      </c>
      <c r="X999" s="56"/>
      <c r="Y999" s="57"/>
      <c r="Z999" s="57"/>
      <c r="AA999" s="57"/>
      <c r="AB999" s="57"/>
      <c r="AC999" s="57"/>
      <c r="AD999" s="57"/>
    </row>
    <row r="1000" spans="1:30" s="55" customFormat="1" ht="24.75" hidden="1" customHeight="1" x14ac:dyDescent="0.25">
      <c r="A1000" s="125">
        <v>400</v>
      </c>
      <c r="B1000" s="126" t="s">
        <v>407</v>
      </c>
      <c r="C1000" s="106">
        <f t="shared" si="104"/>
        <v>2289361.8199999998</v>
      </c>
      <c r="D1000" s="134">
        <f t="shared" si="105"/>
        <v>45727.41</v>
      </c>
      <c r="E1000" s="130">
        <f t="shared" si="103"/>
        <v>106839.73</v>
      </c>
      <c r="F1000" s="130">
        <v>515042.61</v>
      </c>
      <c r="G1000" s="130">
        <v>1621752.07</v>
      </c>
      <c r="H1000" s="130">
        <v>0</v>
      </c>
      <c r="I1000" s="130">
        <v>0</v>
      </c>
      <c r="J1000" s="130">
        <v>0</v>
      </c>
      <c r="K1000" s="130">
        <v>0</v>
      </c>
      <c r="L1000" s="128">
        <v>0</v>
      </c>
      <c r="M1000" s="130">
        <v>0</v>
      </c>
      <c r="N1000" s="130">
        <v>0</v>
      </c>
      <c r="O1000" s="130">
        <v>0</v>
      </c>
      <c r="P1000" s="130">
        <v>0</v>
      </c>
      <c r="Q1000" s="130">
        <v>0</v>
      </c>
      <c r="R1000" s="130">
        <v>0</v>
      </c>
      <c r="S1000" s="130">
        <v>0</v>
      </c>
      <c r="T1000" s="130">
        <v>0</v>
      </c>
      <c r="U1000" s="130">
        <v>0</v>
      </c>
      <c r="V1000" s="130">
        <v>0</v>
      </c>
      <c r="W1000" s="130">
        <v>0</v>
      </c>
      <c r="X1000" s="56"/>
      <c r="Y1000" s="57"/>
      <c r="Z1000" s="57"/>
      <c r="AA1000" s="57"/>
      <c r="AB1000" s="57"/>
      <c r="AC1000" s="57"/>
      <c r="AD1000" s="57"/>
    </row>
    <row r="1001" spans="1:30" s="55" customFormat="1" ht="24.75" hidden="1" customHeight="1" x14ac:dyDescent="0.25">
      <c r="A1001" s="125">
        <v>401</v>
      </c>
      <c r="B1001" s="126" t="s">
        <v>408</v>
      </c>
      <c r="C1001" s="106">
        <f t="shared" si="104"/>
        <v>32506356.359999999</v>
      </c>
      <c r="D1001" s="134">
        <f t="shared" si="105"/>
        <v>649277.61</v>
      </c>
      <c r="E1001" s="130">
        <f t="shared" si="103"/>
        <v>1517003.75</v>
      </c>
      <c r="F1001" s="130">
        <v>2418615.4500000002</v>
      </c>
      <c r="G1001" s="130">
        <v>7615670.1200000001</v>
      </c>
      <c r="H1001" s="130">
        <v>5528042.5599999996</v>
      </c>
      <c r="I1001" s="130">
        <v>3247259.61</v>
      </c>
      <c r="J1001" s="130">
        <v>3161651.54</v>
      </c>
      <c r="K1001" s="130">
        <v>0</v>
      </c>
      <c r="L1001" s="128">
        <v>0</v>
      </c>
      <c r="M1001" s="130">
        <v>0</v>
      </c>
      <c r="N1001" s="130">
        <v>1510</v>
      </c>
      <c r="O1001" s="130">
        <v>8368835.7199999997</v>
      </c>
      <c r="P1001" s="130">
        <v>0</v>
      </c>
      <c r="Q1001" s="130">
        <v>0</v>
      </c>
      <c r="R1001" s="130">
        <v>0</v>
      </c>
      <c r="S1001" s="130">
        <v>0</v>
      </c>
      <c r="T1001" s="130">
        <v>0</v>
      </c>
      <c r="U1001" s="130">
        <v>0</v>
      </c>
      <c r="V1001" s="130">
        <v>0</v>
      </c>
      <c r="W1001" s="130">
        <v>0</v>
      </c>
      <c r="X1001" s="56"/>
      <c r="Y1001" s="57"/>
      <c r="Z1001" s="57"/>
      <c r="AA1001" s="57"/>
      <c r="AB1001" s="57"/>
      <c r="AC1001" s="57"/>
      <c r="AD1001" s="57"/>
    </row>
    <row r="1002" spans="1:30" s="55" customFormat="1" ht="24.75" hidden="1" customHeight="1" x14ac:dyDescent="0.25">
      <c r="A1002" s="125">
        <v>402</v>
      </c>
      <c r="B1002" s="206" t="s">
        <v>1461</v>
      </c>
      <c r="C1002" s="106">
        <f t="shared" si="104"/>
        <v>8941431.0099999998</v>
      </c>
      <c r="D1002" s="134">
        <f t="shared" si="105"/>
        <v>178594.94</v>
      </c>
      <c r="E1002" s="130">
        <f t="shared" si="103"/>
        <v>417277.91</v>
      </c>
      <c r="F1002" s="130">
        <v>0</v>
      </c>
      <c r="G1002" s="130">
        <v>0</v>
      </c>
      <c r="H1002" s="130">
        <v>0</v>
      </c>
      <c r="I1002" s="130">
        <v>0</v>
      </c>
      <c r="J1002" s="130">
        <v>0</v>
      </c>
      <c r="K1002" s="130">
        <v>0</v>
      </c>
      <c r="L1002" s="128">
        <v>0</v>
      </c>
      <c r="M1002" s="130">
        <v>0</v>
      </c>
      <c r="N1002" s="130">
        <v>1505.8</v>
      </c>
      <c r="O1002" s="130">
        <v>8345558.1600000001</v>
      </c>
      <c r="P1002" s="130">
        <v>0</v>
      </c>
      <c r="Q1002" s="130">
        <v>0</v>
      </c>
      <c r="R1002" s="130">
        <v>0</v>
      </c>
      <c r="S1002" s="130">
        <v>0</v>
      </c>
      <c r="T1002" s="130">
        <v>0</v>
      </c>
      <c r="U1002" s="130">
        <v>0</v>
      </c>
      <c r="V1002" s="130">
        <v>0</v>
      </c>
      <c r="W1002" s="130">
        <v>0</v>
      </c>
      <c r="X1002" s="56"/>
      <c r="Y1002" s="57"/>
      <c r="Z1002" s="57"/>
      <c r="AA1002" s="57"/>
      <c r="AB1002" s="57"/>
      <c r="AC1002" s="57"/>
      <c r="AD1002" s="57"/>
    </row>
    <row r="1003" spans="1:30" s="55" customFormat="1" ht="24.75" hidden="1" customHeight="1" x14ac:dyDescent="0.25">
      <c r="A1003" s="125">
        <v>403</v>
      </c>
      <c r="B1003" s="126" t="s">
        <v>409</v>
      </c>
      <c r="C1003" s="106">
        <f t="shared" si="104"/>
        <v>18552524.780000001</v>
      </c>
      <c r="D1003" s="134">
        <f t="shared" si="105"/>
        <v>370565.64</v>
      </c>
      <c r="E1003" s="130">
        <f t="shared" si="103"/>
        <v>865807.58</v>
      </c>
      <c r="F1003" s="130">
        <v>1906178.85</v>
      </c>
      <c r="G1003" s="130">
        <v>6002123.79</v>
      </c>
      <c r="H1003" s="130">
        <v>4356805.8099999996</v>
      </c>
      <c r="I1003" s="130">
        <v>2559256.62</v>
      </c>
      <c r="J1003" s="130">
        <v>2491786.4900000002</v>
      </c>
      <c r="K1003" s="130">
        <v>0</v>
      </c>
      <c r="L1003" s="128">
        <v>0</v>
      </c>
      <c r="M1003" s="130">
        <v>0</v>
      </c>
      <c r="N1003" s="130">
        <v>0</v>
      </c>
      <c r="O1003" s="130">
        <v>0</v>
      </c>
      <c r="P1003" s="130">
        <v>0</v>
      </c>
      <c r="Q1003" s="130">
        <v>0</v>
      </c>
      <c r="R1003" s="130">
        <v>0</v>
      </c>
      <c r="S1003" s="130">
        <v>0</v>
      </c>
      <c r="T1003" s="130">
        <v>0</v>
      </c>
      <c r="U1003" s="130">
        <v>0</v>
      </c>
      <c r="V1003" s="130">
        <v>0</v>
      </c>
      <c r="W1003" s="130">
        <v>0</v>
      </c>
      <c r="X1003" s="56"/>
      <c r="Y1003" s="57"/>
      <c r="Z1003" s="57"/>
      <c r="AA1003" s="57"/>
      <c r="AB1003" s="57"/>
      <c r="AC1003" s="57"/>
      <c r="AD1003" s="57"/>
    </row>
    <row r="1004" spans="1:30" s="55" customFormat="1" ht="24.75" hidden="1" customHeight="1" x14ac:dyDescent="0.25">
      <c r="A1004" s="125">
        <v>404</v>
      </c>
      <c r="B1004" s="126" t="s">
        <v>1329</v>
      </c>
      <c r="C1004" s="106">
        <f t="shared" si="104"/>
        <v>7123993.4199999999</v>
      </c>
      <c r="D1004" s="134">
        <f t="shared" si="105"/>
        <v>148095.97</v>
      </c>
      <c r="E1004" s="130">
        <v>55525.04</v>
      </c>
      <c r="F1004" s="130">
        <v>0</v>
      </c>
      <c r="G1004" s="130">
        <v>0</v>
      </c>
      <c r="H1004" s="130">
        <v>0</v>
      </c>
      <c r="I1004" s="130">
        <v>0</v>
      </c>
      <c r="J1004" s="130">
        <v>0</v>
      </c>
      <c r="K1004" s="130">
        <v>0</v>
      </c>
      <c r="L1004" s="128">
        <v>3</v>
      </c>
      <c r="M1004" s="130">
        <v>6920372.4100000001</v>
      </c>
      <c r="N1004" s="130">
        <v>0</v>
      </c>
      <c r="O1004" s="130">
        <v>0</v>
      </c>
      <c r="P1004" s="130">
        <v>0</v>
      </c>
      <c r="Q1004" s="130">
        <v>0</v>
      </c>
      <c r="R1004" s="130">
        <v>0</v>
      </c>
      <c r="S1004" s="130">
        <v>0</v>
      </c>
      <c r="T1004" s="130">
        <v>0</v>
      </c>
      <c r="U1004" s="130">
        <v>0</v>
      </c>
      <c r="V1004" s="130">
        <v>0</v>
      </c>
      <c r="W1004" s="130">
        <v>0</v>
      </c>
      <c r="X1004" s="56"/>
      <c r="Y1004" s="57"/>
      <c r="Z1004" s="57"/>
      <c r="AA1004" s="57"/>
      <c r="AB1004" s="57"/>
      <c r="AC1004" s="57"/>
      <c r="AD1004" s="57"/>
    </row>
    <row r="1005" spans="1:30" s="55" customFormat="1" ht="24.75" hidden="1" customHeight="1" x14ac:dyDescent="0.25">
      <c r="A1005" s="125">
        <v>405</v>
      </c>
      <c r="B1005" s="126" t="s">
        <v>1352</v>
      </c>
      <c r="C1005" s="106">
        <f t="shared" si="104"/>
        <v>4733775.12</v>
      </c>
      <c r="D1005" s="134">
        <f t="shared" si="105"/>
        <v>98121.09</v>
      </c>
      <c r="E1005" s="130">
        <v>50556.25</v>
      </c>
      <c r="F1005" s="130">
        <v>0</v>
      </c>
      <c r="G1005" s="130">
        <v>0</v>
      </c>
      <c r="H1005" s="130">
        <v>0</v>
      </c>
      <c r="I1005" s="130">
        <v>0</v>
      </c>
      <c r="J1005" s="130">
        <v>0</v>
      </c>
      <c r="K1005" s="130">
        <v>0</v>
      </c>
      <c r="L1005" s="128">
        <v>2</v>
      </c>
      <c r="M1005" s="130">
        <v>4585097.78</v>
      </c>
      <c r="N1005" s="130">
        <v>0</v>
      </c>
      <c r="O1005" s="130">
        <v>0</v>
      </c>
      <c r="P1005" s="130">
        <v>0</v>
      </c>
      <c r="Q1005" s="130">
        <v>0</v>
      </c>
      <c r="R1005" s="130">
        <v>0</v>
      </c>
      <c r="S1005" s="130">
        <v>0</v>
      </c>
      <c r="T1005" s="130">
        <v>0</v>
      </c>
      <c r="U1005" s="130">
        <v>0</v>
      </c>
      <c r="V1005" s="130">
        <v>0</v>
      </c>
      <c r="W1005" s="130">
        <v>0</v>
      </c>
      <c r="X1005" s="56"/>
      <c r="Y1005" s="57"/>
      <c r="Z1005" s="57"/>
      <c r="AA1005" s="57"/>
      <c r="AB1005" s="57"/>
      <c r="AC1005" s="57"/>
      <c r="AD1005" s="57"/>
    </row>
    <row r="1006" spans="1:30" s="55" customFormat="1" ht="24.75" hidden="1" customHeight="1" x14ac:dyDescent="0.25">
      <c r="A1006" s="125">
        <v>406</v>
      </c>
      <c r="B1006" s="126" t="s">
        <v>1349</v>
      </c>
      <c r="C1006" s="106">
        <f t="shared" si="104"/>
        <v>4738685.8600000003</v>
      </c>
      <c r="D1006" s="134">
        <f t="shared" si="105"/>
        <v>98190.23</v>
      </c>
      <c r="E1006" s="130">
        <v>52167.11</v>
      </c>
      <c r="F1006" s="130">
        <v>0</v>
      </c>
      <c r="G1006" s="130">
        <v>0</v>
      </c>
      <c r="H1006" s="130">
        <v>0</v>
      </c>
      <c r="I1006" s="130">
        <v>0</v>
      </c>
      <c r="J1006" s="130">
        <v>0</v>
      </c>
      <c r="K1006" s="130">
        <v>0</v>
      </c>
      <c r="L1006" s="128">
        <v>2</v>
      </c>
      <c r="M1006" s="130">
        <v>4588328.5199999996</v>
      </c>
      <c r="N1006" s="130">
        <v>0</v>
      </c>
      <c r="O1006" s="130">
        <v>0</v>
      </c>
      <c r="P1006" s="130">
        <v>0</v>
      </c>
      <c r="Q1006" s="130">
        <v>0</v>
      </c>
      <c r="R1006" s="130">
        <v>0</v>
      </c>
      <c r="S1006" s="130">
        <v>0</v>
      </c>
      <c r="T1006" s="130">
        <v>0</v>
      </c>
      <c r="U1006" s="130">
        <v>0</v>
      </c>
      <c r="V1006" s="130">
        <v>0</v>
      </c>
      <c r="W1006" s="130">
        <v>0</v>
      </c>
      <c r="X1006" s="56"/>
      <c r="Y1006" s="57"/>
      <c r="Z1006" s="57"/>
      <c r="AA1006" s="57"/>
      <c r="AB1006" s="57"/>
      <c r="AC1006" s="57"/>
      <c r="AD1006" s="57"/>
    </row>
    <row r="1007" spans="1:30" s="55" customFormat="1" ht="24.75" hidden="1" customHeight="1" x14ac:dyDescent="0.25">
      <c r="A1007" s="125">
        <v>407</v>
      </c>
      <c r="B1007" s="126" t="s">
        <v>1335</v>
      </c>
      <c r="C1007" s="106">
        <f t="shared" si="104"/>
        <v>4742572.54</v>
      </c>
      <c r="D1007" s="134">
        <f t="shared" si="105"/>
        <v>98270.73</v>
      </c>
      <c r="E1007" s="130">
        <v>52211.73</v>
      </c>
      <c r="F1007" s="130">
        <v>0</v>
      </c>
      <c r="G1007" s="130">
        <v>0</v>
      </c>
      <c r="H1007" s="130">
        <v>0</v>
      </c>
      <c r="I1007" s="130">
        <v>0</v>
      </c>
      <c r="J1007" s="130">
        <v>0</v>
      </c>
      <c r="K1007" s="130">
        <v>0</v>
      </c>
      <c r="L1007" s="128">
        <v>2</v>
      </c>
      <c r="M1007" s="130">
        <v>4592090.08</v>
      </c>
      <c r="N1007" s="130">
        <v>0</v>
      </c>
      <c r="O1007" s="130">
        <v>0</v>
      </c>
      <c r="P1007" s="130">
        <v>0</v>
      </c>
      <c r="Q1007" s="130">
        <v>0</v>
      </c>
      <c r="R1007" s="130">
        <v>0</v>
      </c>
      <c r="S1007" s="130">
        <v>0</v>
      </c>
      <c r="T1007" s="130">
        <v>0</v>
      </c>
      <c r="U1007" s="130">
        <v>0</v>
      </c>
      <c r="V1007" s="130">
        <v>0</v>
      </c>
      <c r="W1007" s="130">
        <v>0</v>
      </c>
      <c r="X1007" s="56"/>
      <c r="Y1007" s="57"/>
      <c r="Z1007" s="57"/>
      <c r="AA1007" s="57"/>
      <c r="AB1007" s="57"/>
      <c r="AC1007" s="57"/>
      <c r="AD1007" s="57"/>
    </row>
    <row r="1008" spans="1:30" s="65" customFormat="1" ht="22.5" hidden="1" customHeight="1" x14ac:dyDescent="0.25">
      <c r="A1008" s="125">
        <v>408</v>
      </c>
      <c r="B1008" s="126" t="s">
        <v>410</v>
      </c>
      <c r="C1008" s="106">
        <f t="shared" si="104"/>
        <v>20981556.809999999</v>
      </c>
      <c r="D1008" s="134">
        <f t="shared" si="105"/>
        <v>435514.34</v>
      </c>
      <c r="E1008" s="130">
        <v>194904.86</v>
      </c>
      <c r="F1008" s="130">
        <v>0</v>
      </c>
      <c r="G1008" s="130">
        <v>0</v>
      </c>
      <c r="H1008" s="130">
        <v>0</v>
      </c>
      <c r="I1008" s="130">
        <v>0</v>
      </c>
      <c r="J1008" s="130">
        <v>0</v>
      </c>
      <c r="K1008" s="130">
        <v>0</v>
      </c>
      <c r="L1008" s="128">
        <v>0</v>
      </c>
      <c r="M1008" s="130">
        <v>0</v>
      </c>
      <c r="N1008" s="130">
        <v>1494.8</v>
      </c>
      <c r="O1008" s="130">
        <v>8284593.1299999999</v>
      </c>
      <c r="P1008" s="130">
        <v>0</v>
      </c>
      <c r="Q1008" s="130">
        <v>0</v>
      </c>
      <c r="R1008" s="130">
        <v>4358.8</v>
      </c>
      <c r="S1008" s="130">
        <v>12066544.48</v>
      </c>
      <c r="T1008" s="130">
        <v>0</v>
      </c>
      <c r="U1008" s="130">
        <v>0</v>
      </c>
      <c r="V1008" s="130">
        <v>0</v>
      </c>
      <c r="W1008" s="130">
        <v>0</v>
      </c>
      <c r="X1008" s="56"/>
      <c r="Y1008" s="64"/>
      <c r="Z1008" s="64"/>
      <c r="AA1008" s="64"/>
      <c r="AB1008" s="64"/>
      <c r="AC1008" s="64"/>
      <c r="AD1008" s="64"/>
    </row>
    <row r="1009" spans="1:30" s="55" customFormat="1" ht="24.75" hidden="1" customHeight="1" x14ac:dyDescent="0.25">
      <c r="A1009" s="125">
        <v>409</v>
      </c>
      <c r="B1009" s="126" t="s">
        <v>411</v>
      </c>
      <c r="C1009" s="106">
        <f t="shared" si="104"/>
        <v>15310114.98</v>
      </c>
      <c r="D1009" s="134">
        <f t="shared" si="105"/>
        <v>316707.12</v>
      </c>
      <c r="E1009" s="130">
        <v>194009.8</v>
      </c>
      <c r="F1009" s="130">
        <v>0</v>
      </c>
      <c r="G1009" s="130">
        <v>0</v>
      </c>
      <c r="H1009" s="130">
        <v>0</v>
      </c>
      <c r="I1009" s="130">
        <v>0</v>
      </c>
      <c r="J1009" s="130">
        <v>0</v>
      </c>
      <c r="K1009" s="130">
        <v>0</v>
      </c>
      <c r="L1009" s="128">
        <v>0</v>
      </c>
      <c r="M1009" s="130">
        <v>0</v>
      </c>
      <c r="N1009" s="130">
        <v>1756.6</v>
      </c>
      <c r="O1009" s="130">
        <v>7245118.6200000001</v>
      </c>
      <c r="P1009" s="130">
        <v>0</v>
      </c>
      <c r="Q1009" s="130">
        <v>0</v>
      </c>
      <c r="R1009" s="130">
        <v>4578.3999999999996</v>
      </c>
      <c r="S1009" s="130">
        <v>7554279.4400000004</v>
      </c>
      <c r="T1009" s="130">
        <v>0</v>
      </c>
      <c r="U1009" s="130">
        <v>0</v>
      </c>
      <c r="V1009" s="130">
        <v>0</v>
      </c>
      <c r="W1009" s="130">
        <v>0</v>
      </c>
      <c r="X1009" s="56"/>
      <c r="Y1009" s="57"/>
      <c r="Z1009" s="57"/>
      <c r="AA1009" s="57"/>
      <c r="AB1009" s="57"/>
      <c r="AC1009" s="57"/>
      <c r="AD1009" s="57"/>
    </row>
    <row r="1010" spans="1:30" s="55" customFormat="1" ht="24.75" hidden="1" customHeight="1" x14ac:dyDescent="0.25">
      <c r="A1010" s="125">
        <v>410</v>
      </c>
      <c r="B1010" s="126" t="s">
        <v>412</v>
      </c>
      <c r="C1010" s="106">
        <f t="shared" si="104"/>
        <v>969319.98</v>
      </c>
      <c r="D1010" s="134">
        <f t="shared" si="105"/>
        <v>19361.07</v>
      </c>
      <c r="E1010" s="130">
        <f t="shared" ref="E1010:E1035" si="106">ROUND((F1010+G1010+H1010+I1010+J1010+K1010+M1010+O1010+Q1010+S1010+U1010+W1010)*0.05,2)</f>
        <v>45236.14</v>
      </c>
      <c r="F1010" s="130">
        <v>904722.77</v>
      </c>
      <c r="G1010" s="130">
        <v>0</v>
      </c>
      <c r="H1010" s="130">
        <v>0</v>
      </c>
      <c r="I1010" s="130">
        <v>0</v>
      </c>
      <c r="J1010" s="130">
        <v>0</v>
      </c>
      <c r="K1010" s="130">
        <v>0</v>
      </c>
      <c r="L1010" s="128">
        <v>0</v>
      </c>
      <c r="M1010" s="130">
        <v>0</v>
      </c>
      <c r="N1010" s="130">
        <v>0</v>
      </c>
      <c r="O1010" s="130">
        <v>0</v>
      </c>
      <c r="P1010" s="130">
        <v>0</v>
      </c>
      <c r="Q1010" s="130">
        <v>0</v>
      </c>
      <c r="R1010" s="130">
        <v>0</v>
      </c>
      <c r="S1010" s="130">
        <v>0</v>
      </c>
      <c r="T1010" s="130">
        <v>0</v>
      </c>
      <c r="U1010" s="130">
        <v>0</v>
      </c>
      <c r="V1010" s="130">
        <v>0</v>
      </c>
      <c r="W1010" s="130">
        <v>0</v>
      </c>
      <c r="X1010" s="56"/>
      <c r="Y1010" s="57"/>
      <c r="Z1010" s="57"/>
      <c r="AA1010" s="57"/>
      <c r="AB1010" s="57"/>
      <c r="AC1010" s="57"/>
      <c r="AD1010" s="57"/>
    </row>
    <row r="1011" spans="1:30" s="55" customFormat="1" ht="24.75" hidden="1" customHeight="1" x14ac:dyDescent="0.25">
      <c r="A1011" s="125">
        <v>411</v>
      </c>
      <c r="B1011" s="126" t="s">
        <v>413</v>
      </c>
      <c r="C1011" s="106">
        <f t="shared" si="104"/>
        <v>15976519.02</v>
      </c>
      <c r="D1011" s="134">
        <f t="shared" si="105"/>
        <v>319112.84999999998</v>
      </c>
      <c r="E1011" s="130">
        <f t="shared" si="106"/>
        <v>745590.77</v>
      </c>
      <c r="F1011" s="130">
        <v>0</v>
      </c>
      <c r="G1011" s="130">
        <v>0</v>
      </c>
      <c r="H1011" s="130">
        <v>0</v>
      </c>
      <c r="I1011" s="130">
        <v>0</v>
      </c>
      <c r="J1011" s="130">
        <v>0</v>
      </c>
      <c r="K1011" s="130">
        <v>0</v>
      </c>
      <c r="L1011" s="128">
        <v>0</v>
      </c>
      <c r="M1011" s="130">
        <v>0</v>
      </c>
      <c r="N1011" s="130">
        <v>1324.3</v>
      </c>
      <c r="O1011" s="130">
        <v>7339635.1900000004</v>
      </c>
      <c r="P1011" s="130">
        <v>0</v>
      </c>
      <c r="Q1011" s="130">
        <v>0</v>
      </c>
      <c r="R1011" s="130">
        <v>2735.3</v>
      </c>
      <c r="S1011" s="130">
        <v>7572180.21</v>
      </c>
      <c r="T1011" s="130">
        <v>0</v>
      </c>
      <c r="U1011" s="130">
        <v>0</v>
      </c>
      <c r="V1011" s="130">
        <v>0</v>
      </c>
      <c r="W1011" s="130">
        <v>0</v>
      </c>
      <c r="X1011" s="56"/>
      <c r="Y1011" s="57"/>
      <c r="Z1011" s="57"/>
      <c r="AA1011" s="57"/>
      <c r="AB1011" s="57"/>
      <c r="AC1011" s="57"/>
      <c r="AD1011" s="57"/>
    </row>
    <row r="1012" spans="1:30" s="55" customFormat="1" ht="24.75" hidden="1" customHeight="1" x14ac:dyDescent="0.25">
      <c r="A1012" s="125">
        <v>412</v>
      </c>
      <c r="B1012" s="126" t="s">
        <v>414</v>
      </c>
      <c r="C1012" s="106">
        <f t="shared" si="104"/>
        <v>15767574.699999999</v>
      </c>
      <c r="D1012" s="134">
        <f t="shared" si="105"/>
        <v>314939.42</v>
      </c>
      <c r="E1012" s="130">
        <f t="shared" si="106"/>
        <v>735839.78</v>
      </c>
      <c r="F1012" s="130">
        <v>0</v>
      </c>
      <c r="G1012" s="130">
        <v>0</v>
      </c>
      <c r="H1012" s="130">
        <v>0</v>
      </c>
      <c r="I1012" s="130">
        <v>0</v>
      </c>
      <c r="J1012" s="130">
        <v>0</v>
      </c>
      <c r="K1012" s="130">
        <v>0</v>
      </c>
      <c r="L1012" s="128">
        <v>0</v>
      </c>
      <c r="M1012" s="130">
        <v>0</v>
      </c>
      <c r="N1012" s="130">
        <v>1984.3</v>
      </c>
      <c r="O1012" s="130">
        <v>9206252.0999999996</v>
      </c>
      <c r="P1012" s="130">
        <v>1803.9</v>
      </c>
      <c r="Q1012" s="130">
        <v>5510543.4000000004</v>
      </c>
      <c r="R1012" s="130">
        <v>0</v>
      </c>
      <c r="S1012" s="130">
        <v>0</v>
      </c>
      <c r="T1012" s="130">
        <v>0</v>
      </c>
      <c r="U1012" s="130">
        <v>0</v>
      </c>
      <c r="V1012" s="130">
        <v>0</v>
      </c>
      <c r="W1012" s="130">
        <v>0</v>
      </c>
      <c r="X1012" s="56"/>
      <c r="Y1012" s="57"/>
      <c r="Z1012" s="57"/>
      <c r="AA1012" s="57"/>
      <c r="AB1012" s="57"/>
      <c r="AC1012" s="57"/>
      <c r="AD1012" s="57"/>
    </row>
    <row r="1013" spans="1:30" s="55" customFormat="1" ht="24.75" hidden="1" customHeight="1" x14ac:dyDescent="0.25">
      <c r="A1013" s="125">
        <v>413</v>
      </c>
      <c r="B1013" s="126" t="s">
        <v>415</v>
      </c>
      <c r="C1013" s="106">
        <f t="shared" si="104"/>
        <v>55280890.670000002</v>
      </c>
      <c r="D1013" s="134">
        <f t="shared" si="105"/>
        <v>1104173.1000000001</v>
      </c>
      <c r="E1013" s="130">
        <f t="shared" si="106"/>
        <v>2579843.69</v>
      </c>
      <c r="F1013" s="130">
        <v>0</v>
      </c>
      <c r="G1013" s="130">
        <v>0</v>
      </c>
      <c r="H1013" s="130">
        <v>0</v>
      </c>
      <c r="I1013" s="130">
        <v>0</v>
      </c>
      <c r="J1013" s="130">
        <v>0</v>
      </c>
      <c r="K1013" s="130">
        <v>0</v>
      </c>
      <c r="L1013" s="128">
        <v>0</v>
      </c>
      <c r="M1013" s="130">
        <v>0</v>
      </c>
      <c r="N1013" s="130">
        <v>3852.5</v>
      </c>
      <c r="O1013" s="130">
        <v>21351615.629999999</v>
      </c>
      <c r="P1013" s="130">
        <v>0</v>
      </c>
      <c r="Q1013" s="130">
        <v>0</v>
      </c>
      <c r="R1013" s="130">
        <v>10925.5</v>
      </c>
      <c r="S1013" s="130">
        <v>30245258.25</v>
      </c>
      <c r="T1013" s="130">
        <v>0</v>
      </c>
      <c r="U1013" s="130">
        <v>0</v>
      </c>
      <c r="V1013" s="130">
        <v>0</v>
      </c>
      <c r="W1013" s="130">
        <v>0</v>
      </c>
      <c r="X1013" s="56"/>
      <c r="Y1013" s="57"/>
      <c r="Z1013" s="57"/>
      <c r="AA1013" s="57"/>
      <c r="AB1013" s="57"/>
      <c r="AC1013" s="57"/>
      <c r="AD1013" s="57"/>
    </row>
    <row r="1014" spans="1:30" s="69" customFormat="1" ht="24.75" hidden="1" customHeight="1" x14ac:dyDescent="0.25">
      <c r="A1014" s="125">
        <v>414</v>
      </c>
      <c r="B1014" s="126" t="s">
        <v>356</v>
      </c>
      <c r="C1014" s="106">
        <f t="shared" si="104"/>
        <v>32077.96</v>
      </c>
      <c r="D1014" s="134">
        <v>0</v>
      </c>
      <c r="E1014" s="130">
        <v>32077.96</v>
      </c>
      <c r="F1014" s="130">
        <v>0</v>
      </c>
      <c r="G1014" s="130">
        <v>0</v>
      </c>
      <c r="H1014" s="130">
        <v>0</v>
      </c>
      <c r="I1014" s="130">
        <v>0</v>
      </c>
      <c r="J1014" s="130">
        <v>0</v>
      </c>
      <c r="K1014" s="130">
        <v>0</v>
      </c>
      <c r="L1014" s="128">
        <v>0</v>
      </c>
      <c r="M1014" s="130">
        <v>0</v>
      </c>
      <c r="N1014" s="130">
        <v>0</v>
      </c>
      <c r="O1014" s="130">
        <v>0</v>
      </c>
      <c r="P1014" s="130">
        <v>0</v>
      </c>
      <c r="Q1014" s="130">
        <v>0</v>
      </c>
      <c r="R1014" s="130">
        <v>0</v>
      </c>
      <c r="S1014" s="130">
        <v>0</v>
      </c>
      <c r="T1014" s="130">
        <v>0</v>
      </c>
      <c r="U1014" s="130">
        <v>0</v>
      </c>
      <c r="V1014" s="130">
        <v>0</v>
      </c>
      <c r="W1014" s="130">
        <v>0</v>
      </c>
      <c r="X1014" s="56"/>
      <c r="Y1014" s="68"/>
      <c r="Z1014" s="68"/>
      <c r="AA1014" s="68"/>
      <c r="AB1014" s="68"/>
      <c r="AC1014" s="68"/>
      <c r="AD1014" s="68"/>
    </row>
    <row r="1015" spans="1:30" s="55" customFormat="1" ht="24.75" hidden="1" customHeight="1" x14ac:dyDescent="0.25">
      <c r="A1015" s="125">
        <v>415</v>
      </c>
      <c r="B1015" s="126" t="s">
        <v>417</v>
      </c>
      <c r="C1015" s="106">
        <f t="shared" ref="C1015:C1045" si="107">ROUND(SUM(D1015+E1015+F1015+G1015+H1015+I1015+J1015+K1015+M1015+O1015+Q1015+S1015+U1015+W1015),2)</f>
        <v>69653810.239999995</v>
      </c>
      <c r="D1015" s="134">
        <f t="shared" ref="D1015:D1045" si="108">ROUND((F1015+G1015+H1015+I1015+J1015+K1015+M1015+O1015+Q1015+S1015+U1015+W1015)*0.0214,2)</f>
        <v>1391255.87</v>
      </c>
      <c r="E1015" s="130">
        <f t="shared" si="106"/>
        <v>3250597.83</v>
      </c>
      <c r="F1015" s="130">
        <v>3679261.6</v>
      </c>
      <c r="G1015" s="130">
        <v>11585158.199999999</v>
      </c>
      <c r="H1015" s="130">
        <v>8409404.1199999992</v>
      </c>
      <c r="I1015" s="130">
        <v>4939816.9400000004</v>
      </c>
      <c r="J1015" s="130">
        <v>4809587.6900000004</v>
      </c>
      <c r="K1015" s="130">
        <v>0</v>
      </c>
      <c r="L1015" s="128">
        <v>0</v>
      </c>
      <c r="M1015" s="130">
        <v>0</v>
      </c>
      <c r="N1015" s="130">
        <v>2308.1</v>
      </c>
      <c r="O1015" s="130">
        <v>12792125.640000001</v>
      </c>
      <c r="P1015" s="130">
        <v>0</v>
      </c>
      <c r="Q1015" s="130">
        <v>0</v>
      </c>
      <c r="R1015" s="130">
        <v>6789.9</v>
      </c>
      <c r="S1015" s="130">
        <v>18796602.350000001</v>
      </c>
      <c r="T1015" s="130">
        <v>0</v>
      </c>
      <c r="U1015" s="130">
        <v>0</v>
      </c>
      <c r="V1015" s="130">
        <v>0</v>
      </c>
      <c r="W1015" s="130">
        <v>0</v>
      </c>
      <c r="X1015" s="56"/>
      <c r="Y1015" s="57"/>
      <c r="Z1015" s="57"/>
      <c r="AA1015" s="57"/>
      <c r="AB1015" s="57"/>
      <c r="AC1015" s="57"/>
      <c r="AD1015" s="57"/>
    </row>
    <row r="1016" spans="1:30" s="55" customFormat="1" ht="24.75" hidden="1" customHeight="1" x14ac:dyDescent="0.25">
      <c r="A1016" s="125">
        <v>416</v>
      </c>
      <c r="B1016" s="126" t="s">
        <v>1362</v>
      </c>
      <c r="C1016" s="106">
        <f t="shared" si="107"/>
        <v>4675397.91</v>
      </c>
      <c r="D1016" s="134">
        <f t="shared" si="108"/>
        <v>96972.06</v>
      </c>
      <c r="E1016" s="130">
        <v>47021.03</v>
      </c>
      <c r="F1016" s="130">
        <v>0</v>
      </c>
      <c r="G1016" s="130">
        <v>0</v>
      </c>
      <c r="H1016" s="130">
        <v>0</v>
      </c>
      <c r="I1016" s="130">
        <v>0</v>
      </c>
      <c r="J1016" s="130">
        <v>0</v>
      </c>
      <c r="K1016" s="130">
        <v>0</v>
      </c>
      <c r="L1016" s="128">
        <v>2</v>
      </c>
      <c r="M1016" s="130">
        <v>4531404.82</v>
      </c>
      <c r="N1016" s="130">
        <v>0</v>
      </c>
      <c r="O1016" s="130">
        <v>0</v>
      </c>
      <c r="P1016" s="130">
        <v>0</v>
      </c>
      <c r="Q1016" s="130">
        <v>0</v>
      </c>
      <c r="R1016" s="130">
        <v>0</v>
      </c>
      <c r="S1016" s="130">
        <v>0</v>
      </c>
      <c r="T1016" s="130">
        <v>0</v>
      </c>
      <c r="U1016" s="130">
        <v>0</v>
      </c>
      <c r="V1016" s="130">
        <v>0</v>
      </c>
      <c r="W1016" s="130">
        <v>0</v>
      </c>
      <c r="X1016" s="56"/>
      <c r="Y1016" s="57"/>
      <c r="Z1016" s="57"/>
      <c r="AA1016" s="57"/>
      <c r="AB1016" s="57"/>
      <c r="AC1016" s="57"/>
      <c r="AD1016" s="57"/>
    </row>
    <row r="1017" spans="1:30" s="55" customFormat="1" ht="24.75" hidden="1" customHeight="1" x14ac:dyDescent="0.25">
      <c r="A1017" s="125">
        <v>417</v>
      </c>
      <c r="B1017" s="126" t="s">
        <v>1309</v>
      </c>
      <c r="C1017" s="106">
        <f t="shared" si="107"/>
        <v>7020248.9100000001</v>
      </c>
      <c r="D1017" s="134">
        <f t="shared" si="108"/>
        <v>145942.67000000001</v>
      </c>
      <c r="E1017" s="130">
        <v>54555.23</v>
      </c>
      <c r="F1017" s="130">
        <v>0</v>
      </c>
      <c r="G1017" s="130">
        <v>0</v>
      </c>
      <c r="H1017" s="130">
        <v>0</v>
      </c>
      <c r="I1017" s="130">
        <v>0</v>
      </c>
      <c r="J1017" s="130">
        <v>0</v>
      </c>
      <c r="K1017" s="130">
        <v>0</v>
      </c>
      <c r="L1017" s="128">
        <v>3</v>
      </c>
      <c r="M1017" s="130">
        <v>6819751.0099999998</v>
      </c>
      <c r="N1017" s="130">
        <v>0</v>
      </c>
      <c r="O1017" s="130">
        <v>0</v>
      </c>
      <c r="P1017" s="130">
        <v>0</v>
      </c>
      <c r="Q1017" s="130">
        <v>0</v>
      </c>
      <c r="R1017" s="130">
        <v>0</v>
      </c>
      <c r="S1017" s="130">
        <v>0</v>
      </c>
      <c r="T1017" s="130">
        <v>0</v>
      </c>
      <c r="U1017" s="130">
        <v>0</v>
      </c>
      <c r="V1017" s="130">
        <v>0</v>
      </c>
      <c r="W1017" s="130">
        <v>0</v>
      </c>
      <c r="X1017" s="56"/>
      <c r="Y1017" s="57"/>
      <c r="Z1017" s="57"/>
      <c r="AA1017" s="57"/>
      <c r="AB1017" s="57"/>
      <c r="AC1017" s="57"/>
      <c r="AD1017" s="57"/>
    </row>
    <row r="1018" spans="1:30" s="55" customFormat="1" ht="24.75" hidden="1" customHeight="1" x14ac:dyDescent="0.25">
      <c r="A1018" s="125">
        <v>418</v>
      </c>
      <c r="B1018" s="126" t="s">
        <v>418</v>
      </c>
      <c r="C1018" s="106">
        <f t="shared" si="107"/>
        <v>21361554.989999998</v>
      </c>
      <c r="D1018" s="134">
        <f t="shared" si="108"/>
        <v>426672.84</v>
      </c>
      <c r="E1018" s="130">
        <f t="shared" si="106"/>
        <v>996899.15</v>
      </c>
      <c r="F1018" s="130">
        <v>0</v>
      </c>
      <c r="G1018" s="130">
        <v>0</v>
      </c>
      <c r="H1018" s="130">
        <v>0</v>
      </c>
      <c r="I1018" s="130">
        <v>0</v>
      </c>
      <c r="J1018" s="130">
        <v>0</v>
      </c>
      <c r="K1018" s="130">
        <v>0</v>
      </c>
      <c r="L1018" s="128">
        <v>0</v>
      </c>
      <c r="M1018" s="130">
        <v>0</v>
      </c>
      <c r="N1018" s="130">
        <v>1981</v>
      </c>
      <c r="O1018" s="130">
        <v>9127442.7200000007</v>
      </c>
      <c r="P1018" s="130">
        <v>0</v>
      </c>
      <c r="Q1018" s="130">
        <v>0</v>
      </c>
      <c r="R1018" s="130">
        <v>5845</v>
      </c>
      <c r="S1018" s="130">
        <v>10810540.279999999</v>
      </c>
      <c r="T1018" s="130">
        <v>0</v>
      </c>
      <c r="U1018" s="130">
        <v>0</v>
      </c>
      <c r="V1018" s="130">
        <v>0</v>
      </c>
      <c r="W1018" s="130">
        <v>0</v>
      </c>
      <c r="X1018" s="56"/>
      <c r="Y1018" s="57"/>
      <c r="Z1018" s="57"/>
      <c r="AA1018" s="57"/>
      <c r="AB1018" s="57"/>
      <c r="AC1018" s="57"/>
      <c r="AD1018" s="57"/>
    </row>
    <row r="1019" spans="1:30" s="55" customFormat="1" ht="24.75" hidden="1" customHeight="1" x14ac:dyDescent="0.25">
      <c r="A1019" s="125">
        <v>419</v>
      </c>
      <c r="B1019" s="126" t="s">
        <v>1290</v>
      </c>
      <c r="C1019" s="106">
        <f t="shared" si="107"/>
        <v>2362189.31</v>
      </c>
      <c r="D1019" s="134">
        <f t="shared" si="108"/>
        <v>48563.07</v>
      </c>
      <c r="E1019" s="130">
        <v>44324.13</v>
      </c>
      <c r="F1019" s="130">
        <v>0</v>
      </c>
      <c r="G1019" s="130">
        <v>0</v>
      </c>
      <c r="H1019" s="130">
        <v>0</v>
      </c>
      <c r="I1019" s="130">
        <v>0</v>
      </c>
      <c r="J1019" s="130">
        <v>0</v>
      </c>
      <c r="K1019" s="130">
        <v>0</v>
      </c>
      <c r="L1019" s="128">
        <v>1</v>
      </c>
      <c r="M1019" s="130">
        <v>2269302.11</v>
      </c>
      <c r="N1019" s="130">
        <v>0</v>
      </c>
      <c r="O1019" s="130">
        <v>0</v>
      </c>
      <c r="P1019" s="130">
        <v>0</v>
      </c>
      <c r="Q1019" s="130">
        <v>0</v>
      </c>
      <c r="R1019" s="130">
        <v>0</v>
      </c>
      <c r="S1019" s="130">
        <v>0</v>
      </c>
      <c r="T1019" s="130">
        <v>0</v>
      </c>
      <c r="U1019" s="130">
        <v>0</v>
      </c>
      <c r="V1019" s="130">
        <v>0</v>
      </c>
      <c r="W1019" s="130">
        <v>0</v>
      </c>
      <c r="X1019" s="56"/>
      <c r="Y1019" s="57"/>
      <c r="Z1019" s="57"/>
      <c r="AA1019" s="57"/>
      <c r="AB1019" s="57"/>
      <c r="AC1019" s="57"/>
      <c r="AD1019" s="57"/>
    </row>
    <row r="1020" spans="1:30" s="55" customFormat="1" ht="24.75" hidden="1" customHeight="1" x14ac:dyDescent="0.25">
      <c r="A1020" s="125">
        <v>420</v>
      </c>
      <c r="B1020" s="126" t="s">
        <v>1351</v>
      </c>
      <c r="C1020" s="106">
        <f t="shared" si="107"/>
        <v>9382240.0600000005</v>
      </c>
      <c r="D1020" s="134">
        <f t="shared" si="108"/>
        <v>195149.97</v>
      </c>
      <c r="E1020" s="130">
        <v>67932.429999999993</v>
      </c>
      <c r="F1020" s="130">
        <v>0</v>
      </c>
      <c r="G1020" s="130">
        <v>0</v>
      </c>
      <c r="H1020" s="130">
        <v>0</v>
      </c>
      <c r="I1020" s="130">
        <v>0</v>
      </c>
      <c r="J1020" s="130">
        <v>0</v>
      </c>
      <c r="K1020" s="130">
        <v>0</v>
      </c>
      <c r="L1020" s="128">
        <v>4</v>
      </c>
      <c r="M1020" s="130">
        <v>9119157.6600000001</v>
      </c>
      <c r="N1020" s="130">
        <v>0</v>
      </c>
      <c r="O1020" s="130">
        <v>0</v>
      </c>
      <c r="P1020" s="130">
        <v>0</v>
      </c>
      <c r="Q1020" s="130">
        <v>0</v>
      </c>
      <c r="R1020" s="130">
        <v>0</v>
      </c>
      <c r="S1020" s="130">
        <v>0</v>
      </c>
      <c r="T1020" s="130">
        <v>0</v>
      </c>
      <c r="U1020" s="130">
        <v>0</v>
      </c>
      <c r="V1020" s="130">
        <v>0</v>
      </c>
      <c r="W1020" s="130">
        <v>0</v>
      </c>
      <c r="X1020" s="56"/>
      <c r="Y1020" s="57"/>
      <c r="Z1020" s="57"/>
      <c r="AA1020" s="57"/>
      <c r="AB1020" s="57"/>
      <c r="AC1020" s="57"/>
      <c r="AD1020" s="57"/>
    </row>
    <row r="1021" spans="1:30" s="55" customFormat="1" ht="24.75" hidden="1" customHeight="1" x14ac:dyDescent="0.25">
      <c r="A1021" s="125">
        <v>421</v>
      </c>
      <c r="B1021" s="126" t="s">
        <v>419</v>
      </c>
      <c r="C1021" s="106">
        <f t="shared" si="107"/>
        <v>27919239.41</v>
      </c>
      <c r="D1021" s="134">
        <f t="shared" si="108"/>
        <v>557655.15</v>
      </c>
      <c r="E1021" s="130">
        <f t="shared" si="106"/>
        <v>1302932.58</v>
      </c>
      <c r="F1021" s="130">
        <v>0</v>
      </c>
      <c r="G1021" s="130">
        <v>0</v>
      </c>
      <c r="H1021" s="130">
        <v>0</v>
      </c>
      <c r="I1021" s="130">
        <v>0</v>
      </c>
      <c r="J1021" s="130">
        <v>0</v>
      </c>
      <c r="K1021" s="130">
        <v>0</v>
      </c>
      <c r="L1021" s="128">
        <v>0</v>
      </c>
      <c r="M1021" s="130">
        <v>0</v>
      </c>
      <c r="N1021" s="130">
        <v>1738</v>
      </c>
      <c r="O1021" s="130">
        <v>11930551.539999999</v>
      </c>
      <c r="P1021" s="130">
        <v>0</v>
      </c>
      <c r="Q1021" s="130">
        <v>0</v>
      </c>
      <c r="R1021" s="130">
        <v>4118.5</v>
      </c>
      <c r="S1021" s="130">
        <v>14128100.140000001</v>
      </c>
      <c r="T1021" s="130">
        <v>0</v>
      </c>
      <c r="U1021" s="130">
        <v>0</v>
      </c>
      <c r="V1021" s="130">
        <v>0</v>
      </c>
      <c r="W1021" s="130">
        <v>0</v>
      </c>
      <c r="X1021" s="56"/>
      <c r="Y1021" s="57"/>
      <c r="Z1021" s="57"/>
      <c r="AA1021" s="57"/>
      <c r="AB1021" s="57"/>
      <c r="AC1021" s="57"/>
      <c r="AD1021" s="57"/>
    </row>
    <row r="1022" spans="1:30" s="55" customFormat="1" ht="24.75" hidden="1" customHeight="1" x14ac:dyDescent="0.25">
      <c r="A1022" s="125">
        <v>422</v>
      </c>
      <c r="B1022" s="206" t="s">
        <v>1462</v>
      </c>
      <c r="C1022" s="106">
        <f t="shared" si="107"/>
        <v>9295523.3200000003</v>
      </c>
      <c r="D1022" s="134">
        <f t="shared" si="108"/>
        <v>191405.14</v>
      </c>
      <c r="E1022" s="130">
        <v>159952.54</v>
      </c>
      <c r="F1022" s="130">
        <v>0</v>
      </c>
      <c r="G1022" s="130">
        <v>0</v>
      </c>
      <c r="H1022" s="130">
        <v>0</v>
      </c>
      <c r="I1022" s="130">
        <v>0</v>
      </c>
      <c r="J1022" s="130">
        <v>0</v>
      </c>
      <c r="K1022" s="130">
        <v>0</v>
      </c>
      <c r="L1022" s="128">
        <v>0</v>
      </c>
      <c r="M1022" s="130">
        <v>0</v>
      </c>
      <c r="N1022" s="130">
        <v>1900</v>
      </c>
      <c r="O1022" s="130">
        <v>8944165.6400000006</v>
      </c>
      <c r="P1022" s="130">
        <v>0</v>
      </c>
      <c r="Q1022" s="130">
        <v>0</v>
      </c>
      <c r="R1022" s="130">
        <v>0</v>
      </c>
      <c r="S1022" s="130">
        <v>0</v>
      </c>
      <c r="T1022" s="130">
        <v>0</v>
      </c>
      <c r="U1022" s="130">
        <v>0</v>
      </c>
      <c r="V1022" s="130">
        <v>0</v>
      </c>
      <c r="W1022" s="130">
        <v>0</v>
      </c>
      <c r="X1022" s="56"/>
      <c r="Y1022" s="57"/>
      <c r="Z1022" s="57"/>
      <c r="AA1022" s="57"/>
      <c r="AB1022" s="57"/>
      <c r="AC1022" s="57"/>
      <c r="AD1022" s="57"/>
    </row>
    <row r="1023" spans="1:30" s="55" customFormat="1" ht="24.75" hidden="1" customHeight="1" x14ac:dyDescent="0.25">
      <c r="A1023" s="125">
        <v>423</v>
      </c>
      <c r="B1023" s="126" t="s">
        <v>420</v>
      </c>
      <c r="C1023" s="106">
        <f t="shared" si="107"/>
        <v>14556511.890000001</v>
      </c>
      <c r="D1023" s="134">
        <f t="shared" si="108"/>
        <v>290749.82</v>
      </c>
      <c r="E1023" s="130">
        <f t="shared" si="106"/>
        <v>679322</v>
      </c>
      <c r="F1023" s="130">
        <v>0</v>
      </c>
      <c r="G1023" s="130">
        <v>0</v>
      </c>
      <c r="H1023" s="130">
        <v>0</v>
      </c>
      <c r="I1023" s="130">
        <v>0</v>
      </c>
      <c r="J1023" s="130">
        <v>0</v>
      </c>
      <c r="K1023" s="130">
        <v>0</v>
      </c>
      <c r="L1023" s="128">
        <v>0</v>
      </c>
      <c r="M1023" s="130">
        <v>0</v>
      </c>
      <c r="N1023" s="130">
        <v>0</v>
      </c>
      <c r="O1023" s="130">
        <v>0</v>
      </c>
      <c r="P1023" s="130">
        <v>0</v>
      </c>
      <c r="Q1023" s="130">
        <v>0</v>
      </c>
      <c r="R1023" s="130">
        <v>3960.6</v>
      </c>
      <c r="S1023" s="130">
        <v>13586440.07</v>
      </c>
      <c r="T1023" s="130">
        <v>0</v>
      </c>
      <c r="U1023" s="130">
        <v>0</v>
      </c>
      <c r="V1023" s="130">
        <v>0</v>
      </c>
      <c r="W1023" s="130">
        <v>0</v>
      </c>
      <c r="X1023" s="56"/>
      <c r="Y1023" s="57"/>
      <c r="Z1023" s="57"/>
      <c r="AA1023" s="57"/>
      <c r="AB1023" s="57"/>
      <c r="AC1023" s="57"/>
      <c r="AD1023" s="57"/>
    </row>
    <row r="1024" spans="1:30" s="55" customFormat="1" ht="24.75" hidden="1" customHeight="1" x14ac:dyDescent="0.25">
      <c r="A1024" s="125">
        <v>424</v>
      </c>
      <c r="B1024" s="126" t="s">
        <v>421</v>
      </c>
      <c r="C1024" s="106">
        <f t="shared" si="107"/>
        <v>18909300.41</v>
      </c>
      <c r="D1024" s="134">
        <f t="shared" si="108"/>
        <v>377691.83</v>
      </c>
      <c r="E1024" s="130">
        <f t="shared" si="106"/>
        <v>882457.55</v>
      </c>
      <c r="F1024" s="130">
        <v>0</v>
      </c>
      <c r="G1024" s="130">
        <v>4557764.84</v>
      </c>
      <c r="H1024" s="130">
        <v>3308378.34</v>
      </c>
      <c r="I1024" s="130">
        <v>1943393.75</v>
      </c>
      <c r="J1024" s="130">
        <v>1892159.72</v>
      </c>
      <c r="K1024" s="130">
        <v>0</v>
      </c>
      <c r="L1024" s="128">
        <v>0</v>
      </c>
      <c r="M1024" s="130">
        <v>0</v>
      </c>
      <c r="N1024" s="130">
        <v>0</v>
      </c>
      <c r="O1024" s="130">
        <v>0</v>
      </c>
      <c r="P1024" s="130">
        <v>0</v>
      </c>
      <c r="Q1024" s="130">
        <v>0</v>
      </c>
      <c r="R1024" s="130">
        <v>2148.4</v>
      </c>
      <c r="S1024" s="130">
        <v>5947454.3799999999</v>
      </c>
      <c r="T1024" s="130">
        <v>0</v>
      </c>
      <c r="U1024" s="130">
        <v>0</v>
      </c>
      <c r="V1024" s="130">
        <v>0</v>
      </c>
      <c r="W1024" s="130">
        <v>0</v>
      </c>
      <c r="X1024" s="56"/>
      <c r="Y1024" s="57"/>
      <c r="Z1024" s="57"/>
      <c r="AA1024" s="57"/>
      <c r="AB1024" s="57"/>
      <c r="AC1024" s="57"/>
      <c r="AD1024" s="57"/>
    </row>
    <row r="1025" spans="1:30" s="55" customFormat="1" ht="24.75" hidden="1" customHeight="1" x14ac:dyDescent="0.25">
      <c r="A1025" s="125">
        <v>425</v>
      </c>
      <c r="B1025" s="126" t="s">
        <v>422</v>
      </c>
      <c r="C1025" s="106">
        <f t="shared" si="107"/>
        <v>24218426.829999998</v>
      </c>
      <c r="D1025" s="134">
        <f t="shared" si="108"/>
        <v>483735.61</v>
      </c>
      <c r="E1025" s="130">
        <f t="shared" si="106"/>
        <v>1130223.3899999999</v>
      </c>
      <c r="F1025" s="130">
        <v>0</v>
      </c>
      <c r="G1025" s="130">
        <v>5953784.54</v>
      </c>
      <c r="H1025" s="130">
        <v>4321717.4400000004</v>
      </c>
      <c r="I1025" s="130">
        <v>2538645.16</v>
      </c>
      <c r="J1025" s="130">
        <v>2471718.41</v>
      </c>
      <c r="K1025" s="130">
        <v>0</v>
      </c>
      <c r="L1025" s="128">
        <v>0</v>
      </c>
      <c r="M1025" s="130">
        <v>0</v>
      </c>
      <c r="N1025" s="130">
        <v>0</v>
      </c>
      <c r="O1025" s="130">
        <v>0</v>
      </c>
      <c r="P1025" s="130">
        <v>0</v>
      </c>
      <c r="Q1025" s="130">
        <v>0</v>
      </c>
      <c r="R1025" s="130">
        <v>2643.7</v>
      </c>
      <c r="S1025" s="130">
        <v>7318602.2800000003</v>
      </c>
      <c r="T1025" s="130">
        <v>0</v>
      </c>
      <c r="U1025" s="130">
        <v>0</v>
      </c>
      <c r="V1025" s="130">
        <v>0</v>
      </c>
      <c r="W1025" s="130">
        <v>0</v>
      </c>
      <c r="X1025" s="56"/>
      <c r="Y1025" s="57"/>
      <c r="Z1025" s="57"/>
      <c r="AA1025" s="57"/>
      <c r="AB1025" s="57"/>
      <c r="AC1025" s="57"/>
      <c r="AD1025" s="57"/>
    </row>
    <row r="1026" spans="1:30" s="55" customFormat="1" ht="24.75" hidden="1" customHeight="1" x14ac:dyDescent="0.25">
      <c r="A1026" s="125">
        <v>426</v>
      </c>
      <c r="B1026" s="126" t="s">
        <v>1359</v>
      </c>
      <c r="C1026" s="106">
        <f t="shared" si="107"/>
        <v>12195727.5</v>
      </c>
      <c r="D1026" s="134">
        <f t="shared" si="108"/>
        <v>243595.83</v>
      </c>
      <c r="E1026" s="130">
        <f t="shared" si="106"/>
        <v>569149.13</v>
      </c>
      <c r="F1026" s="130">
        <v>0</v>
      </c>
      <c r="G1026" s="130">
        <v>0</v>
      </c>
      <c r="H1026" s="130">
        <v>0</v>
      </c>
      <c r="I1026" s="130">
        <v>0</v>
      </c>
      <c r="J1026" s="130">
        <v>0</v>
      </c>
      <c r="K1026" s="130">
        <v>0</v>
      </c>
      <c r="L1026" s="128">
        <v>5</v>
      </c>
      <c r="M1026" s="130">
        <v>11382982.539999999</v>
      </c>
      <c r="N1026" s="130">
        <v>0</v>
      </c>
      <c r="O1026" s="130">
        <v>0</v>
      </c>
      <c r="P1026" s="130">
        <v>0</v>
      </c>
      <c r="Q1026" s="130">
        <v>0</v>
      </c>
      <c r="R1026" s="130">
        <v>0</v>
      </c>
      <c r="S1026" s="130">
        <v>0</v>
      </c>
      <c r="T1026" s="130">
        <v>0</v>
      </c>
      <c r="U1026" s="130">
        <v>0</v>
      </c>
      <c r="V1026" s="130">
        <v>0</v>
      </c>
      <c r="W1026" s="130">
        <v>0</v>
      </c>
      <c r="X1026" s="56"/>
      <c r="Y1026" s="57"/>
      <c r="Z1026" s="57"/>
      <c r="AA1026" s="57"/>
      <c r="AB1026" s="57"/>
      <c r="AC1026" s="57"/>
      <c r="AD1026" s="57"/>
    </row>
    <row r="1027" spans="1:30" s="55" customFormat="1" ht="24.75" hidden="1" customHeight="1" x14ac:dyDescent="0.25">
      <c r="A1027" s="125">
        <v>427</v>
      </c>
      <c r="B1027" s="126" t="s">
        <v>1340</v>
      </c>
      <c r="C1027" s="106">
        <f t="shared" si="107"/>
        <v>12162527.640000001</v>
      </c>
      <c r="D1027" s="134">
        <f t="shared" si="108"/>
        <v>242932.7</v>
      </c>
      <c r="E1027" s="130">
        <f t="shared" si="106"/>
        <v>567599.76</v>
      </c>
      <c r="F1027" s="130">
        <v>0</v>
      </c>
      <c r="G1027" s="130">
        <v>0</v>
      </c>
      <c r="H1027" s="130">
        <v>0</v>
      </c>
      <c r="I1027" s="130">
        <v>0</v>
      </c>
      <c r="J1027" s="130">
        <v>0</v>
      </c>
      <c r="K1027" s="130">
        <v>0</v>
      </c>
      <c r="L1027" s="128">
        <v>5</v>
      </c>
      <c r="M1027" s="130">
        <v>11351995.18</v>
      </c>
      <c r="N1027" s="130">
        <v>0</v>
      </c>
      <c r="O1027" s="130">
        <v>0</v>
      </c>
      <c r="P1027" s="130">
        <v>0</v>
      </c>
      <c r="Q1027" s="130">
        <v>0</v>
      </c>
      <c r="R1027" s="130">
        <v>0</v>
      </c>
      <c r="S1027" s="130">
        <v>0</v>
      </c>
      <c r="T1027" s="130">
        <v>0</v>
      </c>
      <c r="U1027" s="130">
        <v>0</v>
      </c>
      <c r="V1027" s="130">
        <v>0</v>
      </c>
      <c r="W1027" s="130">
        <v>0</v>
      </c>
      <c r="X1027" s="56"/>
      <c r="Y1027" s="57"/>
      <c r="Z1027" s="57"/>
      <c r="AA1027" s="57"/>
      <c r="AB1027" s="57"/>
      <c r="AC1027" s="57"/>
      <c r="AD1027" s="57"/>
    </row>
    <row r="1028" spans="1:30" s="55" customFormat="1" ht="24.75" hidden="1" customHeight="1" x14ac:dyDescent="0.25">
      <c r="A1028" s="125">
        <v>428</v>
      </c>
      <c r="B1028" s="126" t="s">
        <v>1341</v>
      </c>
      <c r="C1028" s="106">
        <f t="shared" si="107"/>
        <v>9791947.1600000001</v>
      </c>
      <c r="D1028" s="134">
        <f t="shared" si="108"/>
        <v>195583.04</v>
      </c>
      <c r="E1028" s="130">
        <f t="shared" si="106"/>
        <v>456969.72</v>
      </c>
      <c r="F1028" s="130">
        <v>0</v>
      </c>
      <c r="G1028" s="130">
        <v>0</v>
      </c>
      <c r="H1028" s="130">
        <v>0</v>
      </c>
      <c r="I1028" s="130">
        <v>0</v>
      </c>
      <c r="J1028" s="130">
        <v>0</v>
      </c>
      <c r="K1028" s="130">
        <v>0</v>
      </c>
      <c r="L1028" s="128">
        <v>4</v>
      </c>
      <c r="M1028" s="130">
        <v>9139394.4000000004</v>
      </c>
      <c r="N1028" s="130">
        <v>0</v>
      </c>
      <c r="O1028" s="130">
        <v>0</v>
      </c>
      <c r="P1028" s="130">
        <v>0</v>
      </c>
      <c r="Q1028" s="130">
        <v>0</v>
      </c>
      <c r="R1028" s="130">
        <v>0</v>
      </c>
      <c r="S1028" s="130">
        <v>0</v>
      </c>
      <c r="T1028" s="130">
        <v>0</v>
      </c>
      <c r="U1028" s="130">
        <v>0</v>
      </c>
      <c r="V1028" s="130">
        <v>0</v>
      </c>
      <c r="W1028" s="130">
        <v>0</v>
      </c>
      <c r="X1028" s="56"/>
      <c r="Y1028" s="57"/>
      <c r="Z1028" s="57"/>
      <c r="AA1028" s="57"/>
      <c r="AB1028" s="57"/>
      <c r="AC1028" s="57"/>
      <c r="AD1028" s="57"/>
    </row>
    <row r="1029" spans="1:30" s="55" customFormat="1" ht="24.75" hidden="1" customHeight="1" x14ac:dyDescent="0.25">
      <c r="A1029" s="125">
        <v>429</v>
      </c>
      <c r="B1029" s="126" t="s">
        <v>1293</v>
      </c>
      <c r="C1029" s="106">
        <f t="shared" si="107"/>
        <v>2436031.86</v>
      </c>
      <c r="D1029" s="134">
        <f t="shared" si="108"/>
        <v>48656.97</v>
      </c>
      <c r="E1029" s="130">
        <f t="shared" si="106"/>
        <v>113684.52</v>
      </c>
      <c r="F1029" s="130">
        <v>0</v>
      </c>
      <c r="G1029" s="130">
        <v>0</v>
      </c>
      <c r="H1029" s="130">
        <v>0</v>
      </c>
      <c r="I1029" s="130">
        <v>0</v>
      </c>
      <c r="J1029" s="130">
        <v>0</v>
      </c>
      <c r="K1029" s="130">
        <v>0</v>
      </c>
      <c r="L1029" s="128">
        <v>1</v>
      </c>
      <c r="M1029" s="130">
        <v>2273690.37</v>
      </c>
      <c r="N1029" s="130">
        <v>0</v>
      </c>
      <c r="O1029" s="130">
        <v>0</v>
      </c>
      <c r="P1029" s="130">
        <v>0</v>
      </c>
      <c r="Q1029" s="130">
        <v>0</v>
      </c>
      <c r="R1029" s="130">
        <v>0</v>
      </c>
      <c r="S1029" s="130">
        <v>0</v>
      </c>
      <c r="T1029" s="130">
        <v>0</v>
      </c>
      <c r="U1029" s="130">
        <v>0</v>
      </c>
      <c r="V1029" s="130">
        <v>0</v>
      </c>
      <c r="W1029" s="130">
        <v>0</v>
      </c>
      <c r="X1029" s="56"/>
      <c r="Y1029" s="57"/>
      <c r="Z1029" s="57"/>
      <c r="AA1029" s="57"/>
      <c r="AB1029" s="57"/>
      <c r="AC1029" s="57"/>
      <c r="AD1029" s="57"/>
    </row>
    <row r="1030" spans="1:30" s="55" customFormat="1" ht="24.75" hidden="1" customHeight="1" x14ac:dyDescent="0.25">
      <c r="A1030" s="125">
        <v>430</v>
      </c>
      <c r="B1030" s="126" t="s">
        <v>1332</v>
      </c>
      <c r="C1030" s="106">
        <f t="shared" si="107"/>
        <v>4693540.6100000003</v>
      </c>
      <c r="D1030" s="134">
        <f t="shared" si="108"/>
        <v>97329.08</v>
      </c>
      <c r="E1030" s="130">
        <v>48123.51</v>
      </c>
      <c r="F1030" s="130">
        <v>0</v>
      </c>
      <c r="G1030" s="130">
        <v>0</v>
      </c>
      <c r="H1030" s="130">
        <v>0</v>
      </c>
      <c r="I1030" s="130">
        <v>0</v>
      </c>
      <c r="J1030" s="130">
        <v>0</v>
      </c>
      <c r="K1030" s="130">
        <v>0</v>
      </c>
      <c r="L1030" s="128">
        <v>2</v>
      </c>
      <c r="M1030" s="130">
        <v>4548088.0199999996</v>
      </c>
      <c r="N1030" s="130">
        <v>0</v>
      </c>
      <c r="O1030" s="130">
        <v>0</v>
      </c>
      <c r="P1030" s="130">
        <v>0</v>
      </c>
      <c r="Q1030" s="130">
        <v>0</v>
      </c>
      <c r="R1030" s="130">
        <v>0</v>
      </c>
      <c r="S1030" s="130">
        <v>0</v>
      </c>
      <c r="T1030" s="130">
        <v>0</v>
      </c>
      <c r="U1030" s="130">
        <v>0</v>
      </c>
      <c r="V1030" s="130">
        <v>0</v>
      </c>
      <c r="W1030" s="130">
        <v>0</v>
      </c>
      <c r="X1030" s="56"/>
      <c r="Y1030" s="57"/>
      <c r="Z1030" s="57"/>
      <c r="AA1030" s="57"/>
      <c r="AB1030" s="57"/>
      <c r="AC1030" s="57"/>
      <c r="AD1030" s="57"/>
    </row>
    <row r="1031" spans="1:30" s="55" customFormat="1" ht="24.75" hidden="1" customHeight="1" x14ac:dyDescent="0.25">
      <c r="A1031" s="125">
        <v>431</v>
      </c>
      <c r="B1031" s="126" t="s">
        <v>1296</v>
      </c>
      <c r="C1031" s="106">
        <f t="shared" si="107"/>
        <v>4557952.71</v>
      </c>
      <c r="D1031" s="134">
        <f t="shared" si="108"/>
        <v>94400.7</v>
      </c>
      <c r="E1031" s="130">
        <v>52304.480000000003</v>
      </c>
      <c r="F1031" s="130">
        <v>0</v>
      </c>
      <c r="G1031" s="130">
        <v>0</v>
      </c>
      <c r="H1031" s="130">
        <v>0</v>
      </c>
      <c r="I1031" s="130">
        <v>0</v>
      </c>
      <c r="J1031" s="130">
        <v>0</v>
      </c>
      <c r="K1031" s="130">
        <v>0</v>
      </c>
      <c r="L1031" s="128">
        <v>2</v>
      </c>
      <c r="M1031" s="130">
        <v>4411247.53</v>
      </c>
      <c r="N1031" s="130">
        <v>0</v>
      </c>
      <c r="O1031" s="130">
        <v>0</v>
      </c>
      <c r="P1031" s="130">
        <v>0</v>
      </c>
      <c r="Q1031" s="130">
        <v>0</v>
      </c>
      <c r="R1031" s="130">
        <v>0</v>
      </c>
      <c r="S1031" s="130">
        <v>0</v>
      </c>
      <c r="T1031" s="130">
        <v>0</v>
      </c>
      <c r="U1031" s="130">
        <v>0</v>
      </c>
      <c r="V1031" s="130">
        <v>0</v>
      </c>
      <c r="W1031" s="130">
        <v>0</v>
      </c>
      <c r="X1031" s="56"/>
      <c r="Y1031" s="57"/>
      <c r="Z1031" s="57"/>
      <c r="AA1031" s="57"/>
      <c r="AB1031" s="57"/>
      <c r="AC1031" s="57"/>
      <c r="AD1031" s="57"/>
    </row>
    <row r="1032" spans="1:30" s="55" customFormat="1" ht="24.75" hidden="1" customHeight="1" x14ac:dyDescent="0.25">
      <c r="A1032" s="125">
        <v>432</v>
      </c>
      <c r="B1032" s="126" t="s">
        <v>1306</v>
      </c>
      <c r="C1032" s="106">
        <f t="shared" si="107"/>
        <v>2352248.3199999998</v>
      </c>
      <c r="D1032" s="134">
        <f t="shared" si="108"/>
        <v>48244.7</v>
      </c>
      <c r="E1032" s="130">
        <v>49578.22</v>
      </c>
      <c r="F1032" s="130">
        <v>0</v>
      </c>
      <c r="G1032" s="130">
        <v>0</v>
      </c>
      <c r="H1032" s="130">
        <v>0</v>
      </c>
      <c r="I1032" s="130">
        <v>0</v>
      </c>
      <c r="J1032" s="130">
        <v>0</v>
      </c>
      <c r="K1032" s="130">
        <v>0</v>
      </c>
      <c r="L1032" s="128">
        <v>1</v>
      </c>
      <c r="M1032" s="130">
        <v>2254425.4</v>
      </c>
      <c r="N1032" s="130">
        <v>0</v>
      </c>
      <c r="O1032" s="130">
        <v>0</v>
      </c>
      <c r="P1032" s="130">
        <v>0</v>
      </c>
      <c r="Q1032" s="130">
        <v>0</v>
      </c>
      <c r="R1032" s="130">
        <v>0</v>
      </c>
      <c r="S1032" s="130">
        <v>0</v>
      </c>
      <c r="T1032" s="130">
        <v>0</v>
      </c>
      <c r="U1032" s="130">
        <v>0</v>
      </c>
      <c r="V1032" s="130">
        <v>0</v>
      </c>
      <c r="W1032" s="130">
        <v>0</v>
      </c>
      <c r="X1032" s="56"/>
      <c r="Y1032" s="57"/>
      <c r="Z1032" s="57"/>
      <c r="AA1032" s="57"/>
      <c r="AB1032" s="57"/>
      <c r="AC1032" s="57"/>
      <c r="AD1032" s="57"/>
    </row>
    <row r="1033" spans="1:30" s="55" customFormat="1" ht="24.75" hidden="1" customHeight="1" x14ac:dyDescent="0.25">
      <c r="A1033" s="125">
        <v>433</v>
      </c>
      <c r="B1033" s="126" t="s">
        <v>1333</v>
      </c>
      <c r="C1033" s="106">
        <f t="shared" si="107"/>
        <v>2406107.23</v>
      </c>
      <c r="D1033" s="134">
        <f t="shared" si="108"/>
        <v>49407.65</v>
      </c>
      <c r="E1033" s="130">
        <v>47930.96</v>
      </c>
      <c r="F1033" s="130">
        <v>0</v>
      </c>
      <c r="G1033" s="130">
        <v>0</v>
      </c>
      <c r="H1033" s="130">
        <v>0</v>
      </c>
      <c r="I1033" s="130">
        <v>0</v>
      </c>
      <c r="J1033" s="130">
        <v>0</v>
      </c>
      <c r="K1033" s="130">
        <v>0</v>
      </c>
      <c r="L1033" s="128">
        <v>1</v>
      </c>
      <c r="M1033" s="130">
        <v>2308768.62</v>
      </c>
      <c r="N1033" s="130">
        <v>0</v>
      </c>
      <c r="O1033" s="130">
        <v>0</v>
      </c>
      <c r="P1033" s="130">
        <v>0</v>
      </c>
      <c r="Q1033" s="130">
        <v>0</v>
      </c>
      <c r="R1033" s="130">
        <v>0</v>
      </c>
      <c r="S1033" s="130">
        <v>0</v>
      </c>
      <c r="T1033" s="130">
        <v>0</v>
      </c>
      <c r="U1033" s="130">
        <v>0</v>
      </c>
      <c r="V1033" s="130">
        <v>0</v>
      </c>
      <c r="W1033" s="130">
        <v>0</v>
      </c>
      <c r="X1033" s="56"/>
      <c r="Y1033" s="57"/>
      <c r="Z1033" s="57"/>
      <c r="AA1033" s="57"/>
      <c r="AB1033" s="57"/>
      <c r="AC1033" s="57"/>
      <c r="AD1033" s="57"/>
    </row>
    <row r="1034" spans="1:30" s="55" customFormat="1" ht="24.75" hidden="1" customHeight="1" x14ac:dyDescent="0.25">
      <c r="A1034" s="125">
        <v>434</v>
      </c>
      <c r="B1034" s="126" t="s">
        <v>423</v>
      </c>
      <c r="C1034" s="106">
        <f t="shared" si="107"/>
        <v>20863642.77</v>
      </c>
      <c r="D1034" s="134">
        <f t="shared" si="108"/>
        <v>416727.6</v>
      </c>
      <c r="E1034" s="130">
        <f t="shared" si="106"/>
        <v>973662.63</v>
      </c>
      <c r="F1034" s="130">
        <v>0</v>
      </c>
      <c r="G1034" s="130">
        <v>0</v>
      </c>
      <c r="H1034" s="130">
        <v>0</v>
      </c>
      <c r="I1034" s="130">
        <v>0</v>
      </c>
      <c r="J1034" s="130">
        <v>0</v>
      </c>
      <c r="K1034" s="130">
        <v>0</v>
      </c>
      <c r="L1034" s="128">
        <v>0</v>
      </c>
      <c r="M1034" s="130">
        <v>0</v>
      </c>
      <c r="N1034" s="130">
        <v>1387.5</v>
      </c>
      <c r="O1034" s="130">
        <v>7689906.9900000002</v>
      </c>
      <c r="P1034" s="130">
        <v>0</v>
      </c>
      <c r="Q1034" s="130">
        <v>0</v>
      </c>
      <c r="R1034" s="130">
        <v>0</v>
      </c>
      <c r="S1034" s="130">
        <v>0</v>
      </c>
      <c r="T1034" s="130">
        <v>4256.5</v>
      </c>
      <c r="U1034" s="130">
        <v>11783345.550000001</v>
      </c>
      <c r="V1034" s="130">
        <v>0</v>
      </c>
      <c r="W1034" s="130">
        <v>0</v>
      </c>
      <c r="X1034" s="56"/>
      <c r="Y1034" s="57"/>
      <c r="Z1034" s="57"/>
      <c r="AA1034" s="57"/>
      <c r="AB1034" s="57"/>
      <c r="AC1034" s="57"/>
      <c r="AD1034" s="57"/>
    </row>
    <row r="1035" spans="1:30" s="55" customFormat="1" ht="24.75" hidden="1" customHeight="1" x14ac:dyDescent="0.25">
      <c r="A1035" s="125">
        <v>435</v>
      </c>
      <c r="B1035" s="126" t="s">
        <v>424</v>
      </c>
      <c r="C1035" s="106">
        <f t="shared" si="107"/>
        <v>21634394.359999999</v>
      </c>
      <c r="D1035" s="134">
        <f t="shared" si="108"/>
        <v>432122.49</v>
      </c>
      <c r="E1035" s="130">
        <f t="shared" si="106"/>
        <v>1009631.99</v>
      </c>
      <c r="F1035" s="130">
        <v>0</v>
      </c>
      <c r="G1035" s="130">
        <v>0</v>
      </c>
      <c r="H1035" s="130">
        <v>0</v>
      </c>
      <c r="I1035" s="130">
        <v>0</v>
      </c>
      <c r="J1035" s="130">
        <v>0</v>
      </c>
      <c r="K1035" s="130">
        <v>0</v>
      </c>
      <c r="L1035" s="128">
        <v>0</v>
      </c>
      <c r="M1035" s="130">
        <v>0</v>
      </c>
      <c r="N1035" s="130">
        <v>1517.3</v>
      </c>
      <c r="O1035" s="130">
        <v>8409294.3300000001</v>
      </c>
      <c r="P1035" s="130">
        <v>0</v>
      </c>
      <c r="Q1035" s="130">
        <v>0</v>
      </c>
      <c r="R1035" s="130">
        <v>0</v>
      </c>
      <c r="S1035" s="130">
        <v>0</v>
      </c>
      <c r="T1035" s="130">
        <v>4256.5</v>
      </c>
      <c r="U1035" s="130">
        <v>11783345.550000001</v>
      </c>
      <c r="V1035" s="130">
        <v>0</v>
      </c>
      <c r="W1035" s="130">
        <v>0</v>
      </c>
      <c r="X1035" s="56"/>
      <c r="Y1035" s="57"/>
      <c r="Z1035" s="57"/>
      <c r="AA1035" s="57"/>
      <c r="AB1035" s="57"/>
      <c r="AC1035" s="57"/>
      <c r="AD1035" s="57"/>
    </row>
    <row r="1036" spans="1:30" s="55" customFormat="1" ht="24.75" hidden="1" customHeight="1" x14ac:dyDescent="0.25">
      <c r="A1036" s="125">
        <v>436</v>
      </c>
      <c r="B1036" s="126" t="s">
        <v>1299</v>
      </c>
      <c r="C1036" s="106">
        <f t="shared" si="107"/>
        <v>4603670.22</v>
      </c>
      <c r="D1036" s="134">
        <f t="shared" si="108"/>
        <v>95374.81</v>
      </c>
      <c r="E1036" s="130">
        <v>51528.4</v>
      </c>
      <c r="F1036" s="130">
        <v>0</v>
      </c>
      <c r="G1036" s="130">
        <v>0</v>
      </c>
      <c r="H1036" s="130">
        <v>0</v>
      </c>
      <c r="I1036" s="130">
        <v>0</v>
      </c>
      <c r="J1036" s="130">
        <v>0</v>
      </c>
      <c r="K1036" s="130">
        <v>0</v>
      </c>
      <c r="L1036" s="128">
        <v>2</v>
      </c>
      <c r="M1036" s="130">
        <v>4456767.01</v>
      </c>
      <c r="N1036" s="130">
        <v>0</v>
      </c>
      <c r="O1036" s="130">
        <v>0</v>
      </c>
      <c r="P1036" s="130">
        <v>0</v>
      </c>
      <c r="Q1036" s="130">
        <v>0</v>
      </c>
      <c r="R1036" s="130">
        <v>0</v>
      </c>
      <c r="S1036" s="130">
        <v>0</v>
      </c>
      <c r="T1036" s="130">
        <v>0</v>
      </c>
      <c r="U1036" s="130">
        <v>0</v>
      </c>
      <c r="V1036" s="130">
        <v>0</v>
      </c>
      <c r="W1036" s="130">
        <v>0</v>
      </c>
      <c r="X1036" s="56"/>
      <c r="Y1036" s="57"/>
      <c r="Z1036" s="57"/>
      <c r="AA1036" s="57"/>
      <c r="AB1036" s="57"/>
      <c r="AC1036" s="57"/>
      <c r="AD1036" s="57"/>
    </row>
    <row r="1037" spans="1:30" s="55" customFormat="1" ht="24.75" hidden="1" customHeight="1" x14ac:dyDescent="0.25">
      <c r="A1037" s="125">
        <v>437</v>
      </c>
      <c r="B1037" s="206" t="s">
        <v>1463</v>
      </c>
      <c r="C1037" s="106">
        <f t="shared" si="107"/>
        <v>6947249.1600000001</v>
      </c>
      <c r="D1037" s="134">
        <f t="shared" si="108"/>
        <v>141487.9</v>
      </c>
      <c r="E1037" s="130">
        <v>194177.26</v>
      </c>
      <c r="F1037" s="130">
        <v>0</v>
      </c>
      <c r="G1037" s="130">
        <v>0</v>
      </c>
      <c r="H1037" s="130">
        <v>0</v>
      </c>
      <c r="I1037" s="130">
        <v>0</v>
      </c>
      <c r="J1037" s="130">
        <v>0</v>
      </c>
      <c r="K1037" s="130">
        <v>0</v>
      </c>
      <c r="L1037" s="128">
        <v>0</v>
      </c>
      <c r="M1037" s="130">
        <v>0</v>
      </c>
      <c r="N1037" s="130">
        <v>1996.1</v>
      </c>
      <c r="O1037" s="130">
        <v>6611584</v>
      </c>
      <c r="P1037" s="130">
        <v>0</v>
      </c>
      <c r="Q1037" s="130">
        <v>0</v>
      </c>
      <c r="R1037" s="130">
        <v>0</v>
      </c>
      <c r="S1037" s="130">
        <v>0</v>
      </c>
      <c r="T1037" s="130">
        <v>0</v>
      </c>
      <c r="U1037" s="130">
        <v>0</v>
      </c>
      <c r="V1037" s="130">
        <v>0</v>
      </c>
      <c r="W1037" s="130">
        <v>0</v>
      </c>
      <c r="X1037" s="56"/>
      <c r="Y1037" s="57"/>
      <c r="Z1037" s="57"/>
      <c r="AA1037" s="57"/>
      <c r="AB1037" s="57"/>
      <c r="AC1037" s="57"/>
      <c r="AD1037" s="57"/>
    </row>
    <row r="1038" spans="1:30" s="55" customFormat="1" ht="24.75" hidden="1" customHeight="1" x14ac:dyDescent="0.25">
      <c r="A1038" s="125">
        <v>438</v>
      </c>
      <c r="B1038" s="126" t="s">
        <v>425</v>
      </c>
      <c r="C1038" s="106">
        <f t="shared" si="107"/>
        <v>17789070.940000001</v>
      </c>
      <c r="D1038" s="134">
        <f t="shared" si="108"/>
        <v>355316.52</v>
      </c>
      <c r="E1038" s="130">
        <f t="shared" ref="E1038:E1051" si="109">ROUND((F1038+G1038+H1038+I1038+J1038+K1038+M1038+O1038+Q1038+S1038+U1038+W1038)*0.05,2)</f>
        <v>830178.78</v>
      </c>
      <c r="F1038" s="130">
        <v>1223688.17</v>
      </c>
      <c r="G1038" s="130">
        <v>0</v>
      </c>
      <c r="H1038" s="130">
        <v>2796889.55</v>
      </c>
      <c r="I1038" s="130">
        <v>1642937.15</v>
      </c>
      <c r="J1038" s="130">
        <v>1599624.11</v>
      </c>
      <c r="K1038" s="130">
        <v>0</v>
      </c>
      <c r="L1038" s="128">
        <v>0</v>
      </c>
      <c r="M1038" s="130">
        <v>0</v>
      </c>
      <c r="N1038" s="130">
        <v>901.4</v>
      </c>
      <c r="O1038" s="130">
        <v>4865803.8</v>
      </c>
      <c r="P1038" s="130">
        <v>0</v>
      </c>
      <c r="Q1038" s="130">
        <v>0</v>
      </c>
      <c r="R1038" s="130">
        <v>0</v>
      </c>
      <c r="S1038" s="130">
        <v>0</v>
      </c>
      <c r="T1038" s="130">
        <v>1000</v>
      </c>
      <c r="U1038" s="130">
        <v>4474632.8600000003</v>
      </c>
      <c r="V1038" s="130">
        <v>0</v>
      </c>
      <c r="W1038" s="130">
        <v>0</v>
      </c>
      <c r="X1038" s="56"/>
      <c r="Y1038" s="57"/>
      <c r="Z1038" s="57"/>
      <c r="AA1038" s="57"/>
      <c r="AB1038" s="57"/>
      <c r="AC1038" s="57"/>
      <c r="AD1038" s="57"/>
    </row>
    <row r="1039" spans="1:30" s="55" customFormat="1" ht="24.75" hidden="1" customHeight="1" x14ac:dyDescent="0.25">
      <c r="A1039" s="125">
        <v>439</v>
      </c>
      <c r="B1039" s="126" t="s">
        <v>426</v>
      </c>
      <c r="C1039" s="106">
        <f t="shared" si="107"/>
        <v>28478450.93</v>
      </c>
      <c r="D1039" s="134">
        <f t="shared" si="108"/>
        <v>568824.76</v>
      </c>
      <c r="E1039" s="130">
        <f t="shared" si="109"/>
        <v>1329029.82</v>
      </c>
      <c r="F1039" s="130">
        <v>2433446.02</v>
      </c>
      <c r="G1039" s="130">
        <v>7662368.2199999997</v>
      </c>
      <c r="H1039" s="130">
        <v>5561939.6600000001</v>
      </c>
      <c r="I1039" s="130">
        <v>3267171.3</v>
      </c>
      <c r="J1039" s="130">
        <v>3181038.29</v>
      </c>
      <c r="K1039" s="130">
        <v>0</v>
      </c>
      <c r="L1039" s="128">
        <v>0</v>
      </c>
      <c r="M1039" s="130">
        <v>0</v>
      </c>
      <c r="N1039" s="130">
        <v>0</v>
      </c>
      <c r="O1039" s="130">
        <v>0</v>
      </c>
      <c r="P1039" s="130">
        <v>0</v>
      </c>
      <c r="Q1039" s="130">
        <v>0</v>
      </c>
      <c r="R1039" s="130">
        <v>0</v>
      </c>
      <c r="S1039" s="130">
        <v>0</v>
      </c>
      <c r="T1039" s="130">
        <v>1000</v>
      </c>
      <c r="U1039" s="130">
        <v>4474632.8600000003</v>
      </c>
      <c r="V1039" s="130">
        <v>0</v>
      </c>
      <c r="W1039" s="130">
        <v>0</v>
      </c>
      <c r="X1039" s="56"/>
      <c r="Y1039" s="57"/>
      <c r="Z1039" s="57"/>
      <c r="AA1039" s="57"/>
      <c r="AB1039" s="57"/>
      <c r="AC1039" s="57"/>
      <c r="AD1039" s="57"/>
    </row>
    <row r="1040" spans="1:30" s="55" customFormat="1" ht="24.75" hidden="1" customHeight="1" x14ac:dyDescent="0.25">
      <c r="A1040" s="125">
        <v>440</v>
      </c>
      <c r="B1040" s="126" t="s">
        <v>1304</v>
      </c>
      <c r="C1040" s="106">
        <f t="shared" si="107"/>
        <v>4689200.37</v>
      </c>
      <c r="D1040" s="134">
        <f t="shared" si="108"/>
        <v>97208.53</v>
      </c>
      <c r="E1040" s="130">
        <v>49537.13</v>
      </c>
      <c r="F1040" s="130">
        <v>0</v>
      </c>
      <c r="G1040" s="130">
        <v>0</v>
      </c>
      <c r="H1040" s="130">
        <v>0</v>
      </c>
      <c r="I1040" s="130">
        <v>0</v>
      </c>
      <c r="J1040" s="130">
        <v>0</v>
      </c>
      <c r="K1040" s="130">
        <v>0</v>
      </c>
      <c r="L1040" s="128">
        <v>2</v>
      </c>
      <c r="M1040" s="130">
        <v>4542454.71</v>
      </c>
      <c r="N1040" s="130">
        <v>0</v>
      </c>
      <c r="O1040" s="130">
        <v>0</v>
      </c>
      <c r="P1040" s="130">
        <v>0</v>
      </c>
      <c r="Q1040" s="130">
        <v>0</v>
      </c>
      <c r="R1040" s="130">
        <v>0</v>
      </c>
      <c r="S1040" s="130">
        <v>0</v>
      </c>
      <c r="T1040" s="130">
        <v>0</v>
      </c>
      <c r="U1040" s="130">
        <v>0</v>
      </c>
      <c r="V1040" s="130">
        <v>0</v>
      </c>
      <c r="W1040" s="130">
        <v>0</v>
      </c>
      <c r="X1040" s="56"/>
      <c r="Y1040" s="57"/>
      <c r="Z1040" s="57"/>
      <c r="AA1040" s="57"/>
      <c r="AB1040" s="57"/>
      <c r="AC1040" s="57"/>
      <c r="AD1040" s="57"/>
    </row>
    <row r="1041" spans="1:30" s="55" customFormat="1" ht="24.75" hidden="1" customHeight="1" x14ac:dyDescent="0.25">
      <c r="A1041" s="125">
        <v>441</v>
      </c>
      <c r="B1041" s="126" t="s">
        <v>1364</v>
      </c>
      <c r="C1041" s="106">
        <f t="shared" si="107"/>
        <v>11644057.800000001</v>
      </c>
      <c r="D1041" s="134">
        <f t="shared" si="108"/>
        <v>242451.23</v>
      </c>
      <c r="E1041" s="130">
        <v>72109.88</v>
      </c>
      <c r="F1041" s="130">
        <v>0</v>
      </c>
      <c r="G1041" s="130">
        <v>0</v>
      </c>
      <c r="H1041" s="130">
        <v>0</v>
      </c>
      <c r="I1041" s="130">
        <v>0</v>
      </c>
      <c r="J1041" s="130">
        <v>0</v>
      </c>
      <c r="K1041" s="130">
        <v>0</v>
      </c>
      <c r="L1041" s="128">
        <v>5</v>
      </c>
      <c r="M1041" s="130">
        <v>11329496.689999999</v>
      </c>
      <c r="N1041" s="130">
        <v>0</v>
      </c>
      <c r="O1041" s="130">
        <v>0</v>
      </c>
      <c r="P1041" s="130">
        <v>0</v>
      </c>
      <c r="Q1041" s="130">
        <v>0</v>
      </c>
      <c r="R1041" s="130">
        <v>0</v>
      </c>
      <c r="S1041" s="130">
        <v>0</v>
      </c>
      <c r="T1041" s="130">
        <v>0</v>
      </c>
      <c r="U1041" s="130">
        <v>0</v>
      </c>
      <c r="V1041" s="130">
        <v>0</v>
      </c>
      <c r="W1041" s="130">
        <v>0</v>
      </c>
      <c r="X1041" s="56"/>
      <c r="Y1041" s="57"/>
      <c r="Z1041" s="57"/>
      <c r="AA1041" s="57"/>
      <c r="AB1041" s="57"/>
      <c r="AC1041" s="57"/>
      <c r="AD1041" s="57"/>
    </row>
    <row r="1042" spans="1:30" s="55" customFormat="1" ht="24.75" hidden="1" customHeight="1" x14ac:dyDescent="0.25">
      <c r="A1042" s="125">
        <v>442</v>
      </c>
      <c r="B1042" s="126" t="s">
        <v>1356</v>
      </c>
      <c r="C1042" s="106">
        <f t="shared" si="107"/>
        <v>11944388.060000001</v>
      </c>
      <c r="D1042" s="134">
        <f t="shared" si="108"/>
        <v>244900.02</v>
      </c>
      <c r="E1042" s="130">
        <v>255561.83</v>
      </c>
      <c r="F1042" s="130">
        <v>0</v>
      </c>
      <c r="G1042" s="130">
        <v>0</v>
      </c>
      <c r="H1042" s="130">
        <v>0</v>
      </c>
      <c r="I1042" s="130">
        <v>0</v>
      </c>
      <c r="J1042" s="130">
        <v>0</v>
      </c>
      <c r="K1042" s="130">
        <v>0</v>
      </c>
      <c r="L1042" s="128">
        <v>5</v>
      </c>
      <c r="M1042" s="130">
        <v>11443926.210000001</v>
      </c>
      <c r="N1042" s="130">
        <v>0</v>
      </c>
      <c r="O1042" s="130">
        <v>0</v>
      </c>
      <c r="P1042" s="130">
        <v>0</v>
      </c>
      <c r="Q1042" s="130">
        <v>0</v>
      </c>
      <c r="R1042" s="130">
        <v>0</v>
      </c>
      <c r="S1042" s="130">
        <v>0</v>
      </c>
      <c r="T1042" s="130">
        <v>0</v>
      </c>
      <c r="U1042" s="130">
        <v>0</v>
      </c>
      <c r="V1042" s="130">
        <v>0</v>
      </c>
      <c r="W1042" s="130">
        <v>0</v>
      </c>
      <c r="X1042" s="56"/>
      <c r="Y1042" s="57"/>
      <c r="Z1042" s="57"/>
      <c r="AA1042" s="57"/>
      <c r="AB1042" s="57"/>
      <c r="AC1042" s="57"/>
      <c r="AD1042" s="57"/>
    </row>
    <row r="1043" spans="1:30" s="55" customFormat="1" ht="24.75" hidden="1" customHeight="1" x14ac:dyDescent="0.25">
      <c r="A1043" s="125">
        <v>443</v>
      </c>
      <c r="B1043" s="126" t="s">
        <v>1369</v>
      </c>
      <c r="C1043" s="106">
        <f t="shared" si="107"/>
        <v>9562301.9499999993</v>
      </c>
      <c r="D1043" s="134">
        <f t="shared" si="108"/>
        <v>198847.66</v>
      </c>
      <c r="E1043" s="130">
        <v>71507.570000000007</v>
      </c>
      <c r="F1043" s="130">
        <v>0</v>
      </c>
      <c r="G1043" s="130">
        <v>0</v>
      </c>
      <c r="H1043" s="130">
        <v>0</v>
      </c>
      <c r="I1043" s="130">
        <v>0</v>
      </c>
      <c r="J1043" s="130">
        <v>0</v>
      </c>
      <c r="K1043" s="130">
        <v>0</v>
      </c>
      <c r="L1043" s="128">
        <v>4</v>
      </c>
      <c r="M1043" s="130">
        <v>9291946.7200000007</v>
      </c>
      <c r="N1043" s="130">
        <v>0</v>
      </c>
      <c r="O1043" s="130">
        <v>0</v>
      </c>
      <c r="P1043" s="130">
        <v>0</v>
      </c>
      <c r="Q1043" s="130">
        <v>0</v>
      </c>
      <c r="R1043" s="130">
        <v>0</v>
      </c>
      <c r="S1043" s="130">
        <v>0</v>
      </c>
      <c r="T1043" s="130">
        <v>0</v>
      </c>
      <c r="U1043" s="130">
        <v>0</v>
      </c>
      <c r="V1043" s="130">
        <v>0</v>
      </c>
      <c r="W1043" s="130">
        <v>0</v>
      </c>
      <c r="X1043" s="56"/>
      <c r="Y1043" s="57"/>
      <c r="Z1043" s="57"/>
      <c r="AA1043" s="57"/>
      <c r="AB1043" s="57"/>
      <c r="AC1043" s="57"/>
      <c r="AD1043" s="57"/>
    </row>
    <row r="1044" spans="1:30" s="55" customFormat="1" ht="24.75" hidden="1" customHeight="1" x14ac:dyDescent="0.25">
      <c r="A1044" s="125">
        <v>444</v>
      </c>
      <c r="B1044" s="126" t="s">
        <v>1331</v>
      </c>
      <c r="C1044" s="106">
        <f t="shared" si="107"/>
        <v>9260469.6199999992</v>
      </c>
      <c r="D1044" s="134">
        <f t="shared" si="108"/>
        <v>192571.75</v>
      </c>
      <c r="E1044" s="130">
        <v>69218.070000000007</v>
      </c>
      <c r="F1044" s="130">
        <v>0</v>
      </c>
      <c r="G1044" s="130">
        <v>0</v>
      </c>
      <c r="H1044" s="130">
        <v>0</v>
      </c>
      <c r="I1044" s="130">
        <v>0</v>
      </c>
      <c r="J1044" s="130">
        <v>0</v>
      </c>
      <c r="K1044" s="130">
        <v>0</v>
      </c>
      <c r="L1044" s="128">
        <v>4</v>
      </c>
      <c r="M1044" s="130">
        <v>8998679.8000000007</v>
      </c>
      <c r="N1044" s="130">
        <v>0</v>
      </c>
      <c r="O1044" s="130">
        <v>0</v>
      </c>
      <c r="P1044" s="130">
        <v>0</v>
      </c>
      <c r="Q1044" s="130">
        <v>0</v>
      </c>
      <c r="R1044" s="130">
        <v>0</v>
      </c>
      <c r="S1044" s="130">
        <v>0</v>
      </c>
      <c r="T1044" s="130">
        <v>0</v>
      </c>
      <c r="U1044" s="130">
        <v>0</v>
      </c>
      <c r="V1044" s="130">
        <v>0</v>
      </c>
      <c r="W1044" s="130">
        <v>0</v>
      </c>
      <c r="X1044" s="56"/>
      <c r="Y1044" s="57"/>
      <c r="Z1044" s="57"/>
      <c r="AA1044" s="57"/>
      <c r="AB1044" s="57"/>
      <c r="AC1044" s="57"/>
      <c r="AD1044" s="57"/>
    </row>
    <row r="1045" spans="1:30" s="55" customFormat="1" ht="24.75" hidden="1" customHeight="1" x14ac:dyDescent="0.25">
      <c r="A1045" s="125">
        <v>445</v>
      </c>
      <c r="B1045" s="126" t="s">
        <v>1305</v>
      </c>
      <c r="C1045" s="106">
        <f t="shared" si="107"/>
        <v>9136269.8599999994</v>
      </c>
      <c r="D1045" s="134">
        <f t="shared" si="108"/>
        <v>186994.26</v>
      </c>
      <c r="E1045" s="130">
        <v>211225.96</v>
      </c>
      <c r="F1045" s="130">
        <v>0</v>
      </c>
      <c r="G1045" s="130">
        <v>0</v>
      </c>
      <c r="H1045" s="130">
        <v>0</v>
      </c>
      <c r="I1045" s="130">
        <v>0</v>
      </c>
      <c r="J1045" s="130">
        <v>0</v>
      </c>
      <c r="K1045" s="130">
        <v>0</v>
      </c>
      <c r="L1045" s="128">
        <v>4</v>
      </c>
      <c r="M1045" s="130">
        <v>8738049.6400000006</v>
      </c>
      <c r="N1045" s="130">
        <v>0</v>
      </c>
      <c r="O1045" s="130">
        <v>0</v>
      </c>
      <c r="P1045" s="130">
        <v>0</v>
      </c>
      <c r="Q1045" s="130">
        <v>0</v>
      </c>
      <c r="R1045" s="130">
        <v>0</v>
      </c>
      <c r="S1045" s="130">
        <v>0</v>
      </c>
      <c r="T1045" s="130">
        <v>0</v>
      </c>
      <c r="U1045" s="130">
        <v>0</v>
      </c>
      <c r="V1045" s="130">
        <v>0</v>
      </c>
      <c r="W1045" s="130">
        <v>0</v>
      </c>
      <c r="X1045" s="56"/>
      <c r="Y1045" s="57"/>
      <c r="Z1045" s="57"/>
      <c r="AA1045" s="57"/>
      <c r="AB1045" s="57"/>
      <c r="AC1045" s="57"/>
      <c r="AD1045" s="57"/>
    </row>
    <row r="1046" spans="1:30" s="55" customFormat="1" ht="24.75" hidden="1" customHeight="1" x14ac:dyDescent="0.25">
      <c r="A1046" s="125">
        <v>446</v>
      </c>
      <c r="B1046" s="206" t="s">
        <v>489</v>
      </c>
      <c r="C1046" s="106">
        <f t="shared" ref="C1046:C1052" si="110">ROUND(SUM(D1046+E1046+F1046+G1046+H1046+I1046+J1046+K1046+M1046+O1046+Q1046+S1046+U1046+W1046),2)</f>
        <v>12791032.369999999</v>
      </c>
      <c r="D1046" s="134">
        <f t="shared" ref="D1046:D1052" si="111">ROUND((F1046+G1046+H1046+I1046+J1046+K1046+M1046+O1046+Q1046+S1046+U1046+W1046)*0.0214,2)</f>
        <v>255486.37</v>
      </c>
      <c r="E1046" s="130">
        <f t="shared" si="109"/>
        <v>596930.76</v>
      </c>
      <c r="F1046" s="130">
        <v>0</v>
      </c>
      <c r="G1046" s="130">
        <v>0</v>
      </c>
      <c r="H1046" s="130">
        <v>0</v>
      </c>
      <c r="I1046" s="130">
        <v>0</v>
      </c>
      <c r="J1046" s="130">
        <v>0</v>
      </c>
      <c r="K1046" s="130">
        <v>0</v>
      </c>
      <c r="L1046" s="128">
        <v>0</v>
      </c>
      <c r="M1046" s="130">
        <v>0</v>
      </c>
      <c r="N1046" s="130">
        <v>2154.1</v>
      </c>
      <c r="O1046" s="130">
        <v>11938615.24</v>
      </c>
      <c r="P1046" s="130">
        <v>0</v>
      </c>
      <c r="Q1046" s="130">
        <v>0</v>
      </c>
      <c r="R1046" s="130">
        <v>0</v>
      </c>
      <c r="S1046" s="130">
        <v>0</v>
      </c>
      <c r="T1046" s="130">
        <v>0</v>
      </c>
      <c r="U1046" s="130">
        <v>0</v>
      </c>
      <c r="V1046" s="130">
        <v>0</v>
      </c>
      <c r="W1046" s="130">
        <v>0</v>
      </c>
      <c r="X1046" s="56"/>
      <c r="Y1046" s="57"/>
      <c r="Z1046" s="57"/>
      <c r="AA1046" s="57"/>
      <c r="AB1046" s="57"/>
      <c r="AC1046" s="57"/>
      <c r="AD1046" s="57"/>
    </row>
    <row r="1047" spans="1:30" s="55" customFormat="1" ht="24.75" hidden="1" customHeight="1" x14ac:dyDescent="0.25">
      <c r="A1047" s="125">
        <v>447</v>
      </c>
      <c r="B1047" s="126" t="s">
        <v>1334</v>
      </c>
      <c r="C1047" s="106">
        <f t="shared" si="110"/>
        <v>4743477.8099999996</v>
      </c>
      <c r="D1047" s="134">
        <f t="shared" si="111"/>
        <v>98325.98</v>
      </c>
      <c r="E1047" s="130">
        <v>50479.93</v>
      </c>
      <c r="F1047" s="130">
        <v>0</v>
      </c>
      <c r="G1047" s="130">
        <v>0</v>
      </c>
      <c r="H1047" s="130">
        <v>0</v>
      </c>
      <c r="I1047" s="130">
        <v>0</v>
      </c>
      <c r="J1047" s="130">
        <v>0</v>
      </c>
      <c r="K1047" s="130">
        <v>0</v>
      </c>
      <c r="L1047" s="128">
        <v>2</v>
      </c>
      <c r="M1047" s="130">
        <v>4594671.9000000004</v>
      </c>
      <c r="N1047" s="130">
        <v>0</v>
      </c>
      <c r="O1047" s="130">
        <v>0</v>
      </c>
      <c r="P1047" s="130">
        <v>0</v>
      </c>
      <c r="Q1047" s="130">
        <v>0</v>
      </c>
      <c r="R1047" s="130">
        <v>0</v>
      </c>
      <c r="S1047" s="130">
        <v>0</v>
      </c>
      <c r="T1047" s="130">
        <v>0</v>
      </c>
      <c r="U1047" s="130">
        <v>0</v>
      </c>
      <c r="V1047" s="130">
        <v>0</v>
      </c>
      <c r="W1047" s="130">
        <v>0</v>
      </c>
      <c r="X1047" s="56"/>
      <c r="Y1047" s="57"/>
      <c r="Z1047" s="57"/>
      <c r="AA1047" s="57"/>
      <c r="AB1047" s="57"/>
      <c r="AC1047" s="57"/>
      <c r="AD1047" s="57"/>
    </row>
    <row r="1048" spans="1:30" s="55" customFormat="1" ht="24.75" hidden="1" customHeight="1" x14ac:dyDescent="0.25">
      <c r="A1048" s="125">
        <v>448</v>
      </c>
      <c r="B1048" s="126" t="s">
        <v>427</v>
      </c>
      <c r="C1048" s="106">
        <f t="shared" si="110"/>
        <v>15279256.83</v>
      </c>
      <c r="D1048" s="134">
        <f t="shared" si="111"/>
        <v>305185.83</v>
      </c>
      <c r="E1048" s="130">
        <f t="shared" si="109"/>
        <v>713051</v>
      </c>
      <c r="F1048" s="130">
        <v>854628.83</v>
      </c>
      <c r="G1048" s="130">
        <v>2562991.9</v>
      </c>
      <c r="H1048" s="130">
        <v>1479791.88</v>
      </c>
      <c r="I1048" s="130">
        <v>695930.89</v>
      </c>
      <c r="J1048" s="130">
        <v>925655.64</v>
      </c>
      <c r="K1048" s="130">
        <v>0</v>
      </c>
      <c r="L1048" s="128">
        <v>0</v>
      </c>
      <c r="M1048" s="130">
        <v>0</v>
      </c>
      <c r="N1048" s="130">
        <v>389.8</v>
      </c>
      <c r="O1048" s="130">
        <v>2739438.38</v>
      </c>
      <c r="P1048" s="130">
        <v>0</v>
      </c>
      <c r="Q1048" s="130">
        <v>0</v>
      </c>
      <c r="R1048" s="130">
        <v>2345</v>
      </c>
      <c r="S1048" s="130">
        <v>5002582.4800000004</v>
      </c>
      <c r="T1048" s="130">
        <v>0</v>
      </c>
      <c r="U1048" s="130">
        <v>0</v>
      </c>
      <c r="V1048" s="130">
        <v>0</v>
      </c>
      <c r="W1048" s="130">
        <v>0</v>
      </c>
      <c r="X1048" s="56"/>
      <c r="Y1048" s="57"/>
      <c r="Z1048" s="57"/>
      <c r="AA1048" s="57"/>
      <c r="AB1048" s="57"/>
      <c r="AC1048" s="57"/>
      <c r="AD1048" s="57"/>
    </row>
    <row r="1049" spans="1:30" s="55" customFormat="1" ht="24.75" hidden="1" customHeight="1" x14ac:dyDescent="0.25">
      <c r="A1049" s="125">
        <v>449</v>
      </c>
      <c r="B1049" s="126" t="s">
        <v>428</v>
      </c>
      <c r="C1049" s="106">
        <f t="shared" si="110"/>
        <v>42474042.329999998</v>
      </c>
      <c r="D1049" s="134">
        <f t="shared" si="111"/>
        <v>848370.83</v>
      </c>
      <c r="E1049" s="130">
        <f t="shared" si="109"/>
        <v>1982174.83</v>
      </c>
      <c r="F1049" s="130">
        <v>3158011.94</v>
      </c>
      <c r="G1049" s="130">
        <v>9943861.5600000005</v>
      </c>
      <c r="H1049" s="130">
        <v>7218024.04</v>
      </c>
      <c r="I1049" s="130">
        <v>4239981.45</v>
      </c>
      <c r="J1049" s="130">
        <v>4128202.08</v>
      </c>
      <c r="K1049" s="130">
        <v>0</v>
      </c>
      <c r="L1049" s="128">
        <v>0</v>
      </c>
      <c r="M1049" s="130">
        <v>0</v>
      </c>
      <c r="N1049" s="130">
        <v>1976.7</v>
      </c>
      <c r="O1049" s="130">
        <v>10955415.6</v>
      </c>
      <c r="P1049" s="130">
        <v>0</v>
      </c>
      <c r="Q1049" s="130">
        <v>0</v>
      </c>
      <c r="R1049" s="130">
        <v>0</v>
      </c>
      <c r="S1049" s="130">
        <v>0</v>
      </c>
      <c r="T1049" s="130">
        <v>0</v>
      </c>
      <c r="U1049" s="130">
        <v>0</v>
      </c>
      <c r="V1049" s="130">
        <v>0</v>
      </c>
      <c r="W1049" s="130">
        <v>0</v>
      </c>
      <c r="X1049" s="56"/>
      <c r="Y1049" s="57"/>
      <c r="Z1049" s="57"/>
      <c r="AA1049" s="57"/>
      <c r="AB1049" s="57"/>
      <c r="AC1049" s="57"/>
      <c r="AD1049" s="57"/>
    </row>
    <row r="1050" spans="1:30" s="55" customFormat="1" ht="24.75" hidden="1" customHeight="1" x14ac:dyDescent="0.25">
      <c r="A1050" s="125">
        <v>450</v>
      </c>
      <c r="B1050" s="126" t="s">
        <v>429</v>
      </c>
      <c r="C1050" s="106">
        <f t="shared" si="110"/>
        <v>2262249.54</v>
      </c>
      <c r="D1050" s="134">
        <f t="shared" si="111"/>
        <v>45185.87</v>
      </c>
      <c r="E1050" s="130">
        <f t="shared" si="109"/>
        <v>105574.46</v>
      </c>
      <c r="F1050" s="130">
        <v>0</v>
      </c>
      <c r="G1050" s="130">
        <v>2111489.21</v>
      </c>
      <c r="H1050" s="130">
        <v>0</v>
      </c>
      <c r="I1050" s="130">
        <v>0</v>
      </c>
      <c r="J1050" s="130">
        <v>0</v>
      </c>
      <c r="K1050" s="130">
        <v>0</v>
      </c>
      <c r="L1050" s="128">
        <v>0</v>
      </c>
      <c r="M1050" s="130">
        <v>0</v>
      </c>
      <c r="N1050" s="130">
        <v>0</v>
      </c>
      <c r="O1050" s="130">
        <v>0</v>
      </c>
      <c r="P1050" s="130">
        <v>0</v>
      </c>
      <c r="Q1050" s="130">
        <v>0</v>
      </c>
      <c r="R1050" s="130">
        <v>0</v>
      </c>
      <c r="S1050" s="130">
        <v>0</v>
      </c>
      <c r="T1050" s="130">
        <v>0</v>
      </c>
      <c r="U1050" s="130">
        <v>0</v>
      </c>
      <c r="V1050" s="130">
        <v>0</v>
      </c>
      <c r="W1050" s="130">
        <v>0</v>
      </c>
      <c r="X1050" s="56"/>
      <c r="Y1050" s="57"/>
      <c r="Z1050" s="57"/>
      <c r="AA1050" s="57"/>
      <c r="AB1050" s="57"/>
      <c r="AC1050" s="57"/>
      <c r="AD1050" s="57"/>
    </row>
    <row r="1051" spans="1:30" s="55" customFormat="1" ht="24.75" hidden="1" customHeight="1" x14ac:dyDescent="0.25">
      <c r="A1051" s="125">
        <v>451</v>
      </c>
      <c r="B1051" s="126" t="s">
        <v>430</v>
      </c>
      <c r="C1051" s="106">
        <f t="shared" si="110"/>
        <v>5143965.7699999996</v>
      </c>
      <c r="D1051" s="134">
        <f t="shared" si="111"/>
        <v>102744.88</v>
      </c>
      <c r="E1051" s="130">
        <f t="shared" si="109"/>
        <v>240058.14</v>
      </c>
      <c r="F1051" s="130">
        <v>0</v>
      </c>
      <c r="G1051" s="130">
        <v>2094755.05</v>
      </c>
      <c r="H1051" s="130">
        <v>0</v>
      </c>
      <c r="I1051" s="130">
        <v>0</v>
      </c>
      <c r="J1051" s="130">
        <v>0</v>
      </c>
      <c r="K1051" s="130">
        <v>0</v>
      </c>
      <c r="L1051" s="128">
        <v>0</v>
      </c>
      <c r="M1051" s="130">
        <v>0</v>
      </c>
      <c r="N1051" s="130">
        <v>385.1</v>
      </c>
      <c r="O1051" s="130">
        <v>2706407.7</v>
      </c>
      <c r="P1051" s="130">
        <v>0</v>
      </c>
      <c r="Q1051" s="130">
        <v>0</v>
      </c>
      <c r="R1051" s="130">
        <v>0</v>
      </c>
      <c r="S1051" s="130">
        <v>0</v>
      </c>
      <c r="T1051" s="130">
        <v>0</v>
      </c>
      <c r="U1051" s="130">
        <v>0</v>
      </c>
      <c r="V1051" s="130">
        <v>0</v>
      </c>
      <c r="W1051" s="130">
        <v>0</v>
      </c>
      <c r="X1051" s="56"/>
      <c r="Y1051" s="57"/>
      <c r="Z1051" s="57"/>
      <c r="AA1051" s="57"/>
      <c r="AB1051" s="57"/>
      <c r="AC1051" s="57"/>
      <c r="AD1051" s="57"/>
    </row>
    <row r="1052" spans="1:30" s="55" customFormat="1" ht="24.75" hidden="1" customHeight="1" x14ac:dyDescent="0.25">
      <c r="A1052" s="125">
        <v>452</v>
      </c>
      <c r="B1052" s="126" t="s">
        <v>1348</v>
      </c>
      <c r="C1052" s="106">
        <f t="shared" si="110"/>
        <v>2327072.34</v>
      </c>
      <c r="D1052" s="134">
        <f t="shared" si="111"/>
        <v>47688</v>
      </c>
      <c r="E1052" s="130">
        <v>50973.05</v>
      </c>
      <c r="F1052" s="130">
        <v>0</v>
      </c>
      <c r="G1052" s="130">
        <v>0</v>
      </c>
      <c r="H1052" s="130">
        <v>0</v>
      </c>
      <c r="I1052" s="130">
        <v>0</v>
      </c>
      <c r="J1052" s="130">
        <v>0</v>
      </c>
      <c r="K1052" s="130">
        <v>0</v>
      </c>
      <c r="L1052" s="128">
        <v>1</v>
      </c>
      <c r="M1052" s="130">
        <v>2228411.29</v>
      </c>
      <c r="N1052" s="130">
        <v>0</v>
      </c>
      <c r="O1052" s="130">
        <v>0</v>
      </c>
      <c r="P1052" s="130">
        <v>0</v>
      </c>
      <c r="Q1052" s="130">
        <v>0</v>
      </c>
      <c r="R1052" s="130">
        <v>0</v>
      </c>
      <c r="S1052" s="130">
        <v>0</v>
      </c>
      <c r="T1052" s="130">
        <v>0</v>
      </c>
      <c r="U1052" s="130">
        <v>0</v>
      </c>
      <c r="V1052" s="130">
        <v>0</v>
      </c>
      <c r="W1052" s="130">
        <v>0</v>
      </c>
      <c r="X1052" s="56"/>
      <c r="Y1052" s="57"/>
      <c r="Z1052" s="57"/>
      <c r="AA1052" s="57"/>
      <c r="AB1052" s="57"/>
      <c r="AC1052" s="57"/>
      <c r="AD1052" s="57"/>
    </row>
    <row r="1053" spans="1:30" s="209" customFormat="1" ht="24.75" hidden="1" customHeight="1" x14ac:dyDescent="0.25">
      <c r="A1053" s="207" t="s">
        <v>134</v>
      </c>
      <c r="B1053" s="207"/>
      <c r="C1053" s="173">
        <f t="shared" ref="C1053:C1112" si="112">ROUND(SUM(D1053+E1053+F1053+G1053+H1053+I1053+J1053+K1053+M1053+O1053+Q1053+S1053+U1053+W1053),2)</f>
        <v>1749832849.5699999</v>
      </c>
      <c r="D1053" s="133">
        <f t="shared" ref="D1053:W1053" si="113">ROUND(SUM(D921:D1052),2)</f>
        <v>35212186</v>
      </c>
      <c r="E1053" s="133">
        <f t="shared" si="113"/>
        <v>69188070.219999999</v>
      </c>
      <c r="F1053" s="133">
        <f t="shared" si="113"/>
        <v>72527231.329999998</v>
      </c>
      <c r="G1053" s="133">
        <f t="shared" si="113"/>
        <v>214950556.24000001</v>
      </c>
      <c r="H1053" s="133">
        <f t="shared" si="113"/>
        <v>145908138.96000001</v>
      </c>
      <c r="I1053" s="133">
        <f t="shared" si="113"/>
        <v>84688671.420000002</v>
      </c>
      <c r="J1053" s="133">
        <f t="shared" si="113"/>
        <v>81521040.209999993</v>
      </c>
      <c r="K1053" s="133">
        <f t="shared" si="113"/>
        <v>0</v>
      </c>
      <c r="L1053" s="112">
        <f t="shared" si="113"/>
        <v>181</v>
      </c>
      <c r="M1053" s="133">
        <f t="shared" si="113"/>
        <v>415966631.98000002</v>
      </c>
      <c r="N1053" s="133">
        <f t="shared" si="113"/>
        <v>60399.6</v>
      </c>
      <c r="O1053" s="133">
        <f t="shared" si="113"/>
        <v>323465715.17000002</v>
      </c>
      <c r="P1053" s="133">
        <f t="shared" si="113"/>
        <v>5003.3</v>
      </c>
      <c r="Q1053" s="133">
        <f t="shared" si="113"/>
        <v>14466028.970000001</v>
      </c>
      <c r="R1053" s="133">
        <f t="shared" si="113"/>
        <v>95774.2</v>
      </c>
      <c r="S1053" s="133">
        <f t="shared" si="113"/>
        <v>226093306.78999999</v>
      </c>
      <c r="T1053" s="133">
        <f t="shared" si="113"/>
        <v>17010.599999999999</v>
      </c>
      <c r="U1053" s="133">
        <f t="shared" si="113"/>
        <v>65845272.280000001</v>
      </c>
      <c r="V1053" s="133">
        <f t="shared" si="113"/>
        <v>0</v>
      </c>
      <c r="W1053" s="133">
        <f t="shared" si="113"/>
        <v>0</v>
      </c>
      <c r="X1053" s="208"/>
      <c r="Y1053" s="208"/>
      <c r="Z1053" s="208"/>
      <c r="AA1053" s="208"/>
      <c r="AB1053" s="208"/>
      <c r="AC1053" s="208"/>
    </row>
    <row r="1054" spans="1:30" s="210" customFormat="1" ht="24.75" hidden="1" customHeight="1" x14ac:dyDescent="0.25">
      <c r="A1054" s="76" t="s">
        <v>62</v>
      </c>
      <c r="B1054" s="76"/>
      <c r="C1054" s="76"/>
      <c r="D1054" s="136"/>
      <c r="E1054" s="130"/>
      <c r="F1054" s="130"/>
      <c r="G1054" s="130"/>
      <c r="H1054" s="130"/>
      <c r="I1054" s="130"/>
      <c r="J1054" s="130"/>
      <c r="K1054" s="130"/>
      <c r="L1054" s="105"/>
      <c r="M1054" s="130"/>
      <c r="N1054" s="106"/>
      <c r="O1054" s="130"/>
      <c r="P1054" s="106"/>
      <c r="Q1054" s="130"/>
      <c r="R1054" s="106"/>
      <c r="S1054" s="130"/>
      <c r="T1054" s="130"/>
      <c r="U1054" s="130"/>
      <c r="V1054" s="106"/>
      <c r="W1054" s="130"/>
      <c r="X1054" s="143"/>
      <c r="Y1054" s="143"/>
      <c r="Z1054" s="143"/>
      <c r="AA1054" s="143"/>
      <c r="AB1054" s="143"/>
      <c r="AC1054" s="143"/>
    </row>
    <row r="1055" spans="1:30" s="210" customFormat="1" ht="24.75" hidden="1" customHeight="1" x14ac:dyDescent="0.25">
      <c r="A1055" s="125">
        <v>453</v>
      </c>
      <c r="B1055" s="126" t="s">
        <v>1042</v>
      </c>
      <c r="C1055" s="106">
        <f t="shared" si="112"/>
        <v>4062124.59</v>
      </c>
      <c r="D1055" s="134">
        <f t="shared" ref="D1055:D1078" si="114">ROUND((F1055+G1055+H1055+I1055+J1055+K1055+M1055+O1055+Q1055+S1055+U1055+W1055)*0.0214,2)</f>
        <v>81136.33</v>
      </c>
      <c r="E1055" s="130">
        <f>ROUND((F1055+G1055+H1055+I1055+J1055+K1055+M1055+O1055+Q1055+S1055+U1055+W1055)*0.05,2)</f>
        <v>189570.87</v>
      </c>
      <c r="F1055" s="130">
        <v>427096.75</v>
      </c>
      <c r="G1055" s="130">
        <v>1352135.2</v>
      </c>
      <c r="H1055" s="130">
        <v>981481.96</v>
      </c>
      <c r="I1055" s="130">
        <v>469365.59</v>
      </c>
      <c r="J1055" s="130">
        <v>561337.89</v>
      </c>
      <c r="K1055" s="130">
        <v>0</v>
      </c>
      <c r="L1055" s="128">
        <v>0</v>
      </c>
      <c r="M1055" s="130">
        <v>0</v>
      </c>
      <c r="N1055" s="130">
        <v>0</v>
      </c>
      <c r="O1055" s="130">
        <v>0</v>
      </c>
      <c r="P1055" s="130">
        <v>0</v>
      </c>
      <c r="Q1055" s="130">
        <v>0</v>
      </c>
      <c r="R1055" s="130">
        <v>0</v>
      </c>
      <c r="S1055" s="130">
        <v>0</v>
      </c>
      <c r="T1055" s="130">
        <v>0</v>
      </c>
      <c r="U1055" s="130">
        <v>0</v>
      </c>
      <c r="V1055" s="130">
        <v>0</v>
      </c>
      <c r="W1055" s="130">
        <v>0</v>
      </c>
      <c r="X1055" s="143"/>
      <c r="Y1055" s="143"/>
      <c r="Z1055" s="143"/>
      <c r="AA1055" s="143"/>
      <c r="AB1055" s="143"/>
      <c r="AC1055" s="143"/>
    </row>
    <row r="1056" spans="1:30" s="210" customFormat="1" ht="24.75" hidden="1" customHeight="1" x14ac:dyDescent="0.25">
      <c r="A1056" s="125">
        <v>454</v>
      </c>
      <c r="B1056" s="126" t="s">
        <v>1043</v>
      </c>
      <c r="C1056" s="106">
        <f t="shared" si="112"/>
        <v>30093560.100000001</v>
      </c>
      <c r="D1056" s="134">
        <f t="shared" si="114"/>
        <v>601084.74</v>
      </c>
      <c r="E1056" s="130">
        <f>ROUND((F1056+G1056+H1056+I1056+J1056+K1056+M1056+O1056+Q1056+S1056+U1056+W1056)*0.05,2)</f>
        <v>1404403.59</v>
      </c>
      <c r="F1056" s="130">
        <v>1611686.95</v>
      </c>
      <c r="G1056" s="130">
        <v>5102400.5199999996</v>
      </c>
      <c r="H1056" s="130">
        <v>3703708.08</v>
      </c>
      <c r="I1056" s="130">
        <v>1771192.13</v>
      </c>
      <c r="J1056" s="130">
        <v>0</v>
      </c>
      <c r="K1056" s="130">
        <v>0</v>
      </c>
      <c r="L1056" s="128">
        <v>0</v>
      </c>
      <c r="M1056" s="130">
        <v>0</v>
      </c>
      <c r="N1056" s="130">
        <v>1172</v>
      </c>
      <c r="O1056" s="130">
        <v>7920489.3700000001</v>
      </c>
      <c r="P1056" s="130">
        <v>0</v>
      </c>
      <c r="Q1056" s="130">
        <v>0</v>
      </c>
      <c r="R1056" s="130">
        <v>2301</v>
      </c>
      <c r="S1056" s="130">
        <v>7978594.7199999997</v>
      </c>
      <c r="T1056" s="130">
        <v>0</v>
      </c>
      <c r="U1056" s="130">
        <v>0</v>
      </c>
      <c r="V1056" s="130">
        <v>0</v>
      </c>
      <c r="W1056" s="130">
        <v>0</v>
      </c>
      <c r="X1056" s="143"/>
      <c r="Y1056" s="143"/>
      <c r="Z1056" s="143"/>
      <c r="AA1056" s="143"/>
      <c r="AB1056" s="143"/>
      <c r="AC1056" s="143"/>
    </row>
    <row r="1057" spans="1:30" s="210" customFormat="1" ht="24.75" hidden="1" customHeight="1" x14ac:dyDescent="0.25">
      <c r="A1057" s="125">
        <v>455</v>
      </c>
      <c r="B1057" s="126" t="s">
        <v>1028</v>
      </c>
      <c r="C1057" s="106">
        <f t="shared" si="112"/>
        <v>9155632.0199999996</v>
      </c>
      <c r="D1057" s="134">
        <f t="shared" si="114"/>
        <v>191825.46</v>
      </c>
      <c r="E1057" s="130">
        <v>0</v>
      </c>
      <c r="F1057" s="130">
        <v>0</v>
      </c>
      <c r="G1057" s="130">
        <v>0</v>
      </c>
      <c r="H1057" s="130">
        <v>1679669.76</v>
      </c>
      <c r="I1057" s="130">
        <v>963674.7</v>
      </c>
      <c r="J1057" s="130">
        <v>672261.48</v>
      </c>
      <c r="K1057" s="130">
        <v>0</v>
      </c>
      <c r="L1057" s="128">
        <v>0</v>
      </c>
      <c r="M1057" s="130">
        <v>0</v>
      </c>
      <c r="N1057" s="130">
        <v>1800</v>
      </c>
      <c r="O1057" s="130">
        <v>5648200.6199999992</v>
      </c>
      <c r="P1057" s="130">
        <v>0</v>
      </c>
      <c r="Q1057" s="130">
        <v>0</v>
      </c>
      <c r="R1057" s="130">
        <v>0</v>
      </c>
      <c r="S1057" s="130">
        <v>0</v>
      </c>
      <c r="T1057" s="130">
        <v>0</v>
      </c>
      <c r="U1057" s="130">
        <v>0</v>
      </c>
      <c r="V1057" s="130">
        <v>0</v>
      </c>
      <c r="W1057" s="130">
        <v>0</v>
      </c>
      <c r="X1057" s="143"/>
      <c r="Y1057" s="143"/>
      <c r="Z1057" s="143"/>
      <c r="AA1057" s="143"/>
      <c r="AB1057" s="143"/>
      <c r="AC1057" s="143"/>
    </row>
    <row r="1058" spans="1:30" s="210" customFormat="1" ht="24.75" hidden="1" customHeight="1" x14ac:dyDescent="0.25">
      <c r="A1058" s="125">
        <v>456</v>
      </c>
      <c r="B1058" s="126" t="s">
        <v>1029</v>
      </c>
      <c r="C1058" s="106">
        <f t="shared" si="112"/>
        <v>433876</v>
      </c>
      <c r="D1058" s="134">
        <f t="shared" si="114"/>
        <v>9090.41</v>
      </c>
      <c r="E1058" s="130">
        <v>0</v>
      </c>
      <c r="F1058" s="130">
        <v>0</v>
      </c>
      <c r="G1058" s="130">
        <v>0</v>
      </c>
      <c r="H1058" s="130">
        <v>0</v>
      </c>
      <c r="I1058" s="130">
        <v>0</v>
      </c>
      <c r="J1058" s="130">
        <v>0</v>
      </c>
      <c r="K1058" s="130">
        <v>0</v>
      </c>
      <c r="L1058" s="128">
        <v>0</v>
      </c>
      <c r="M1058" s="130">
        <v>0</v>
      </c>
      <c r="N1058" s="130">
        <v>0</v>
      </c>
      <c r="O1058" s="130">
        <v>0</v>
      </c>
      <c r="P1058" s="130">
        <v>0</v>
      </c>
      <c r="Q1058" s="130">
        <v>0</v>
      </c>
      <c r="R1058" s="130">
        <v>900</v>
      </c>
      <c r="S1058" s="130">
        <v>424785.59</v>
      </c>
      <c r="T1058" s="130">
        <v>0</v>
      </c>
      <c r="U1058" s="130">
        <v>0</v>
      </c>
      <c r="V1058" s="130">
        <v>0</v>
      </c>
      <c r="W1058" s="130">
        <v>0</v>
      </c>
      <c r="X1058" s="143"/>
      <c r="Y1058" s="143"/>
      <c r="Z1058" s="143"/>
      <c r="AA1058" s="143"/>
      <c r="AB1058" s="143"/>
      <c r="AC1058" s="143"/>
    </row>
    <row r="1059" spans="1:30" s="210" customFormat="1" ht="24.75" hidden="1" customHeight="1" x14ac:dyDescent="0.25">
      <c r="A1059" s="125">
        <v>457</v>
      </c>
      <c r="B1059" s="126" t="s">
        <v>1044</v>
      </c>
      <c r="C1059" s="106">
        <f t="shared" si="112"/>
        <v>12687121.02</v>
      </c>
      <c r="D1059" s="134">
        <f t="shared" si="114"/>
        <v>253410.85</v>
      </c>
      <c r="E1059" s="130">
        <f>ROUND((F1059+G1059+H1059+I1059+J1059+K1059+M1059+O1059+Q1059+S1059+U1059+W1059)*0.05,2)</f>
        <v>592081.43999999994</v>
      </c>
      <c r="F1059" s="130">
        <v>0</v>
      </c>
      <c r="G1059" s="130">
        <v>0</v>
      </c>
      <c r="H1059" s="130">
        <v>0</v>
      </c>
      <c r="I1059" s="130">
        <v>0</v>
      </c>
      <c r="J1059" s="130">
        <v>2097941.2200000002</v>
      </c>
      <c r="K1059" s="130">
        <v>0</v>
      </c>
      <c r="L1059" s="128">
        <v>0</v>
      </c>
      <c r="M1059" s="130">
        <v>0</v>
      </c>
      <c r="N1059" s="130">
        <v>0</v>
      </c>
      <c r="O1059" s="130">
        <v>0</v>
      </c>
      <c r="P1059" s="130">
        <v>901</v>
      </c>
      <c r="Q1059" s="130">
        <v>2346479.5699999998</v>
      </c>
      <c r="R1059" s="130">
        <v>2133.33</v>
      </c>
      <c r="S1059" s="130">
        <v>7397207.9400000004</v>
      </c>
      <c r="T1059" s="130">
        <v>0</v>
      </c>
      <c r="U1059" s="130">
        <v>0</v>
      </c>
      <c r="V1059" s="130">
        <v>0</v>
      </c>
      <c r="W1059" s="130">
        <v>0</v>
      </c>
      <c r="X1059" s="143"/>
      <c r="Y1059" s="143"/>
      <c r="Z1059" s="143"/>
      <c r="AA1059" s="143"/>
      <c r="AB1059" s="143"/>
      <c r="AC1059" s="143"/>
    </row>
    <row r="1060" spans="1:30" s="210" customFormat="1" ht="24.75" hidden="1" customHeight="1" x14ac:dyDescent="0.25">
      <c r="A1060" s="125">
        <v>458</v>
      </c>
      <c r="B1060" s="126" t="s">
        <v>1045</v>
      </c>
      <c r="C1060" s="106">
        <f t="shared" si="112"/>
        <v>1143183.25</v>
      </c>
      <c r="D1060" s="134">
        <f t="shared" si="114"/>
        <v>22833.79</v>
      </c>
      <c r="E1060" s="130">
        <f>ROUND((F1060+G1060+H1060+I1060+J1060+K1060+M1060+O1060+Q1060+S1060+U1060+W1060)*0.05,2)</f>
        <v>53349.97</v>
      </c>
      <c r="F1060" s="130">
        <v>0</v>
      </c>
      <c r="G1060" s="130">
        <v>0</v>
      </c>
      <c r="H1060" s="130">
        <v>0</v>
      </c>
      <c r="I1060" s="130">
        <v>0</v>
      </c>
      <c r="J1060" s="130">
        <v>1066999.49</v>
      </c>
      <c r="K1060" s="130">
        <v>0</v>
      </c>
      <c r="L1060" s="128">
        <v>0</v>
      </c>
      <c r="M1060" s="130">
        <v>0</v>
      </c>
      <c r="N1060" s="130">
        <v>0</v>
      </c>
      <c r="O1060" s="130">
        <v>0</v>
      </c>
      <c r="P1060" s="130">
        <v>0</v>
      </c>
      <c r="Q1060" s="130">
        <v>0</v>
      </c>
      <c r="R1060" s="130">
        <v>0</v>
      </c>
      <c r="S1060" s="130">
        <v>0</v>
      </c>
      <c r="T1060" s="130">
        <v>0</v>
      </c>
      <c r="U1060" s="130">
        <v>0</v>
      </c>
      <c r="V1060" s="130">
        <v>0</v>
      </c>
      <c r="W1060" s="130">
        <v>0</v>
      </c>
      <c r="X1060" s="143"/>
      <c r="Y1060" s="143"/>
      <c r="Z1060" s="143"/>
      <c r="AA1060" s="143"/>
      <c r="AB1060" s="143"/>
      <c r="AC1060" s="143"/>
    </row>
    <row r="1061" spans="1:30" s="210" customFormat="1" ht="24.75" hidden="1" customHeight="1" x14ac:dyDescent="0.25">
      <c r="A1061" s="125">
        <v>459</v>
      </c>
      <c r="B1061" s="126" t="s">
        <v>1030</v>
      </c>
      <c r="C1061" s="106">
        <f t="shared" si="112"/>
        <v>4476833.26</v>
      </c>
      <c r="D1061" s="134">
        <f t="shared" si="114"/>
        <v>93796.98</v>
      </c>
      <c r="E1061" s="130">
        <v>0</v>
      </c>
      <c r="F1061" s="130">
        <v>0</v>
      </c>
      <c r="G1061" s="130">
        <v>0</v>
      </c>
      <c r="H1061" s="130">
        <v>0</v>
      </c>
      <c r="I1061" s="130">
        <v>0</v>
      </c>
      <c r="J1061" s="130">
        <v>0</v>
      </c>
      <c r="K1061" s="130">
        <v>433614.55</v>
      </c>
      <c r="L1061" s="145">
        <v>0</v>
      </c>
      <c r="M1061" s="130">
        <v>0</v>
      </c>
      <c r="N1061" s="136">
        <v>0</v>
      </c>
      <c r="O1061" s="130">
        <v>0</v>
      </c>
      <c r="P1061" s="136">
        <v>0</v>
      </c>
      <c r="Q1061" s="130">
        <v>0</v>
      </c>
      <c r="R1061" s="130">
        <v>1139</v>
      </c>
      <c r="S1061" s="130">
        <v>3949421.73</v>
      </c>
      <c r="T1061" s="130">
        <v>0</v>
      </c>
      <c r="U1061" s="130">
        <v>0</v>
      </c>
      <c r="V1061" s="130">
        <v>0</v>
      </c>
      <c r="W1061" s="130">
        <v>0</v>
      </c>
      <c r="X1061" s="143"/>
      <c r="Y1061" s="143"/>
      <c r="Z1061" s="143"/>
      <c r="AA1061" s="143"/>
      <c r="AB1061" s="143"/>
      <c r="AC1061" s="143"/>
    </row>
    <row r="1062" spans="1:30" s="210" customFormat="1" ht="24.75" hidden="1" customHeight="1" x14ac:dyDescent="0.25">
      <c r="A1062" s="125">
        <v>460</v>
      </c>
      <c r="B1062" s="126" t="s">
        <v>1031</v>
      </c>
      <c r="C1062" s="106">
        <f t="shared" si="112"/>
        <v>4173643.2</v>
      </c>
      <c r="D1062" s="134">
        <f t="shared" si="114"/>
        <v>87444.65</v>
      </c>
      <c r="E1062" s="130">
        <v>0</v>
      </c>
      <c r="F1062" s="130">
        <v>180963.1</v>
      </c>
      <c r="G1062" s="130">
        <v>1057263.3</v>
      </c>
      <c r="H1062" s="130">
        <v>0</v>
      </c>
      <c r="I1062" s="130">
        <v>0</v>
      </c>
      <c r="J1062" s="130">
        <v>156895.65</v>
      </c>
      <c r="K1062" s="130">
        <v>0</v>
      </c>
      <c r="L1062" s="145">
        <v>0</v>
      </c>
      <c r="M1062" s="130">
        <v>0</v>
      </c>
      <c r="N1062" s="136">
        <v>527</v>
      </c>
      <c r="O1062" s="130">
        <v>2691076.5</v>
      </c>
      <c r="P1062" s="136">
        <v>0</v>
      </c>
      <c r="Q1062" s="130">
        <v>0</v>
      </c>
      <c r="R1062" s="136">
        <v>0</v>
      </c>
      <c r="S1062" s="130">
        <v>0</v>
      </c>
      <c r="T1062" s="136">
        <v>0</v>
      </c>
      <c r="U1062" s="136">
        <v>0</v>
      </c>
      <c r="V1062" s="136">
        <v>0</v>
      </c>
      <c r="W1062" s="130">
        <v>0</v>
      </c>
      <c r="X1062" s="143"/>
      <c r="Y1062" s="143"/>
      <c r="Z1062" s="143"/>
      <c r="AA1062" s="143"/>
      <c r="AB1062" s="143"/>
      <c r="AC1062" s="143"/>
    </row>
    <row r="1063" spans="1:30" s="210" customFormat="1" ht="24.75" hidden="1" customHeight="1" x14ac:dyDescent="0.25">
      <c r="A1063" s="125">
        <v>461</v>
      </c>
      <c r="B1063" s="126" t="s">
        <v>1046</v>
      </c>
      <c r="C1063" s="106">
        <f t="shared" si="112"/>
        <v>21733865.969999999</v>
      </c>
      <c r="D1063" s="134">
        <f t="shared" si="114"/>
        <v>434109.33</v>
      </c>
      <c r="E1063" s="130">
        <f>ROUND((F1063+G1063+H1063+I1063+J1063+K1063+M1063+O1063+Q1063+S1063+U1063+W1063)*0.05,2)</f>
        <v>1014274.13</v>
      </c>
      <c r="F1063" s="130">
        <v>1396427.6</v>
      </c>
      <c r="G1063" s="130">
        <v>4420916.16</v>
      </c>
      <c r="H1063" s="130">
        <v>3209035.2</v>
      </c>
      <c r="I1063" s="130">
        <v>1534629.02</v>
      </c>
      <c r="J1063" s="130">
        <v>1835339.93</v>
      </c>
      <c r="K1063" s="130">
        <v>0</v>
      </c>
      <c r="L1063" s="128">
        <v>0</v>
      </c>
      <c r="M1063" s="130">
        <v>0</v>
      </c>
      <c r="N1063" s="130">
        <v>0</v>
      </c>
      <c r="O1063" s="130">
        <v>0</v>
      </c>
      <c r="P1063" s="130">
        <v>0</v>
      </c>
      <c r="Q1063" s="130">
        <v>0</v>
      </c>
      <c r="R1063" s="130">
        <v>2275.1999999999998</v>
      </c>
      <c r="S1063" s="130">
        <v>7889134.5999999996</v>
      </c>
      <c r="T1063" s="136">
        <v>0</v>
      </c>
      <c r="U1063" s="136">
        <v>0</v>
      </c>
      <c r="V1063" s="130">
        <v>0</v>
      </c>
      <c r="W1063" s="130">
        <v>0</v>
      </c>
      <c r="X1063" s="143"/>
      <c r="Y1063" s="143"/>
      <c r="Z1063" s="143"/>
      <c r="AA1063" s="143"/>
      <c r="AB1063" s="143"/>
      <c r="AC1063" s="143"/>
    </row>
    <row r="1064" spans="1:30" s="210" customFormat="1" ht="24.75" hidden="1" customHeight="1" x14ac:dyDescent="0.25">
      <c r="A1064" s="125">
        <v>462</v>
      </c>
      <c r="B1064" s="126" t="s">
        <v>1032</v>
      </c>
      <c r="C1064" s="106">
        <f t="shared" si="112"/>
        <v>1751659.31</v>
      </c>
      <c r="D1064" s="134">
        <f t="shared" si="114"/>
        <v>36700.129999999997</v>
      </c>
      <c r="E1064" s="130">
        <v>0</v>
      </c>
      <c r="F1064" s="130">
        <v>0</v>
      </c>
      <c r="G1064" s="130">
        <v>973148.83</v>
      </c>
      <c r="H1064" s="130">
        <v>0</v>
      </c>
      <c r="I1064" s="130">
        <v>337808.36</v>
      </c>
      <c r="J1064" s="130">
        <v>404001.99</v>
      </c>
      <c r="K1064" s="130">
        <v>0</v>
      </c>
      <c r="L1064" s="145">
        <v>0</v>
      </c>
      <c r="M1064" s="130">
        <v>0</v>
      </c>
      <c r="N1064" s="136">
        <v>0</v>
      </c>
      <c r="O1064" s="130">
        <v>0</v>
      </c>
      <c r="P1064" s="136">
        <v>0</v>
      </c>
      <c r="Q1064" s="130">
        <v>0</v>
      </c>
      <c r="R1064" s="136">
        <v>0</v>
      </c>
      <c r="S1064" s="130">
        <v>0</v>
      </c>
      <c r="T1064" s="136">
        <v>0</v>
      </c>
      <c r="U1064" s="136">
        <v>0</v>
      </c>
      <c r="V1064" s="136">
        <v>0</v>
      </c>
      <c r="W1064" s="130">
        <v>0</v>
      </c>
      <c r="X1064" s="143"/>
      <c r="Y1064" s="143"/>
      <c r="Z1064" s="143"/>
      <c r="AA1064" s="143"/>
      <c r="AB1064" s="143"/>
      <c r="AC1064" s="143"/>
    </row>
    <row r="1065" spans="1:30" s="55" customFormat="1" ht="24.75" hidden="1" customHeight="1" x14ac:dyDescent="0.25">
      <c r="A1065" s="125">
        <v>463</v>
      </c>
      <c r="B1065" s="126" t="s">
        <v>1047</v>
      </c>
      <c r="C1065" s="106">
        <f t="shared" si="112"/>
        <v>6335245.5899999999</v>
      </c>
      <c r="D1065" s="134">
        <f t="shared" si="114"/>
        <v>126539.35</v>
      </c>
      <c r="E1065" s="130">
        <f>ROUND((F1065+G1065+H1065+I1065+J1065+K1065+M1065+O1065+Q1065+S1065+U1065+W1065)*0.05,2)</f>
        <v>295652.68</v>
      </c>
      <c r="F1065" s="130">
        <v>628107.75</v>
      </c>
      <c r="G1065" s="130">
        <v>1988511.04</v>
      </c>
      <c r="H1065" s="130">
        <v>1443411.65</v>
      </c>
      <c r="I1065" s="130">
        <v>690270.21</v>
      </c>
      <c r="J1065" s="130">
        <v>825528.82</v>
      </c>
      <c r="K1065" s="130">
        <v>337224.09</v>
      </c>
      <c r="L1065" s="128">
        <v>0</v>
      </c>
      <c r="M1065" s="130">
        <v>0</v>
      </c>
      <c r="N1065" s="130">
        <v>0</v>
      </c>
      <c r="O1065" s="130">
        <v>0</v>
      </c>
      <c r="P1065" s="130">
        <v>0</v>
      </c>
      <c r="Q1065" s="130">
        <v>0</v>
      </c>
      <c r="R1065" s="130">
        <v>0</v>
      </c>
      <c r="S1065" s="130">
        <v>0</v>
      </c>
      <c r="T1065" s="136">
        <v>0</v>
      </c>
      <c r="U1065" s="136">
        <v>0</v>
      </c>
      <c r="V1065" s="130">
        <v>0</v>
      </c>
      <c r="W1065" s="130">
        <v>0</v>
      </c>
      <c r="X1065" s="56"/>
      <c r="Y1065" s="57"/>
      <c r="Z1065" s="57"/>
      <c r="AA1065" s="57"/>
      <c r="AB1065" s="57"/>
      <c r="AC1065" s="57"/>
      <c r="AD1065" s="57"/>
    </row>
    <row r="1066" spans="1:30" s="55" customFormat="1" ht="24.75" hidden="1" customHeight="1" x14ac:dyDescent="0.25">
      <c r="A1066" s="125">
        <v>464</v>
      </c>
      <c r="B1066" s="126" t="s">
        <v>1033</v>
      </c>
      <c r="C1066" s="106">
        <f t="shared" si="112"/>
        <v>6540131.7000000002</v>
      </c>
      <c r="D1066" s="134">
        <f t="shared" si="114"/>
        <v>137026.45000000001</v>
      </c>
      <c r="E1066" s="130">
        <v>0</v>
      </c>
      <c r="F1066" s="130">
        <v>0</v>
      </c>
      <c r="G1066" s="130">
        <v>0</v>
      </c>
      <c r="H1066" s="130">
        <v>0</v>
      </c>
      <c r="I1066" s="130">
        <v>0</v>
      </c>
      <c r="J1066" s="130">
        <v>0</v>
      </c>
      <c r="K1066" s="130">
        <v>0</v>
      </c>
      <c r="L1066" s="145">
        <v>0</v>
      </c>
      <c r="M1066" s="130">
        <v>0</v>
      </c>
      <c r="N1066" s="136">
        <v>0</v>
      </c>
      <c r="O1066" s="130">
        <v>0</v>
      </c>
      <c r="P1066" s="136">
        <v>0</v>
      </c>
      <c r="Q1066" s="130">
        <v>0</v>
      </c>
      <c r="R1066" s="130">
        <v>0</v>
      </c>
      <c r="S1066" s="130">
        <v>0</v>
      </c>
      <c r="T1066" s="130">
        <v>1143</v>
      </c>
      <c r="U1066" s="130">
        <v>6403105.25</v>
      </c>
      <c r="V1066" s="130">
        <v>0</v>
      </c>
      <c r="W1066" s="130">
        <v>0</v>
      </c>
      <c r="X1066" s="56"/>
      <c r="Y1066" s="57"/>
      <c r="Z1066" s="57"/>
      <c r="AA1066" s="57"/>
      <c r="AB1066" s="57"/>
      <c r="AC1066" s="57"/>
      <c r="AD1066" s="57"/>
    </row>
    <row r="1067" spans="1:30" s="55" customFormat="1" ht="24.75" hidden="1" customHeight="1" x14ac:dyDescent="0.25">
      <c r="A1067" s="125">
        <v>465</v>
      </c>
      <c r="B1067" s="126" t="s">
        <v>1034</v>
      </c>
      <c r="C1067" s="106">
        <f t="shared" si="112"/>
        <v>8820564.75</v>
      </c>
      <c r="D1067" s="134">
        <f t="shared" si="114"/>
        <v>184805.25</v>
      </c>
      <c r="E1067" s="130">
        <v>0</v>
      </c>
      <c r="F1067" s="130">
        <v>0</v>
      </c>
      <c r="G1067" s="130">
        <v>4814938.71</v>
      </c>
      <c r="H1067" s="130">
        <v>0</v>
      </c>
      <c r="I1067" s="130">
        <v>0</v>
      </c>
      <c r="J1067" s="130">
        <v>0</v>
      </c>
      <c r="K1067" s="130">
        <v>0</v>
      </c>
      <c r="L1067" s="145">
        <v>0</v>
      </c>
      <c r="M1067" s="130">
        <v>0</v>
      </c>
      <c r="N1067" s="136">
        <v>864</v>
      </c>
      <c r="O1067" s="130">
        <v>3820820.79</v>
      </c>
      <c r="P1067" s="136">
        <v>0</v>
      </c>
      <c r="Q1067" s="130">
        <v>0</v>
      </c>
      <c r="R1067" s="136">
        <v>0</v>
      </c>
      <c r="S1067" s="130">
        <v>0</v>
      </c>
      <c r="T1067" s="136">
        <v>0</v>
      </c>
      <c r="U1067" s="130">
        <v>0</v>
      </c>
      <c r="V1067" s="136">
        <v>0</v>
      </c>
      <c r="W1067" s="130">
        <v>0</v>
      </c>
      <c r="X1067" s="56"/>
      <c r="Y1067" s="57"/>
      <c r="Z1067" s="57"/>
      <c r="AA1067" s="57"/>
      <c r="AB1067" s="57"/>
      <c r="AC1067" s="57"/>
      <c r="AD1067" s="57"/>
    </row>
    <row r="1068" spans="1:30" s="55" customFormat="1" ht="24.75" hidden="1" customHeight="1" x14ac:dyDescent="0.25">
      <c r="A1068" s="125">
        <v>466</v>
      </c>
      <c r="B1068" s="126" t="s">
        <v>1035</v>
      </c>
      <c r="C1068" s="106">
        <f t="shared" si="112"/>
        <v>1318338.82</v>
      </c>
      <c r="D1068" s="134">
        <f t="shared" si="114"/>
        <v>27621.35</v>
      </c>
      <c r="E1068" s="130">
        <v>0</v>
      </c>
      <c r="F1068" s="130">
        <v>0</v>
      </c>
      <c r="G1068" s="130">
        <v>0</v>
      </c>
      <c r="H1068" s="130">
        <v>0</v>
      </c>
      <c r="I1068" s="130">
        <v>0</v>
      </c>
      <c r="J1068" s="130">
        <v>0</v>
      </c>
      <c r="K1068" s="130">
        <v>0</v>
      </c>
      <c r="L1068" s="145">
        <v>0</v>
      </c>
      <c r="M1068" s="130">
        <v>0</v>
      </c>
      <c r="N1068" s="136">
        <v>272</v>
      </c>
      <c r="O1068" s="130">
        <v>1290717.47</v>
      </c>
      <c r="P1068" s="136">
        <v>0</v>
      </c>
      <c r="Q1068" s="130">
        <v>0</v>
      </c>
      <c r="R1068" s="136">
        <v>0</v>
      </c>
      <c r="S1068" s="130">
        <v>0</v>
      </c>
      <c r="T1068" s="136">
        <v>0</v>
      </c>
      <c r="U1068" s="130">
        <v>0</v>
      </c>
      <c r="V1068" s="136">
        <v>0</v>
      </c>
      <c r="W1068" s="130">
        <v>0</v>
      </c>
      <c r="X1068" s="56"/>
      <c r="Y1068" s="57"/>
      <c r="Z1068" s="57"/>
      <c r="AA1068" s="57"/>
      <c r="AB1068" s="57"/>
      <c r="AC1068" s="57"/>
      <c r="AD1068" s="57"/>
    </row>
    <row r="1069" spans="1:30" s="55" customFormat="1" ht="24.75" hidden="1" customHeight="1" x14ac:dyDescent="0.25">
      <c r="A1069" s="125">
        <v>467</v>
      </c>
      <c r="B1069" s="126" t="s">
        <v>1036</v>
      </c>
      <c r="C1069" s="106">
        <f t="shared" si="112"/>
        <v>3978803.64</v>
      </c>
      <c r="D1069" s="134">
        <f t="shared" si="114"/>
        <v>83362.44</v>
      </c>
      <c r="E1069" s="130">
        <v>0</v>
      </c>
      <c r="F1069" s="130">
        <v>598163.4</v>
      </c>
      <c r="G1069" s="130">
        <v>2246589</v>
      </c>
      <c r="H1069" s="130">
        <v>0</v>
      </c>
      <c r="I1069" s="130">
        <v>0</v>
      </c>
      <c r="J1069" s="130">
        <v>0</v>
      </c>
      <c r="K1069" s="130">
        <v>0</v>
      </c>
      <c r="L1069" s="145">
        <v>0</v>
      </c>
      <c r="M1069" s="130">
        <v>0</v>
      </c>
      <c r="N1069" s="136">
        <v>0</v>
      </c>
      <c r="O1069" s="130">
        <v>0</v>
      </c>
      <c r="P1069" s="136">
        <v>0</v>
      </c>
      <c r="Q1069" s="130">
        <v>0</v>
      </c>
      <c r="R1069" s="136">
        <v>800</v>
      </c>
      <c r="S1069" s="130">
        <v>1050688.8</v>
      </c>
      <c r="T1069" s="130">
        <v>0</v>
      </c>
      <c r="U1069" s="130">
        <v>0</v>
      </c>
      <c r="V1069" s="136">
        <v>0</v>
      </c>
      <c r="W1069" s="130">
        <v>0</v>
      </c>
      <c r="X1069" s="143"/>
      <c r="Y1069" s="57"/>
      <c r="Z1069" s="57"/>
      <c r="AA1069" s="57"/>
      <c r="AB1069" s="57"/>
      <c r="AC1069" s="57"/>
      <c r="AD1069" s="57"/>
    </row>
    <row r="1070" spans="1:30" s="55" customFormat="1" ht="24.75" hidden="1" customHeight="1" x14ac:dyDescent="0.25">
      <c r="A1070" s="125">
        <v>468</v>
      </c>
      <c r="B1070" s="126" t="s">
        <v>1038</v>
      </c>
      <c r="C1070" s="106">
        <f t="shared" si="112"/>
        <v>3472868.62</v>
      </c>
      <c r="D1070" s="134">
        <f t="shared" si="114"/>
        <v>72762.28</v>
      </c>
      <c r="E1070" s="130">
        <v>0</v>
      </c>
      <c r="F1070" s="130">
        <v>0</v>
      </c>
      <c r="G1070" s="130">
        <v>1366517.63</v>
      </c>
      <c r="H1070" s="130">
        <v>991921.82</v>
      </c>
      <c r="I1070" s="130">
        <v>474358.15</v>
      </c>
      <c r="J1070" s="130">
        <v>567308.74</v>
      </c>
      <c r="K1070" s="130">
        <v>0</v>
      </c>
      <c r="L1070" s="128">
        <v>0</v>
      </c>
      <c r="M1070" s="130">
        <v>0</v>
      </c>
      <c r="N1070" s="130">
        <v>0</v>
      </c>
      <c r="O1070" s="130">
        <v>0</v>
      </c>
      <c r="P1070" s="130">
        <v>0</v>
      </c>
      <c r="Q1070" s="130">
        <v>0</v>
      </c>
      <c r="R1070" s="130">
        <v>0</v>
      </c>
      <c r="S1070" s="130">
        <v>0</v>
      </c>
      <c r="T1070" s="130">
        <v>0</v>
      </c>
      <c r="U1070" s="130">
        <v>0</v>
      </c>
      <c r="V1070" s="130">
        <v>0</v>
      </c>
      <c r="W1070" s="130">
        <v>0</v>
      </c>
      <c r="X1070" s="56"/>
      <c r="Y1070" s="57"/>
      <c r="Z1070" s="57"/>
      <c r="AA1070" s="57"/>
      <c r="AB1070" s="57"/>
      <c r="AC1070" s="57"/>
      <c r="AD1070" s="57"/>
    </row>
    <row r="1071" spans="1:30" s="55" customFormat="1" ht="24.75" hidden="1" customHeight="1" x14ac:dyDescent="0.25">
      <c r="A1071" s="125">
        <v>469</v>
      </c>
      <c r="B1071" s="126" t="s">
        <v>1039</v>
      </c>
      <c r="C1071" s="106">
        <f t="shared" si="112"/>
        <v>3246165.28</v>
      </c>
      <c r="D1071" s="134">
        <v>64336.58</v>
      </c>
      <c r="E1071" s="130">
        <v>0</v>
      </c>
      <c r="F1071" s="130">
        <v>0</v>
      </c>
      <c r="G1071" s="130">
        <v>0</v>
      </c>
      <c r="H1071" s="130">
        <v>0</v>
      </c>
      <c r="I1071" s="130">
        <v>0</v>
      </c>
      <c r="J1071" s="130">
        <v>0</v>
      </c>
      <c r="K1071" s="130">
        <v>0</v>
      </c>
      <c r="L1071" s="128">
        <v>0</v>
      </c>
      <c r="M1071" s="130">
        <v>0</v>
      </c>
      <c r="N1071" s="130">
        <v>792</v>
      </c>
      <c r="O1071" s="130">
        <v>3181828.7</v>
      </c>
      <c r="P1071" s="130">
        <v>0</v>
      </c>
      <c r="Q1071" s="130">
        <v>0</v>
      </c>
      <c r="R1071" s="130">
        <v>0</v>
      </c>
      <c r="S1071" s="130">
        <v>0</v>
      </c>
      <c r="T1071" s="130">
        <v>0</v>
      </c>
      <c r="U1071" s="130">
        <v>0</v>
      </c>
      <c r="V1071" s="130">
        <v>0</v>
      </c>
      <c r="W1071" s="130">
        <v>0</v>
      </c>
      <c r="X1071" s="56"/>
      <c r="Y1071" s="57"/>
      <c r="Z1071" s="57"/>
      <c r="AA1071" s="57"/>
      <c r="AB1071" s="57"/>
      <c r="AC1071" s="57"/>
      <c r="AD1071" s="57"/>
    </row>
    <row r="1072" spans="1:30" s="55" customFormat="1" ht="24.75" hidden="1" customHeight="1" x14ac:dyDescent="0.25">
      <c r="A1072" s="125">
        <v>470</v>
      </c>
      <c r="B1072" s="126" t="s">
        <v>1040</v>
      </c>
      <c r="C1072" s="106">
        <f t="shared" si="112"/>
        <v>2354069.9700000002</v>
      </c>
      <c r="D1072" s="134">
        <f t="shared" si="114"/>
        <v>49321.61</v>
      </c>
      <c r="E1072" s="130">
        <v>0</v>
      </c>
      <c r="F1072" s="130">
        <v>0</v>
      </c>
      <c r="G1072" s="130">
        <v>0</v>
      </c>
      <c r="H1072" s="130">
        <v>0</v>
      </c>
      <c r="I1072" s="130">
        <v>0</v>
      </c>
      <c r="J1072" s="130">
        <v>0</v>
      </c>
      <c r="K1072" s="130">
        <v>0</v>
      </c>
      <c r="L1072" s="128">
        <v>0</v>
      </c>
      <c r="M1072" s="130">
        <v>0</v>
      </c>
      <c r="N1072" s="130">
        <v>742</v>
      </c>
      <c r="O1072" s="130">
        <v>2304748.36</v>
      </c>
      <c r="P1072" s="130">
        <v>0</v>
      </c>
      <c r="Q1072" s="130">
        <v>0</v>
      </c>
      <c r="R1072" s="130">
        <v>0</v>
      </c>
      <c r="S1072" s="130">
        <v>0</v>
      </c>
      <c r="T1072" s="130">
        <v>0</v>
      </c>
      <c r="U1072" s="130">
        <v>0</v>
      </c>
      <c r="V1072" s="130">
        <v>0</v>
      </c>
      <c r="W1072" s="130">
        <v>0</v>
      </c>
      <c r="X1072" s="56"/>
      <c r="Y1072" s="57"/>
      <c r="Z1072" s="57"/>
      <c r="AA1072" s="57"/>
      <c r="AB1072" s="57"/>
      <c r="AC1072" s="57"/>
      <c r="AD1072" s="57"/>
    </row>
    <row r="1073" spans="1:30" s="55" customFormat="1" ht="24.75" hidden="1" customHeight="1" x14ac:dyDescent="0.25">
      <c r="A1073" s="125">
        <v>471</v>
      </c>
      <c r="B1073" s="126" t="s">
        <v>1041</v>
      </c>
      <c r="C1073" s="106">
        <f t="shared" si="112"/>
        <v>1578465.63</v>
      </c>
      <c r="D1073" s="134">
        <f t="shared" si="114"/>
        <v>33071.440000000002</v>
      </c>
      <c r="E1073" s="130">
        <v>0</v>
      </c>
      <c r="F1073" s="130">
        <v>0</v>
      </c>
      <c r="G1073" s="130">
        <v>0</v>
      </c>
      <c r="H1073" s="130">
        <v>0</v>
      </c>
      <c r="I1073" s="130">
        <v>0</v>
      </c>
      <c r="J1073" s="130">
        <v>0</v>
      </c>
      <c r="K1073" s="130">
        <v>0</v>
      </c>
      <c r="L1073" s="128">
        <v>0</v>
      </c>
      <c r="M1073" s="130">
        <v>0</v>
      </c>
      <c r="N1073" s="130">
        <v>444</v>
      </c>
      <c r="O1073" s="130">
        <v>1545394.19</v>
      </c>
      <c r="P1073" s="130">
        <v>0</v>
      </c>
      <c r="Q1073" s="130">
        <v>0</v>
      </c>
      <c r="R1073" s="130">
        <v>0</v>
      </c>
      <c r="S1073" s="130">
        <v>0</v>
      </c>
      <c r="T1073" s="130">
        <v>0</v>
      </c>
      <c r="U1073" s="130">
        <v>0</v>
      </c>
      <c r="V1073" s="130">
        <v>0</v>
      </c>
      <c r="W1073" s="135">
        <v>0</v>
      </c>
      <c r="X1073" s="56"/>
      <c r="Y1073" s="57"/>
      <c r="Z1073" s="57"/>
      <c r="AA1073" s="57"/>
      <c r="AB1073" s="57"/>
      <c r="AC1073" s="57"/>
      <c r="AD1073" s="57"/>
    </row>
    <row r="1074" spans="1:30" s="55" customFormat="1" ht="24.75" hidden="1" customHeight="1" x14ac:dyDescent="0.25">
      <c r="A1074" s="125">
        <v>472</v>
      </c>
      <c r="B1074" s="126" t="s">
        <v>1249</v>
      </c>
      <c r="C1074" s="106">
        <f t="shared" si="112"/>
        <v>839208.71</v>
      </c>
      <c r="D1074" s="134">
        <f t="shared" si="114"/>
        <v>17582.79</v>
      </c>
      <c r="E1074" s="130">
        <v>0</v>
      </c>
      <c r="F1074" s="130">
        <v>394776.42</v>
      </c>
      <c r="G1074" s="130">
        <v>0</v>
      </c>
      <c r="H1074" s="130">
        <v>0</v>
      </c>
      <c r="I1074" s="130">
        <v>0</v>
      </c>
      <c r="J1074" s="130">
        <v>426849.5</v>
      </c>
      <c r="K1074" s="130">
        <v>0</v>
      </c>
      <c r="L1074" s="145">
        <v>0</v>
      </c>
      <c r="M1074" s="130">
        <v>0</v>
      </c>
      <c r="N1074" s="136">
        <v>0</v>
      </c>
      <c r="O1074" s="130">
        <v>0</v>
      </c>
      <c r="P1074" s="136">
        <v>0</v>
      </c>
      <c r="Q1074" s="130">
        <v>0</v>
      </c>
      <c r="R1074" s="136">
        <v>0</v>
      </c>
      <c r="S1074" s="130">
        <v>0</v>
      </c>
      <c r="T1074" s="130">
        <v>0</v>
      </c>
      <c r="U1074" s="130">
        <v>0</v>
      </c>
      <c r="V1074" s="136">
        <v>0</v>
      </c>
      <c r="W1074" s="135">
        <v>0</v>
      </c>
      <c r="X1074" s="56"/>
      <c r="Y1074" s="57"/>
      <c r="Z1074" s="57"/>
      <c r="AA1074" s="57"/>
      <c r="AB1074" s="57"/>
      <c r="AC1074" s="57"/>
      <c r="AD1074" s="57"/>
    </row>
    <row r="1075" spans="1:30" s="55" customFormat="1" ht="24.75" hidden="1" customHeight="1" x14ac:dyDescent="0.25">
      <c r="A1075" s="125">
        <v>473</v>
      </c>
      <c r="B1075" s="126" t="s">
        <v>1250</v>
      </c>
      <c r="C1075" s="106">
        <f t="shared" si="112"/>
        <v>831257.97</v>
      </c>
      <c r="D1075" s="134">
        <f t="shared" si="114"/>
        <v>17416.21</v>
      </c>
      <c r="E1075" s="130">
        <v>0</v>
      </c>
      <c r="F1075" s="130">
        <v>391036.27</v>
      </c>
      <c r="G1075" s="130">
        <v>0</v>
      </c>
      <c r="H1075" s="130">
        <v>0</v>
      </c>
      <c r="I1075" s="130">
        <v>0</v>
      </c>
      <c r="J1075" s="130">
        <v>422805.49</v>
      </c>
      <c r="K1075" s="130">
        <v>0</v>
      </c>
      <c r="L1075" s="145">
        <v>0</v>
      </c>
      <c r="M1075" s="130">
        <v>0</v>
      </c>
      <c r="N1075" s="136">
        <v>0</v>
      </c>
      <c r="O1075" s="130">
        <v>0</v>
      </c>
      <c r="P1075" s="136">
        <v>0</v>
      </c>
      <c r="Q1075" s="130">
        <v>0</v>
      </c>
      <c r="R1075" s="136">
        <v>0</v>
      </c>
      <c r="S1075" s="130">
        <v>0</v>
      </c>
      <c r="T1075" s="130">
        <v>0</v>
      </c>
      <c r="U1075" s="130">
        <v>0</v>
      </c>
      <c r="V1075" s="136">
        <v>0</v>
      </c>
      <c r="W1075" s="135">
        <v>0</v>
      </c>
      <c r="X1075" s="56"/>
      <c r="Y1075" s="57"/>
      <c r="Z1075" s="57"/>
      <c r="AA1075" s="57"/>
      <c r="AB1075" s="57"/>
      <c r="AC1075" s="57"/>
      <c r="AD1075" s="57"/>
    </row>
    <row r="1076" spans="1:30" s="55" customFormat="1" ht="24.75" hidden="1" customHeight="1" x14ac:dyDescent="0.25">
      <c r="A1076" s="125">
        <v>474</v>
      </c>
      <c r="B1076" s="126" t="s">
        <v>1048</v>
      </c>
      <c r="C1076" s="106">
        <f t="shared" si="112"/>
        <v>3217855.77</v>
      </c>
      <c r="D1076" s="134">
        <f t="shared" si="114"/>
        <v>64273.02</v>
      </c>
      <c r="E1076" s="130">
        <f>ROUND((F1076+G1076+H1076+I1076+J1076+K1076+M1076+O1076+Q1076+S1076+U1076+W1076)*0.05,2)</f>
        <v>150170.60999999999</v>
      </c>
      <c r="F1076" s="130">
        <v>0</v>
      </c>
      <c r="G1076" s="130">
        <v>0</v>
      </c>
      <c r="H1076" s="130">
        <v>0</v>
      </c>
      <c r="I1076" s="130">
        <v>0</v>
      </c>
      <c r="J1076" s="130">
        <v>0</v>
      </c>
      <c r="K1076" s="130">
        <v>0</v>
      </c>
      <c r="L1076" s="128">
        <v>0</v>
      </c>
      <c r="M1076" s="130">
        <v>0</v>
      </c>
      <c r="N1076" s="130">
        <v>0</v>
      </c>
      <c r="O1076" s="130">
        <v>0</v>
      </c>
      <c r="P1076" s="130">
        <v>0</v>
      </c>
      <c r="Q1076" s="130">
        <v>0</v>
      </c>
      <c r="R1076" s="130">
        <v>0</v>
      </c>
      <c r="S1076" s="130">
        <v>0</v>
      </c>
      <c r="T1076" s="130">
        <v>519.70000000000005</v>
      </c>
      <c r="U1076" s="130">
        <v>3003412.14</v>
      </c>
      <c r="V1076" s="130">
        <v>0</v>
      </c>
      <c r="W1076" s="135">
        <v>0</v>
      </c>
      <c r="X1076" s="56"/>
      <c r="Y1076" s="57"/>
      <c r="Z1076" s="57"/>
      <c r="AA1076" s="57"/>
      <c r="AB1076" s="57"/>
      <c r="AC1076" s="57"/>
      <c r="AD1076" s="57"/>
    </row>
    <row r="1077" spans="1:30" s="55" customFormat="1" ht="24.75" hidden="1" customHeight="1" x14ac:dyDescent="0.25">
      <c r="A1077" s="125">
        <v>475</v>
      </c>
      <c r="B1077" s="126" t="s">
        <v>1049</v>
      </c>
      <c r="C1077" s="106">
        <f t="shared" si="112"/>
        <v>1775814.57</v>
      </c>
      <c r="D1077" s="134">
        <f t="shared" si="114"/>
        <v>35469.879999999997</v>
      </c>
      <c r="E1077" s="130">
        <f>ROUND((F1077+G1077+H1077+I1077+J1077+K1077+M1077+O1077+Q1077+S1077+U1077+W1077)*0.05,2)</f>
        <v>82873.56</v>
      </c>
      <c r="F1077" s="130">
        <v>0</v>
      </c>
      <c r="G1077" s="130">
        <v>0</v>
      </c>
      <c r="H1077" s="130">
        <v>0</v>
      </c>
      <c r="I1077" s="130">
        <v>0</v>
      </c>
      <c r="J1077" s="130">
        <v>0</v>
      </c>
      <c r="K1077" s="130">
        <v>0</v>
      </c>
      <c r="L1077" s="128">
        <v>0</v>
      </c>
      <c r="M1077" s="130">
        <v>0</v>
      </c>
      <c r="N1077" s="130">
        <v>310</v>
      </c>
      <c r="O1077" s="130">
        <v>1657471.13</v>
      </c>
      <c r="P1077" s="130">
        <v>0</v>
      </c>
      <c r="Q1077" s="130">
        <v>0</v>
      </c>
      <c r="R1077" s="130">
        <v>0</v>
      </c>
      <c r="S1077" s="130">
        <v>0</v>
      </c>
      <c r="T1077" s="130">
        <v>0</v>
      </c>
      <c r="U1077" s="130">
        <v>0</v>
      </c>
      <c r="V1077" s="130">
        <v>0</v>
      </c>
      <c r="W1077" s="135">
        <v>0</v>
      </c>
      <c r="X1077" s="56"/>
      <c r="Y1077" s="57"/>
      <c r="Z1077" s="57"/>
      <c r="AA1077" s="57"/>
      <c r="AB1077" s="57"/>
      <c r="AC1077" s="57"/>
      <c r="AD1077" s="57"/>
    </row>
    <row r="1078" spans="1:30" s="55" customFormat="1" ht="24.75" hidden="1" customHeight="1" x14ac:dyDescent="0.25">
      <c r="A1078" s="125">
        <v>476</v>
      </c>
      <c r="B1078" s="126" t="s">
        <v>1156</v>
      </c>
      <c r="C1078" s="106">
        <f t="shared" si="112"/>
        <v>1183229.8500000001</v>
      </c>
      <c r="D1078" s="134">
        <f t="shared" si="114"/>
        <v>24790.6</v>
      </c>
      <c r="E1078" s="130">
        <v>0</v>
      </c>
      <c r="F1078" s="130">
        <v>0</v>
      </c>
      <c r="G1078" s="130">
        <v>0</v>
      </c>
      <c r="H1078" s="130">
        <v>0</v>
      </c>
      <c r="I1078" s="130">
        <v>0</v>
      </c>
      <c r="J1078" s="130">
        <v>0</v>
      </c>
      <c r="K1078" s="130">
        <v>0</v>
      </c>
      <c r="L1078" s="128">
        <v>0</v>
      </c>
      <c r="M1078" s="130">
        <v>0</v>
      </c>
      <c r="N1078" s="130">
        <v>0</v>
      </c>
      <c r="O1078" s="130">
        <v>0</v>
      </c>
      <c r="P1078" s="130">
        <v>0</v>
      </c>
      <c r="Q1078" s="130">
        <v>0</v>
      </c>
      <c r="R1078" s="130">
        <v>334.09</v>
      </c>
      <c r="S1078" s="130">
        <v>1158439.25</v>
      </c>
      <c r="T1078" s="130">
        <v>0</v>
      </c>
      <c r="U1078" s="130">
        <v>0</v>
      </c>
      <c r="V1078" s="130">
        <v>0</v>
      </c>
      <c r="W1078" s="135">
        <v>0</v>
      </c>
      <c r="X1078" s="56"/>
      <c r="Y1078" s="57"/>
      <c r="Z1078" s="57"/>
      <c r="AA1078" s="57"/>
      <c r="AB1078" s="57"/>
      <c r="AC1078" s="57"/>
      <c r="AD1078" s="57"/>
    </row>
    <row r="1079" spans="1:30" s="55" customFormat="1" ht="24.75" hidden="1" customHeight="1" x14ac:dyDescent="0.25">
      <c r="A1079" s="125">
        <v>477</v>
      </c>
      <c r="B1079" s="126" t="s">
        <v>1050</v>
      </c>
      <c r="C1079" s="106">
        <f t="shared" si="112"/>
        <v>4218077.3499999996</v>
      </c>
      <c r="D1079" s="134">
        <f>ROUND((F1079+G1079+H1079+I1079+J1079+K1079+M1079+O1079+Q1079+S1079+U1079+W1079)*0.0214,2)</f>
        <v>84251.31</v>
      </c>
      <c r="E1079" s="130">
        <f>ROUND((F1079+G1079+H1079+I1079+J1079+K1079+M1079+O1079+Q1079+S1079+U1079+W1079)*0.05,2)</f>
        <v>196848.86</v>
      </c>
      <c r="F1079" s="130">
        <v>0</v>
      </c>
      <c r="G1079" s="130">
        <v>0</v>
      </c>
      <c r="H1079" s="130">
        <v>0</v>
      </c>
      <c r="I1079" s="130">
        <v>0</v>
      </c>
      <c r="J1079" s="130">
        <v>622034.93999999994</v>
      </c>
      <c r="K1079" s="130">
        <v>0</v>
      </c>
      <c r="L1079" s="128">
        <v>0</v>
      </c>
      <c r="M1079" s="130">
        <v>0</v>
      </c>
      <c r="N1079" s="130">
        <v>620</v>
      </c>
      <c r="O1079" s="130">
        <v>3314942.24</v>
      </c>
      <c r="P1079" s="130">
        <v>0</v>
      </c>
      <c r="Q1079" s="130">
        <v>0</v>
      </c>
      <c r="R1079" s="130">
        <v>0</v>
      </c>
      <c r="S1079" s="130">
        <v>0</v>
      </c>
      <c r="T1079" s="130">
        <v>0</v>
      </c>
      <c r="U1079" s="130">
        <v>0</v>
      </c>
      <c r="V1079" s="130">
        <v>0</v>
      </c>
      <c r="W1079" s="135">
        <v>0</v>
      </c>
      <c r="X1079" s="56"/>
      <c r="Y1079" s="57"/>
      <c r="Z1079" s="57"/>
      <c r="AA1079" s="57"/>
      <c r="AB1079" s="57"/>
      <c r="AC1079" s="57"/>
      <c r="AD1079" s="57"/>
    </row>
    <row r="1080" spans="1:30" s="72" customFormat="1" ht="24.75" hidden="1" customHeight="1" x14ac:dyDescent="0.25">
      <c r="A1080" s="149" t="s">
        <v>63</v>
      </c>
      <c r="B1080" s="149"/>
      <c r="C1080" s="173">
        <f>ROUND(SUM(D1080+E1080+F1080+G1080+H1080+I1080+J1080+K1080+M1080+O1080+Q1080+S1080+U1080+W1080),2)</f>
        <v>139421596.94</v>
      </c>
      <c r="D1080" s="133">
        <f t="shared" ref="D1080:W1080" si="115">ROUND(SUM(D1055:D1079),2)</f>
        <v>2834063.23</v>
      </c>
      <c r="E1080" s="133">
        <f t="shared" si="115"/>
        <v>3979225.71</v>
      </c>
      <c r="F1080" s="133">
        <f t="shared" si="115"/>
        <v>5628258.2400000002</v>
      </c>
      <c r="G1080" s="133">
        <f t="shared" si="115"/>
        <v>23322420.390000001</v>
      </c>
      <c r="H1080" s="133">
        <f t="shared" si="115"/>
        <v>12009228.470000001</v>
      </c>
      <c r="I1080" s="133">
        <f t="shared" si="115"/>
        <v>6241298.1600000001</v>
      </c>
      <c r="J1080" s="133">
        <f t="shared" si="115"/>
        <v>9659305.1400000006</v>
      </c>
      <c r="K1080" s="133">
        <f t="shared" si="115"/>
        <v>770838.64</v>
      </c>
      <c r="L1080" s="133">
        <f t="shared" si="115"/>
        <v>0</v>
      </c>
      <c r="M1080" s="133">
        <f t="shared" si="115"/>
        <v>0</v>
      </c>
      <c r="N1080" s="133">
        <f t="shared" si="115"/>
        <v>7543</v>
      </c>
      <c r="O1080" s="133">
        <f t="shared" si="115"/>
        <v>33375689.370000001</v>
      </c>
      <c r="P1080" s="133">
        <f t="shared" si="115"/>
        <v>901</v>
      </c>
      <c r="Q1080" s="133">
        <f t="shared" si="115"/>
        <v>2346479.5699999998</v>
      </c>
      <c r="R1080" s="133">
        <f t="shared" si="115"/>
        <v>9882.6200000000008</v>
      </c>
      <c r="S1080" s="133">
        <f t="shared" si="115"/>
        <v>29848272.629999999</v>
      </c>
      <c r="T1080" s="133">
        <f t="shared" si="115"/>
        <v>1662.7</v>
      </c>
      <c r="U1080" s="133">
        <f t="shared" si="115"/>
        <v>9406517.3900000006</v>
      </c>
      <c r="V1080" s="133">
        <f t="shared" si="115"/>
        <v>0</v>
      </c>
      <c r="W1080" s="133">
        <f t="shared" si="115"/>
        <v>0</v>
      </c>
      <c r="X1080" s="51"/>
      <c r="Y1080" s="51"/>
      <c r="Z1080" s="51"/>
      <c r="AA1080" s="51"/>
      <c r="AB1080" s="51"/>
      <c r="AC1080" s="51"/>
    </row>
    <row r="1081" spans="1:30" s="72" customFormat="1" ht="24.75" hidden="1" customHeight="1" x14ac:dyDescent="0.25">
      <c r="A1081" s="150" t="s">
        <v>64</v>
      </c>
      <c r="B1081" s="151"/>
      <c r="C1081" s="152"/>
      <c r="D1081" s="153"/>
      <c r="E1081" s="130"/>
      <c r="F1081" s="130"/>
      <c r="G1081" s="130"/>
      <c r="H1081" s="130"/>
      <c r="I1081" s="130"/>
      <c r="J1081" s="130"/>
      <c r="K1081" s="130"/>
      <c r="L1081" s="105"/>
      <c r="M1081" s="130"/>
      <c r="N1081" s="173"/>
      <c r="O1081" s="130"/>
      <c r="P1081" s="106"/>
      <c r="Q1081" s="130"/>
      <c r="R1081" s="173"/>
      <c r="S1081" s="130"/>
      <c r="T1081" s="130"/>
      <c r="U1081" s="130"/>
      <c r="V1081" s="106"/>
      <c r="W1081" s="135"/>
      <c r="X1081" s="51"/>
      <c r="Y1081" s="51"/>
      <c r="Z1081" s="51"/>
      <c r="AA1081" s="51"/>
      <c r="AB1081" s="51"/>
      <c r="AC1081" s="51"/>
    </row>
    <row r="1082" spans="1:30" s="55" customFormat="1" ht="24.75" hidden="1" customHeight="1" x14ac:dyDescent="0.25">
      <c r="A1082" s="108">
        <v>478</v>
      </c>
      <c r="B1082" s="126" t="s">
        <v>1220</v>
      </c>
      <c r="C1082" s="106">
        <f>ROUND(SUM(D1082+E1082+F1082+G1082+H1082+I1082+J1082+K1082+M1082+O1082+Q1082+S1082+U1082+W1082),2)</f>
        <v>1274836.98</v>
      </c>
      <c r="D1082" s="134">
        <f t="shared" ref="D1082:D1103" si="116">ROUND((F1082+G1082+H1082+I1082+J1082+K1082+M1082+O1082+Q1082+S1082+U1082+W1082)*0.0214,2)</f>
        <v>25463.42</v>
      </c>
      <c r="E1082" s="130">
        <f>ROUND((F1082+G1082+H1082+I1082+J1082+K1082+M1082+O1082+Q1082+S1082+U1082+W1082)*0.05,2)</f>
        <v>59493.98</v>
      </c>
      <c r="F1082" s="130">
        <v>0</v>
      </c>
      <c r="G1082" s="130">
        <v>440695.47</v>
      </c>
      <c r="H1082" s="130">
        <v>366649.06</v>
      </c>
      <c r="I1082" s="130">
        <v>168581.41</v>
      </c>
      <c r="J1082" s="130">
        <v>213953.64</v>
      </c>
      <c r="K1082" s="130">
        <v>0</v>
      </c>
      <c r="L1082" s="128">
        <v>0</v>
      </c>
      <c r="M1082" s="130">
        <v>0</v>
      </c>
      <c r="N1082" s="130">
        <v>0</v>
      </c>
      <c r="O1082" s="130">
        <v>0</v>
      </c>
      <c r="P1082" s="130">
        <v>0</v>
      </c>
      <c r="Q1082" s="130">
        <v>0</v>
      </c>
      <c r="R1082" s="130">
        <v>0</v>
      </c>
      <c r="S1082" s="130">
        <v>0</v>
      </c>
      <c r="T1082" s="130">
        <v>0</v>
      </c>
      <c r="U1082" s="130">
        <v>0</v>
      </c>
      <c r="V1082" s="130">
        <v>0</v>
      </c>
      <c r="W1082" s="135">
        <v>0</v>
      </c>
      <c r="X1082" s="56"/>
      <c r="Y1082" s="57"/>
      <c r="Z1082" s="57"/>
      <c r="AA1082" s="57"/>
      <c r="AB1082" s="57"/>
      <c r="AC1082" s="57"/>
      <c r="AD1082" s="57"/>
    </row>
    <row r="1083" spans="1:30" s="55" customFormat="1" ht="24.75" hidden="1" customHeight="1" x14ac:dyDescent="0.25">
      <c r="A1083" s="108">
        <v>479</v>
      </c>
      <c r="B1083" s="126" t="s">
        <v>1260</v>
      </c>
      <c r="C1083" s="106">
        <f t="shared" ref="C1083:C1103" si="117">ROUND(SUM(D1083+E1083+F1083+G1083+H1083+I1083+J1083+K1083+M1083+O1083+Q1083+S1083+U1083+W1083),2)</f>
        <v>10133541.289999999</v>
      </c>
      <c r="D1083" s="134">
        <f t="shared" si="116"/>
        <v>212314.26</v>
      </c>
      <c r="E1083" s="130">
        <v>0</v>
      </c>
      <c r="F1083" s="130">
        <v>0</v>
      </c>
      <c r="G1083" s="130">
        <v>0</v>
      </c>
      <c r="H1083" s="130">
        <v>0</v>
      </c>
      <c r="I1083" s="130">
        <v>0</v>
      </c>
      <c r="J1083" s="130">
        <v>0</v>
      </c>
      <c r="K1083" s="130">
        <v>0</v>
      </c>
      <c r="L1083" s="128">
        <v>0</v>
      </c>
      <c r="M1083" s="130">
        <v>0</v>
      </c>
      <c r="N1083" s="130">
        <v>1790.1</v>
      </c>
      <c r="O1083" s="130">
        <v>9921227.0299999993</v>
      </c>
      <c r="P1083" s="130">
        <v>0</v>
      </c>
      <c r="Q1083" s="130">
        <v>0</v>
      </c>
      <c r="R1083" s="130">
        <v>0</v>
      </c>
      <c r="S1083" s="130">
        <v>0</v>
      </c>
      <c r="T1083" s="130">
        <v>0</v>
      </c>
      <c r="U1083" s="130">
        <v>0</v>
      </c>
      <c r="V1083" s="130">
        <v>0</v>
      </c>
      <c r="W1083" s="135">
        <v>0</v>
      </c>
      <c r="X1083" s="56"/>
      <c r="Y1083" s="57"/>
      <c r="Z1083" s="57"/>
      <c r="AA1083" s="57"/>
      <c r="AB1083" s="57"/>
      <c r="AC1083" s="57"/>
      <c r="AD1083" s="57"/>
    </row>
    <row r="1084" spans="1:30" s="55" customFormat="1" ht="24.75" hidden="1" customHeight="1" x14ac:dyDescent="0.25">
      <c r="A1084" s="108">
        <v>480</v>
      </c>
      <c r="B1084" s="126" t="s">
        <v>544</v>
      </c>
      <c r="C1084" s="106">
        <f t="shared" si="117"/>
        <v>15198611.76</v>
      </c>
      <c r="D1084" s="134">
        <f t="shared" si="116"/>
        <v>318435.77</v>
      </c>
      <c r="E1084" s="130">
        <v>0</v>
      </c>
      <c r="F1084" s="130">
        <v>0</v>
      </c>
      <c r="G1084" s="130">
        <v>0</v>
      </c>
      <c r="H1084" s="130">
        <v>0</v>
      </c>
      <c r="I1084" s="130">
        <v>0</v>
      </c>
      <c r="J1084" s="130">
        <v>0</v>
      </c>
      <c r="K1084" s="130">
        <v>0</v>
      </c>
      <c r="L1084" s="128">
        <v>0</v>
      </c>
      <c r="M1084" s="130">
        <v>0</v>
      </c>
      <c r="N1084" s="130">
        <v>1030.2</v>
      </c>
      <c r="O1084" s="130">
        <v>5709652.0199999996</v>
      </c>
      <c r="P1084" s="130">
        <v>0</v>
      </c>
      <c r="Q1084" s="130">
        <v>0</v>
      </c>
      <c r="R1084" s="130">
        <v>3312.67</v>
      </c>
      <c r="S1084" s="130">
        <v>9170523.9700000007</v>
      </c>
      <c r="T1084" s="130">
        <v>0</v>
      </c>
      <c r="U1084" s="130">
        <v>0</v>
      </c>
      <c r="V1084" s="130">
        <v>0</v>
      </c>
      <c r="W1084" s="135">
        <v>0</v>
      </c>
      <c r="X1084" s="56"/>
      <c r="Y1084" s="57"/>
      <c r="Z1084" s="57"/>
      <c r="AA1084" s="57"/>
      <c r="AB1084" s="57"/>
      <c r="AC1084" s="57"/>
      <c r="AD1084" s="57"/>
    </row>
    <row r="1085" spans="1:30" s="55" customFormat="1" ht="24.75" hidden="1" customHeight="1" x14ac:dyDescent="0.25">
      <c r="A1085" s="108">
        <v>481</v>
      </c>
      <c r="B1085" s="126" t="s">
        <v>516</v>
      </c>
      <c r="C1085" s="106">
        <f t="shared" si="117"/>
        <v>4411417.03</v>
      </c>
      <c r="D1085" s="134">
        <f t="shared" si="116"/>
        <v>88113.05</v>
      </c>
      <c r="E1085" s="130">
        <f t="shared" ref="E1085:E1095" si="118">ROUND((F1085+G1085+H1085+I1085+J1085+K1085+M1085+O1085+Q1085+S1085+U1085+W1085)*0.05,2)</f>
        <v>205871.62</v>
      </c>
      <c r="F1085" s="130">
        <v>0</v>
      </c>
      <c r="G1085" s="130">
        <v>1524972.62</v>
      </c>
      <c r="H1085" s="130">
        <v>1268744.1100000001</v>
      </c>
      <c r="I1085" s="130">
        <v>583355.29</v>
      </c>
      <c r="J1085" s="130">
        <v>740360.34</v>
      </c>
      <c r="K1085" s="130">
        <v>0</v>
      </c>
      <c r="L1085" s="128">
        <v>0</v>
      </c>
      <c r="M1085" s="130">
        <v>0</v>
      </c>
      <c r="N1085" s="130">
        <v>0</v>
      </c>
      <c r="O1085" s="130">
        <v>0</v>
      </c>
      <c r="P1085" s="130">
        <v>0</v>
      </c>
      <c r="Q1085" s="130">
        <v>0</v>
      </c>
      <c r="R1085" s="130">
        <v>0</v>
      </c>
      <c r="S1085" s="130">
        <v>0</v>
      </c>
      <c r="T1085" s="130">
        <v>0</v>
      </c>
      <c r="U1085" s="130">
        <v>0</v>
      </c>
      <c r="V1085" s="130">
        <v>0</v>
      </c>
      <c r="W1085" s="135">
        <v>0</v>
      </c>
      <c r="X1085" s="56"/>
      <c r="Y1085" s="57"/>
      <c r="Z1085" s="57"/>
      <c r="AA1085" s="57"/>
      <c r="AB1085" s="57"/>
      <c r="AC1085" s="57"/>
      <c r="AD1085" s="57"/>
    </row>
    <row r="1086" spans="1:30" s="55" customFormat="1" ht="24.75" hidden="1" customHeight="1" x14ac:dyDescent="0.25">
      <c r="A1086" s="108">
        <v>482</v>
      </c>
      <c r="B1086" s="126" t="s">
        <v>517</v>
      </c>
      <c r="C1086" s="106">
        <f t="shared" si="117"/>
        <v>4433065.18</v>
      </c>
      <c r="D1086" s="134">
        <f t="shared" si="116"/>
        <v>88545.45</v>
      </c>
      <c r="E1086" s="130">
        <f t="shared" si="118"/>
        <v>206881.89</v>
      </c>
      <c r="F1086" s="130">
        <v>0</v>
      </c>
      <c r="G1086" s="130">
        <v>1532456.12</v>
      </c>
      <c r="H1086" s="130">
        <v>1274970.22</v>
      </c>
      <c r="I1086" s="130">
        <v>586217.99</v>
      </c>
      <c r="J1086" s="130">
        <v>743993.51</v>
      </c>
      <c r="K1086" s="130">
        <v>0</v>
      </c>
      <c r="L1086" s="128">
        <v>0</v>
      </c>
      <c r="M1086" s="130">
        <v>0</v>
      </c>
      <c r="N1086" s="130">
        <v>0</v>
      </c>
      <c r="O1086" s="130">
        <v>0</v>
      </c>
      <c r="P1086" s="130">
        <v>0</v>
      </c>
      <c r="Q1086" s="130">
        <v>0</v>
      </c>
      <c r="R1086" s="130">
        <v>0</v>
      </c>
      <c r="S1086" s="130">
        <v>0</v>
      </c>
      <c r="T1086" s="130">
        <v>0</v>
      </c>
      <c r="U1086" s="130">
        <v>0</v>
      </c>
      <c r="V1086" s="130">
        <v>0</v>
      </c>
      <c r="W1086" s="135">
        <v>0</v>
      </c>
      <c r="X1086" s="56"/>
      <c r="Y1086" s="57"/>
      <c r="Z1086" s="57"/>
      <c r="AA1086" s="57"/>
      <c r="AB1086" s="57"/>
      <c r="AC1086" s="57"/>
      <c r="AD1086" s="57"/>
    </row>
    <row r="1087" spans="1:30" s="55" customFormat="1" ht="24.75" hidden="1" customHeight="1" x14ac:dyDescent="0.25">
      <c r="A1087" s="108">
        <v>483</v>
      </c>
      <c r="B1087" s="126" t="s">
        <v>518</v>
      </c>
      <c r="C1087" s="106">
        <f t="shared" si="117"/>
        <v>4432103.05</v>
      </c>
      <c r="D1087" s="134">
        <f t="shared" si="116"/>
        <v>88526.23</v>
      </c>
      <c r="E1087" s="130">
        <f t="shared" si="118"/>
        <v>206836.99</v>
      </c>
      <c r="F1087" s="130">
        <v>0</v>
      </c>
      <c r="G1087" s="130">
        <v>1532123.52</v>
      </c>
      <c r="H1087" s="130">
        <v>1274693.51</v>
      </c>
      <c r="I1087" s="130">
        <v>586090.76</v>
      </c>
      <c r="J1087" s="130">
        <v>743832.04</v>
      </c>
      <c r="K1087" s="130">
        <v>0</v>
      </c>
      <c r="L1087" s="128">
        <v>0</v>
      </c>
      <c r="M1087" s="130">
        <v>0</v>
      </c>
      <c r="N1087" s="130">
        <v>0</v>
      </c>
      <c r="O1087" s="130">
        <v>0</v>
      </c>
      <c r="P1087" s="130">
        <v>0</v>
      </c>
      <c r="Q1087" s="130">
        <v>0</v>
      </c>
      <c r="R1087" s="130">
        <v>0</v>
      </c>
      <c r="S1087" s="130">
        <v>0</v>
      </c>
      <c r="T1087" s="130">
        <v>0</v>
      </c>
      <c r="U1087" s="130">
        <v>0</v>
      </c>
      <c r="V1087" s="130">
        <v>0</v>
      </c>
      <c r="W1087" s="135">
        <v>0</v>
      </c>
      <c r="X1087" s="56"/>
      <c r="Y1087" s="57"/>
      <c r="Z1087" s="57"/>
      <c r="AA1087" s="57"/>
      <c r="AB1087" s="57"/>
      <c r="AC1087" s="57"/>
      <c r="AD1087" s="57"/>
    </row>
    <row r="1088" spans="1:30" s="55" customFormat="1" ht="24.75" hidden="1" customHeight="1" x14ac:dyDescent="0.25">
      <c r="A1088" s="108">
        <v>484</v>
      </c>
      <c r="B1088" s="126" t="s">
        <v>519</v>
      </c>
      <c r="C1088" s="106">
        <f t="shared" si="117"/>
        <v>4443648.7300000004</v>
      </c>
      <c r="D1088" s="134">
        <f t="shared" si="116"/>
        <v>88756.84</v>
      </c>
      <c r="E1088" s="130">
        <f t="shared" si="118"/>
        <v>207375.8</v>
      </c>
      <c r="F1088" s="130">
        <v>0</v>
      </c>
      <c r="G1088" s="130">
        <v>1536114.73</v>
      </c>
      <c r="H1088" s="130">
        <v>1278014.1000000001</v>
      </c>
      <c r="I1088" s="130">
        <v>587617.53</v>
      </c>
      <c r="J1088" s="130">
        <v>745769.73</v>
      </c>
      <c r="K1088" s="130">
        <v>0</v>
      </c>
      <c r="L1088" s="128">
        <v>0</v>
      </c>
      <c r="M1088" s="130">
        <v>0</v>
      </c>
      <c r="N1088" s="130">
        <v>0</v>
      </c>
      <c r="O1088" s="130">
        <v>0</v>
      </c>
      <c r="P1088" s="130">
        <v>0</v>
      </c>
      <c r="Q1088" s="130">
        <v>0</v>
      </c>
      <c r="R1088" s="130">
        <v>0</v>
      </c>
      <c r="S1088" s="130">
        <v>0</v>
      </c>
      <c r="T1088" s="130">
        <v>0</v>
      </c>
      <c r="U1088" s="130">
        <v>0</v>
      </c>
      <c r="V1088" s="130">
        <v>0</v>
      </c>
      <c r="W1088" s="135">
        <v>0</v>
      </c>
      <c r="X1088" s="56"/>
      <c r="Y1088" s="57"/>
      <c r="Z1088" s="57"/>
      <c r="AA1088" s="57"/>
      <c r="AB1088" s="57"/>
      <c r="AC1088" s="57"/>
      <c r="AD1088" s="57"/>
    </row>
    <row r="1089" spans="1:30" s="55" customFormat="1" ht="24.75" hidden="1" customHeight="1" x14ac:dyDescent="0.25">
      <c r="A1089" s="108">
        <v>485</v>
      </c>
      <c r="B1089" s="126" t="s">
        <v>520</v>
      </c>
      <c r="C1089" s="106">
        <f t="shared" si="117"/>
        <v>4448940.5199999996</v>
      </c>
      <c r="D1089" s="134">
        <f t="shared" si="116"/>
        <v>88862.54</v>
      </c>
      <c r="E1089" s="130">
        <f t="shared" si="118"/>
        <v>207622.76</v>
      </c>
      <c r="F1089" s="130">
        <v>0</v>
      </c>
      <c r="G1089" s="130">
        <v>1537944.03</v>
      </c>
      <c r="H1089" s="130">
        <v>1279536.04</v>
      </c>
      <c r="I1089" s="130">
        <v>588317.31000000006</v>
      </c>
      <c r="J1089" s="130">
        <v>746657.84</v>
      </c>
      <c r="K1089" s="130">
        <v>0</v>
      </c>
      <c r="L1089" s="128">
        <v>0</v>
      </c>
      <c r="M1089" s="130">
        <v>0</v>
      </c>
      <c r="N1089" s="130">
        <v>0</v>
      </c>
      <c r="O1089" s="130">
        <v>0</v>
      </c>
      <c r="P1089" s="130">
        <v>0</v>
      </c>
      <c r="Q1089" s="130">
        <v>0</v>
      </c>
      <c r="R1089" s="130">
        <v>0</v>
      </c>
      <c r="S1089" s="130">
        <v>0</v>
      </c>
      <c r="T1089" s="130">
        <v>0</v>
      </c>
      <c r="U1089" s="130">
        <v>0</v>
      </c>
      <c r="V1089" s="130">
        <v>0</v>
      </c>
      <c r="W1089" s="135">
        <v>0</v>
      </c>
      <c r="X1089" s="56"/>
      <c r="Y1089" s="57"/>
      <c r="Z1089" s="57"/>
      <c r="AA1089" s="57"/>
      <c r="AB1089" s="57"/>
      <c r="AC1089" s="57"/>
      <c r="AD1089" s="57"/>
    </row>
    <row r="1090" spans="1:30" s="55" customFormat="1" ht="24.75" hidden="1" customHeight="1" x14ac:dyDescent="0.25">
      <c r="A1090" s="108">
        <v>486</v>
      </c>
      <c r="B1090" s="126" t="s">
        <v>521</v>
      </c>
      <c r="C1090" s="106">
        <f t="shared" si="117"/>
        <v>4509074.3499999996</v>
      </c>
      <c r="D1090" s="134">
        <f t="shared" si="116"/>
        <v>90063.65</v>
      </c>
      <c r="E1090" s="130">
        <f t="shared" si="118"/>
        <v>210429.08</v>
      </c>
      <c r="F1090" s="130">
        <v>0</v>
      </c>
      <c r="G1090" s="130">
        <v>1558731.55</v>
      </c>
      <c r="H1090" s="130">
        <v>1296830.81</v>
      </c>
      <c r="I1090" s="130">
        <v>596269.26</v>
      </c>
      <c r="J1090" s="130">
        <v>756750</v>
      </c>
      <c r="K1090" s="130">
        <v>0</v>
      </c>
      <c r="L1090" s="128">
        <v>0</v>
      </c>
      <c r="M1090" s="130">
        <v>0</v>
      </c>
      <c r="N1090" s="130">
        <v>0</v>
      </c>
      <c r="O1090" s="130">
        <v>0</v>
      </c>
      <c r="P1090" s="130">
        <v>0</v>
      </c>
      <c r="Q1090" s="130">
        <v>0</v>
      </c>
      <c r="R1090" s="130">
        <v>0</v>
      </c>
      <c r="S1090" s="130">
        <v>0</v>
      </c>
      <c r="T1090" s="130">
        <v>0</v>
      </c>
      <c r="U1090" s="130">
        <v>0</v>
      </c>
      <c r="V1090" s="130">
        <v>0</v>
      </c>
      <c r="W1090" s="135">
        <v>0</v>
      </c>
      <c r="X1090" s="56"/>
      <c r="Y1090" s="57"/>
      <c r="Z1090" s="57"/>
      <c r="AA1090" s="57"/>
      <c r="AB1090" s="57"/>
      <c r="AC1090" s="57"/>
      <c r="AD1090" s="57"/>
    </row>
    <row r="1091" spans="1:30" s="55" customFormat="1" ht="24.75" hidden="1" customHeight="1" x14ac:dyDescent="0.25">
      <c r="A1091" s="108">
        <v>487</v>
      </c>
      <c r="B1091" s="126" t="s">
        <v>1142</v>
      </c>
      <c r="C1091" s="106">
        <f t="shared" si="117"/>
        <v>7775342.7999999998</v>
      </c>
      <c r="D1091" s="134">
        <f t="shared" si="116"/>
        <v>155303.65</v>
      </c>
      <c r="E1091" s="130">
        <f t="shared" si="118"/>
        <v>362859.01</v>
      </c>
      <c r="F1091" s="130">
        <v>0</v>
      </c>
      <c r="G1091" s="130">
        <v>0</v>
      </c>
      <c r="H1091" s="130">
        <v>0</v>
      </c>
      <c r="I1091" s="130">
        <v>0</v>
      </c>
      <c r="J1091" s="130">
        <v>0</v>
      </c>
      <c r="K1091" s="130">
        <v>0</v>
      </c>
      <c r="L1091" s="128">
        <v>0</v>
      </c>
      <c r="M1091" s="130">
        <v>0</v>
      </c>
      <c r="N1091" s="130">
        <v>1057.2</v>
      </c>
      <c r="O1091" s="130">
        <v>7257180.1399999997</v>
      </c>
      <c r="P1091" s="130">
        <v>0</v>
      </c>
      <c r="Q1091" s="130">
        <v>0</v>
      </c>
      <c r="R1091" s="130">
        <v>0</v>
      </c>
      <c r="S1091" s="130">
        <v>0</v>
      </c>
      <c r="T1091" s="130">
        <v>0</v>
      </c>
      <c r="U1091" s="130">
        <v>0</v>
      </c>
      <c r="V1091" s="130">
        <v>0</v>
      </c>
      <c r="W1091" s="135">
        <v>0</v>
      </c>
      <c r="X1091" s="56"/>
      <c r="Y1091" s="57"/>
      <c r="Z1091" s="57"/>
      <c r="AA1091" s="57"/>
      <c r="AB1091" s="57"/>
      <c r="AC1091" s="57"/>
      <c r="AD1091" s="57"/>
    </row>
    <row r="1092" spans="1:30" s="55" customFormat="1" ht="24.75" hidden="1" customHeight="1" x14ac:dyDescent="0.25">
      <c r="A1092" s="108">
        <v>488</v>
      </c>
      <c r="B1092" s="126" t="s">
        <v>512</v>
      </c>
      <c r="C1092" s="106">
        <f t="shared" si="117"/>
        <v>971354.1</v>
      </c>
      <c r="D1092" s="134">
        <f t="shared" si="116"/>
        <v>19401.7</v>
      </c>
      <c r="E1092" s="130">
        <f t="shared" si="118"/>
        <v>45331.07</v>
      </c>
      <c r="F1092" s="130">
        <v>0</v>
      </c>
      <c r="G1092" s="130">
        <v>0</v>
      </c>
      <c r="H1092" s="130">
        <v>0</v>
      </c>
      <c r="I1092" s="130">
        <v>0</v>
      </c>
      <c r="J1092" s="130">
        <v>906621.33</v>
      </c>
      <c r="K1092" s="130">
        <v>0</v>
      </c>
      <c r="L1092" s="128">
        <v>0</v>
      </c>
      <c r="M1092" s="130">
        <v>0</v>
      </c>
      <c r="N1092" s="130">
        <v>0</v>
      </c>
      <c r="O1092" s="130">
        <v>0</v>
      </c>
      <c r="P1092" s="130">
        <v>0</v>
      </c>
      <c r="Q1092" s="130">
        <v>0</v>
      </c>
      <c r="R1092" s="130">
        <v>0</v>
      </c>
      <c r="S1092" s="130">
        <v>0</v>
      </c>
      <c r="T1092" s="130">
        <v>0</v>
      </c>
      <c r="U1092" s="130">
        <v>0</v>
      </c>
      <c r="V1092" s="130">
        <v>0</v>
      </c>
      <c r="W1092" s="135">
        <v>0</v>
      </c>
      <c r="X1092" s="56"/>
      <c r="Y1092" s="57"/>
      <c r="Z1092" s="57"/>
      <c r="AA1092" s="57"/>
      <c r="AB1092" s="57"/>
      <c r="AC1092" s="57"/>
      <c r="AD1092" s="57"/>
    </row>
    <row r="1093" spans="1:30" s="55" customFormat="1" ht="24.75" hidden="1" customHeight="1" x14ac:dyDescent="0.25">
      <c r="A1093" s="108">
        <v>489</v>
      </c>
      <c r="B1093" s="126" t="s">
        <v>1201</v>
      </c>
      <c r="C1093" s="106">
        <f t="shared" si="117"/>
        <v>3358219.18</v>
      </c>
      <c r="D1093" s="134">
        <f t="shared" si="116"/>
        <v>70360.179999999993</v>
      </c>
      <c r="E1093" s="130">
        <v>0</v>
      </c>
      <c r="F1093" s="130">
        <v>0</v>
      </c>
      <c r="G1093" s="130">
        <v>0</v>
      </c>
      <c r="H1093" s="130">
        <v>0</v>
      </c>
      <c r="I1093" s="130">
        <v>0</v>
      </c>
      <c r="J1093" s="130">
        <v>0</v>
      </c>
      <c r="K1093" s="130">
        <v>0</v>
      </c>
      <c r="L1093" s="128">
        <v>0</v>
      </c>
      <c r="M1093" s="130">
        <v>0</v>
      </c>
      <c r="N1093" s="130">
        <v>0</v>
      </c>
      <c r="O1093" s="130">
        <v>0</v>
      </c>
      <c r="P1093" s="130">
        <v>0</v>
      </c>
      <c r="Q1093" s="130">
        <v>0</v>
      </c>
      <c r="R1093" s="130">
        <v>0</v>
      </c>
      <c r="S1093" s="130">
        <v>0</v>
      </c>
      <c r="T1093" s="130">
        <v>586.29999999999995</v>
      </c>
      <c r="U1093" s="130">
        <v>3287859</v>
      </c>
      <c r="V1093" s="130">
        <v>0</v>
      </c>
      <c r="W1093" s="135">
        <v>0</v>
      </c>
      <c r="X1093" s="56"/>
      <c r="Y1093" s="57"/>
      <c r="Z1093" s="57"/>
      <c r="AA1093" s="57"/>
      <c r="AB1093" s="57"/>
      <c r="AC1093" s="57"/>
      <c r="AD1093" s="57"/>
    </row>
    <row r="1094" spans="1:30" s="55" customFormat="1" ht="24.75" hidden="1" customHeight="1" x14ac:dyDescent="0.25">
      <c r="A1094" s="108">
        <v>490</v>
      </c>
      <c r="B1094" s="126" t="s">
        <v>1198</v>
      </c>
      <c r="C1094" s="106">
        <f t="shared" si="117"/>
        <v>2856638</v>
      </c>
      <c r="D1094" s="134">
        <f t="shared" si="116"/>
        <v>59851.24</v>
      </c>
      <c r="E1094" s="130">
        <v>0</v>
      </c>
      <c r="F1094" s="130">
        <v>0</v>
      </c>
      <c r="G1094" s="130">
        <v>1349151.79</v>
      </c>
      <c r="H1094" s="130">
        <v>979312.33</v>
      </c>
      <c r="I1094" s="130">
        <v>0</v>
      </c>
      <c r="J1094" s="130">
        <v>468322.64</v>
      </c>
      <c r="K1094" s="130">
        <v>0</v>
      </c>
      <c r="L1094" s="128">
        <v>0</v>
      </c>
      <c r="M1094" s="130">
        <v>0</v>
      </c>
      <c r="N1094" s="130">
        <v>0</v>
      </c>
      <c r="O1094" s="130">
        <v>0</v>
      </c>
      <c r="P1094" s="130">
        <v>0</v>
      </c>
      <c r="Q1094" s="130">
        <v>0</v>
      </c>
      <c r="R1094" s="130">
        <v>0</v>
      </c>
      <c r="S1094" s="130">
        <v>0</v>
      </c>
      <c r="T1094" s="130">
        <v>0</v>
      </c>
      <c r="U1094" s="130">
        <v>0</v>
      </c>
      <c r="V1094" s="130">
        <v>0</v>
      </c>
      <c r="W1094" s="135">
        <v>0</v>
      </c>
      <c r="X1094" s="56"/>
      <c r="Y1094" s="57"/>
      <c r="Z1094" s="57"/>
      <c r="AA1094" s="57"/>
      <c r="AB1094" s="57"/>
      <c r="AC1094" s="57"/>
      <c r="AD1094" s="57"/>
    </row>
    <row r="1095" spans="1:30" s="55" customFormat="1" ht="24.75" hidden="1" customHeight="1" x14ac:dyDescent="0.25">
      <c r="A1095" s="108">
        <v>491</v>
      </c>
      <c r="B1095" s="126" t="s">
        <v>1326</v>
      </c>
      <c r="C1095" s="106">
        <f t="shared" si="117"/>
        <v>29705909.859999999</v>
      </c>
      <c r="D1095" s="134">
        <f t="shared" si="116"/>
        <v>593341.86</v>
      </c>
      <c r="E1095" s="130">
        <f t="shared" si="118"/>
        <v>1386312.76</v>
      </c>
      <c r="F1095" s="130">
        <v>0</v>
      </c>
      <c r="G1095" s="130">
        <v>0</v>
      </c>
      <c r="H1095" s="130">
        <v>0</v>
      </c>
      <c r="I1095" s="130">
        <v>0</v>
      </c>
      <c r="J1095" s="130">
        <v>0</v>
      </c>
      <c r="K1095" s="130">
        <v>0</v>
      </c>
      <c r="L1095" s="128">
        <v>0</v>
      </c>
      <c r="M1095" s="130">
        <v>0</v>
      </c>
      <c r="N1095" s="130">
        <v>2385.8000000000002</v>
      </c>
      <c r="O1095" s="130">
        <v>13222760.43</v>
      </c>
      <c r="P1095" s="130">
        <v>0</v>
      </c>
      <c r="Q1095" s="130">
        <v>0</v>
      </c>
      <c r="R1095" s="130">
        <v>5239.1000000000004</v>
      </c>
      <c r="S1095" s="130">
        <v>14503494.810000001</v>
      </c>
      <c r="T1095" s="130">
        <v>0</v>
      </c>
      <c r="U1095" s="130">
        <v>0</v>
      </c>
      <c r="V1095" s="130">
        <v>0</v>
      </c>
      <c r="W1095" s="135">
        <v>0</v>
      </c>
      <c r="X1095" s="56"/>
      <c r="Y1095" s="57"/>
      <c r="Z1095" s="57"/>
      <c r="AA1095" s="57"/>
      <c r="AB1095" s="57"/>
      <c r="AC1095" s="57"/>
      <c r="AD1095" s="57"/>
    </row>
    <row r="1096" spans="1:30" s="55" customFormat="1" ht="24.75" hidden="1" customHeight="1" x14ac:dyDescent="0.25">
      <c r="A1096" s="108">
        <v>492</v>
      </c>
      <c r="B1096" s="126" t="s">
        <v>515</v>
      </c>
      <c r="C1096" s="106">
        <f t="shared" si="117"/>
        <v>15397296.1</v>
      </c>
      <c r="D1096" s="134">
        <f t="shared" si="116"/>
        <v>307543.53000000003</v>
      </c>
      <c r="E1096" s="130">
        <f>ROUND((F1096+G1096+H1096+I1096+J1096+K1096+M1096+O1096+Q1096+S1096+U1096+W1096)*0.05,2)</f>
        <v>718559.65</v>
      </c>
      <c r="F1096" s="130">
        <v>936932.16</v>
      </c>
      <c r="G1096" s="130">
        <v>0</v>
      </c>
      <c r="H1096" s="130">
        <v>1070736.74</v>
      </c>
      <c r="I1096" s="130">
        <v>628967.68999999994</v>
      </c>
      <c r="J1096" s="130">
        <v>612386.11</v>
      </c>
      <c r="K1096" s="130">
        <v>0</v>
      </c>
      <c r="L1096" s="128">
        <v>0</v>
      </c>
      <c r="M1096" s="130">
        <v>0</v>
      </c>
      <c r="N1096" s="130">
        <v>970.2</v>
      </c>
      <c r="O1096" s="130">
        <v>5237189.75</v>
      </c>
      <c r="P1096" s="130">
        <v>746</v>
      </c>
      <c r="Q1096" s="130">
        <v>1369853.82</v>
      </c>
      <c r="R1096" s="130">
        <v>1631</v>
      </c>
      <c r="S1096" s="130">
        <v>4515126.6500000004</v>
      </c>
      <c r="T1096" s="130">
        <v>0</v>
      </c>
      <c r="U1096" s="130">
        <v>0</v>
      </c>
      <c r="V1096" s="130">
        <v>0</v>
      </c>
      <c r="W1096" s="135">
        <v>0</v>
      </c>
      <c r="X1096" s="56"/>
      <c r="Y1096" s="57"/>
      <c r="Z1096" s="57"/>
      <c r="AA1096" s="57"/>
      <c r="AB1096" s="57"/>
      <c r="AC1096" s="57"/>
      <c r="AD1096" s="57"/>
    </row>
    <row r="1097" spans="1:30" s="55" customFormat="1" ht="24.75" hidden="1" customHeight="1" x14ac:dyDescent="0.25">
      <c r="A1097" s="108">
        <v>493</v>
      </c>
      <c r="B1097" s="126" t="s">
        <v>1200</v>
      </c>
      <c r="C1097" s="106">
        <f t="shared" si="117"/>
        <v>579293.30000000005</v>
      </c>
      <c r="D1097" s="134">
        <f t="shared" si="116"/>
        <v>12137.14</v>
      </c>
      <c r="E1097" s="130">
        <v>0</v>
      </c>
      <c r="F1097" s="130">
        <v>0</v>
      </c>
      <c r="G1097" s="130">
        <v>0</v>
      </c>
      <c r="H1097" s="130">
        <v>0</v>
      </c>
      <c r="I1097" s="130">
        <v>0</v>
      </c>
      <c r="J1097" s="130">
        <v>567156.16</v>
      </c>
      <c r="K1097" s="130">
        <v>0</v>
      </c>
      <c r="L1097" s="128">
        <v>0</v>
      </c>
      <c r="M1097" s="130">
        <v>0</v>
      </c>
      <c r="N1097" s="130">
        <v>0</v>
      </c>
      <c r="O1097" s="130">
        <v>0</v>
      </c>
      <c r="P1097" s="130">
        <v>0</v>
      </c>
      <c r="Q1097" s="130">
        <v>0</v>
      </c>
      <c r="R1097" s="130">
        <v>0</v>
      </c>
      <c r="S1097" s="130">
        <v>0</v>
      </c>
      <c r="T1097" s="130">
        <v>0</v>
      </c>
      <c r="U1097" s="130">
        <v>0</v>
      </c>
      <c r="V1097" s="130">
        <v>0</v>
      </c>
      <c r="W1097" s="135">
        <v>0</v>
      </c>
      <c r="X1097" s="56"/>
      <c r="Y1097" s="57"/>
      <c r="Z1097" s="57"/>
      <c r="AA1097" s="57"/>
      <c r="AB1097" s="57"/>
      <c r="AC1097" s="57"/>
      <c r="AD1097" s="57"/>
    </row>
    <row r="1098" spans="1:30" s="55" customFormat="1" ht="24.75" hidden="1" customHeight="1" x14ac:dyDescent="0.25">
      <c r="A1098" s="108">
        <v>494</v>
      </c>
      <c r="B1098" s="126" t="s">
        <v>1193</v>
      </c>
      <c r="C1098" s="106">
        <f t="shared" si="117"/>
        <v>1468081.98</v>
      </c>
      <c r="D1098" s="134">
        <f t="shared" si="116"/>
        <v>30758.720000000001</v>
      </c>
      <c r="E1098" s="130">
        <v>0</v>
      </c>
      <c r="F1098" s="130">
        <v>0</v>
      </c>
      <c r="G1098" s="130">
        <v>0</v>
      </c>
      <c r="H1098" s="130">
        <v>972334.05</v>
      </c>
      <c r="I1098" s="130">
        <v>464989.21</v>
      </c>
      <c r="J1098" s="130">
        <v>0</v>
      </c>
      <c r="K1098" s="130">
        <v>0</v>
      </c>
      <c r="L1098" s="128">
        <v>0</v>
      </c>
      <c r="M1098" s="130">
        <v>0</v>
      </c>
      <c r="N1098" s="130">
        <v>0</v>
      </c>
      <c r="O1098" s="130">
        <v>0</v>
      </c>
      <c r="P1098" s="130">
        <v>0</v>
      </c>
      <c r="Q1098" s="130">
        <v>0</v>
      </c>
      <c r="R1098" s="130">
        <v>0</v>
      </c>
      <c r="S1098" s="130">
        <v>0</v>
      </c>
      <c r="T1098" s="130">
        <v>0</v>
      </c>
      <c r="U1098" s="130">
        <v>0</v>
      </c>
      <c r="V1098" s="130">
        <v>0</v>
      </c>
      <c r="W1098" s="130">
        <v>0</v>
      </c>
      <c r="X1098" s="56"/>
      <c r="Y1098" s="57"/>
      <c r="Z1098" s="57"/>
      <c r="AA1098" s="57"/>
      <c r="AB1098" s="57"/>
      <c r="AC1098" s="57"/>
      <c r="AD1098" s="57"/>
    </row>
    <row r="1099" spans="1:30" s="55" customFormat="1" ht="24.75" hidden="1" customHeight="1" x14ac:dyDescent="0.25">
      <c r="A1099" s="108">
        <v>495</v>
      </c>
      <c r="B1099" s="126" t="s">
        <v>1195</v>
      </c>
      <c r="C1099" s="106">
        <f t="shared" si="117"/>
        <v>568244.96</v>
      </c>
      <c r="D1099" s="134">
        <f t="shared" si="116"/>
        <v>11905.66</v>
      </c>
      <c r="E1099" s="130">
        <v>0</v>
      </c>
      <c r="F1099" s="130">
        <v>0</v>
      </c>
      <c r="G1099" s="130">
        <v>0</v>
      </c>
      <c r="H1099" s="130">
        <v>0</v>
      </c>
      <c r="I1099" s="130">
        <v>0</v>
      </c>
      <c r="J1099" s="130">
        <v>556339.30000000005</v>
      </c>
      <c r="K1099" s="130">
        <v>0</v>
      </c>
      <c r="L1099" s="128">
        <v>0</v>
      </c>
      <c r="M1099" s="130">
        <v>0</v>
      </c>
      <c r="N1099" s="130">
        <v>0</v>
      </c>
      <c r="O1099" s="130">
        <v>0</v>
      </c>
      <c r="P1099" s="130">
        <v>0</v>
      </c>
      <c r="Q1099" s="130">
        <v>0</v>
      </c>
      <c r="R1099" s="130">
        <v>0</v>
      </c>
      <c r="S1099" s="130">
        <v>0</v>
      </c>
      <c r="T1099" s="130">
        <v>0</v>
      </c>
      <c r="U1099" s="130">
        <v>0</v>
      </c>
      <c r="V1099" s="130">
        <v>0</v>
      </c>
      <c r="W1099" s="130">
        <v>0</v>
      </c>
      <c r="X1099" s="56"/>
      <c r="Y1099" s="57"/>
      <c r="Z1099" s="57"/>
      <c r="AA1099" s="57"/>
      <c r="AB1099" s="57"/>
      <c r="AC1099" s="57"/>
      <c r="AD1099" s="57"/>
    </row>
    <row r="1100" spans="1:30" s="55" customFormat="1" ht="24.75" hidden="1" customHeight="1" x14ac:dyDescent="0.25">
      <c r="A1100" s="108">
        <v>496</v>
      </c>
      <c r="B1100" s="126" t="s">
        <v>1199</v>
      </c>
      <c r="C1100" s="106">
        <f t="shared" si="117"/>
        <v>609828.68000000005</v>
      </c>
      <c r="D1100" s="134">
        <f t="shared" si="116"/>
        <v>12776.91</v>
      </c>
      <c r="E1100" s="130">
        <v>0</v>
      </c>
      <c r="F1100" s="130">
        <v>0</v>
      </c>
      <c r="G1100" s="130">
        <v>0</v>
      </c>
      <c r="H1100" s="130">
        <v>0</v>
      </c>
      <c r="I1100" s="130">
        <v>0</v>
      </c>
      <c r="J1100" s="130">
        <v>597051.77</v>
      </c>
      <c r="K1100" s="130">
        <v>0</v>
      </c>
      <c r="L1100" s="128">
        <v>0</v>
      </c>
      <c r="M1100" s="130">
        <v>0</v>
      </c>
      <c r="N1100" s="130">
        <v>0</v>
      </c>
      <c r="O1100" s="130">
        <v>0</v>
      </c>
      <c r="P1100" s="130">
        <v>0</v>
      </c>
      <c r="Q1100" s="130">
        <v>0</v>
      </c>
      <c r="R1100" s="130">
        <v>0</v>
      </c>
      <c r="S1100" s="130">
        <v>0</v>
      </c>
      <c r="T1100" s="130">
        <v>0</v>
      </c>
      <c r="U1100" s="130">
        <v>0</v>
      </c>
      <c r="V1100" s="130">
        <v>0</v>
      </c>
      <c r="W1100" s="135">
        <v>0</v>
      </c>
      <c r="X1100" s="56"/>
      <c r="Y1100" s="57"/>
      <c r="Z1100" s="57"/>
      <c r="AA1100" s="57"/>
      <c r="AB1100" s="57"/>
      <c r="AC1100" s="57"/>
      <c r="AD1100" s="57"/>
    </row>
    <row r="1101" spans="1:30" s="69" customFormat="1" ht="24.75" hidden="1" customHeight="1" x14ac:dyDescent="0.25">
      <c r="A1101" s="108">
        <v>497</v>
      </c>
      <c r="B1101" s="126" t="s">
        <v>1203</v>
      </c>
      <c r="C1101" s="106">
        <f t="shared" si="117"/>
        <v>33573.230000000003</v>
      </c>
      <c r="D1101" s="134">
        <v>0</v>
      </c>
      <c r="E1101" s="130">
        <v>0</v>
      </c>
      <c r="F1101" s="130">
        <v>0</v>
      </c>
      <c r="G1101" s="130">
        <v>0</v>
      </c>
      <c r="H1101" s="130">
        <v>0</v>
      </c>
      <c r="I1101" s="130">
        <v>0</v>
      </c>
      <c r="J1101" s="130">
        <v>0</v>
      </c>
      <c r="K1101" s="130">
        <v>0</v>
      </c>
      <c r="L1101" s="128">
        <v>0</v>
      </c>
      <c r="M1101" s="130">
        <v>0</v>
      </c>
      <c r="N1101" s="130">
        <v>0</v>
      </c>
      <c r="O1101" s="130">
        <v>33573.230000000003</v>
      </c>
      <c r="P1101" s="130">
        <v>0</v>
      </c>
      <c r="Q1101" s="130">
        <v>0</v>
      </c>
      <c r="R1101" s="130">
        <v>0</v>
      </c>
      <c r="S1101" s="130">
        <v>0</v>
      </c>
      <c r="T1101" s="130">
        <v>0</v>
      </c>
      <c r="U1101" s="130">
        <v>0</v>
      </c>
      <c r="V1101" s="130">
        <v>0</v>
      </c>
      <c r="W1101" s="135">
        <v>0</v>
      </c>
      <c r="X1101" s="56"/>
      <c r="Y1101" s="68"/>
      <c r="Z1101" s="68"/>
      <c r="AA1101" s="68"/>
      <c r="AB1101" s="68"/>
      <c r="AC1101" s="68"/>
      <c r="AD1101" s="68"/>
    </row>
    <row r="1102" spans="1:30" s="55" customFormat="1" ht="24.75" hidden="1" customHeight="1" x14ac:dyDescent="0.25">
      <c r="A1102" s="108">
        <v>498</v>
      </c>
      <c r="B1102" s="126" t="s">
        <v>513</v>
      </c>
      <c r="C1102" s="106">
        <f t="shared" si="117"/>
        <v>16613318.960000001</v>
      </c>
      <c r="D1102" s="134">
        <f t="shared" si="116"/>
        <v>331832.21000000002</v>
      </c>
      <c r="E1102" s="130">
        <f>ROUND((F1102+G1102+H1102+I1102+J1102+K1102+M1102+O1102+Q1102+S1102+U1102+W1102)*0.05,2)</f>
        <v>775308.89</v>
      </c>
      <c r="F1102" s="130">
        <v>0</v>
      </c>
      <c r="G1102" s="130">
        <v>0</v>
      </c>
      <c r="H1102" s="130">
        <v>0</v>
      </c>
      <c r="I1102" s="130">
        <v>0</v>
      </c>
      <c r="J1102" s="130">
        <v>0</v>
      </c>
      <c r="K1102" s="130">
        <v>0</v>
      </c>
      <c r="L1102" s="128">
        <v>0</v>
      </c>
      <c r="M1102" s="130">
        <v>0</v>
      </c>
      <c r="N1102" s="130">
        <v>2797.8</v>
      </c>
      <c r="O1102" s="130">
        <v>15506177.859999999</v>
      </c>
      <c r="P1102" s="130">
        <v>0</v>
      </c>
      <c r="Q1102" s="130">
        <v>0</v>
      </c>
      <c r="R1102" s="130">
        <v>0</v>
      </c>
      <c r="S1102" s="130">
        <v>0</v>
      </c>
      <c r="T1102" s="130">
        <v>0</v>
      </c>
      <c r="U1102" s="130">
        <v>0</v>
      </c>
      <c r="V1102" s="130">
        <v>0</v>
      </c>
      <c r="W1102" s="135">
        <v>0</v>
      </c>
      <c r="X1102" s="56"/>
      <c r="Y1102" s="57"/>
      <c r="Z1102" s="57"/>
      <c r="AA1102" s="57"/>
      <c r="AB1102" s="57"/>
      <c r="AC1102" s="57"/>
      <c r="AD1102" s="57"/>
    </row>
    <row r="1103" spans="1:30" s="55" customFormat="1" ht="24.75" hidden="1" customHeight="1" x14ac:dyDescent="0.25">
      <c r="A1103" s="108">
        <v>499</v>
      </c>
      <c r="B1103" s="126" t="s">
        <v>562</v>
      </c>
      <c r="C1103" s="106">
        <f t="shared" si="117"/>
        <v>7144329.5499999998</v>
      </c>
      <c r="D1103" s="134">
        <f t="shared" si="116"/>
        <v>142699.88</v>
      </c>
      <c r="E1103" s="130">
        <f>ROUND((F1103+G1103+H1103+I1103+J1103+K1103+M1103+O1103+Q1103+S1103+U1103+W1103)*0.05,2)</f>
        <v>333410.94</v>
      </c>
      <c r="F1103" s="130">
        <v>0</v>
      </c>
      <c r="G1103" s="130">
        <v>0</v>
      </c>
      <c r="H1103" s="130">
        <v>0</v>
      </c>
      <c r="I1103" s="130">
        <v>0</v>
      </c>
      <c r="J1103" s="130">
        <v>0</v>
      </c>
      <c r="K1103" s="130">
        <v>0</v>
      </c>
      <c r="L1103" s="128">
        <v>0</v>
      </c>
      <c r="M1103" s="130">
        <v>0</v>
      </c>
      <c r="N1103" s="130">
        <v>1175.2</v>
      </c>
      <c r="O1103" s="130">
        <v>6668218.7300000004</v>
      </c>
      <c r="P1103" s="130">
        <v>0</v>
      </c>
      <c r="Q1103" s="130">
        <v>0</v>
      </c>
      <c r="R1103" s="130">
        <v>0</v>
      </c>
      <c r="S1103" s="130">
        <v>0</v>
      </c>
      <c r="T1103" s="130">
        <v>0</v>
      </c>
      <c r="U1103" s="130">
        <v>0</v>
      </c>
      <c r="V1103" s="130">
        <v>0</v>
      </c>
      <c r="W1103" s="135">
        <v>0</v>
      </c>
      <c r="X1103" s="56"/>
      <c r="Y1103" s="57"/>
      <c r="Z1103" s="57"/>
      <c r="AA1103" s="57"/>
      <c r="AB1103" s="57"/>
      <c r="AC1103" s="57"/>
      <c r="AD1103" s="57"/>
    </row>
    <row r="1104" spans="1:30" s="53" customFormat="1" ht="24.75" hidden="1" customHeight="1" x14ac:dyDescent="0.25">
      <c r="A1104" s="149" t="s">
        <v>65</v>
      </c>
      <c r="B1104" s="149"/>
      <c r="C1104" s="173">
        <f>ROUND(SUM(D1104+E1104+F1104+G1104+H1104+I1104+J1104+K1104+M1104+O1104+Q1104+S1104+U1104+W1104),2)</f>
        <v>140366669.59</v>
      </c>
      <c r="D1104" s="133">
        <f t="shared" ref="D1104:W1104" si="119">ROUND(SUM(D1082:D1103),2)</f>
        <v>2836993.89</v>
      </c>
      <c r="E1104" s="133">
        <f t="shared" si="119"/>
        <v>4926294.4400000004</v>
      </c>
      <c r="F1104" s="133">
        <f t="shared" si="119"/>
        <v>936932.16</v>
      </c>
      <c r="G1104" s="133">
        <f t="shared" si="119"/>
        <v>11012189.83</v>
      </c>
      <c r="H1104" s="133">
        <f t="shared" si="119"/>
        <v>11061820.970000001</v>
      </c>
      <c r="I1104" s="133">
        <f t="shared" si="119"/>
        <v>4790406.45</v>
      </c>
      <c r="J1104" s="133">
        <f t="shared" si="119"/>
        <v>8399194.4100000001</v>
      </c>
      <c r="K1104" s="133">
        <f t="shared" si="119"/>
        <v>0</v>
      </c>
      <c r="L1104" s="133">
        <f t="shared" si="119"/>
        <v>0</v>
      </c>
      <c r="M1104" s="133">
        <f t="shared" si="119"/>
        <v>0</v>
      </c>
      <c r="N1104" s="133">
        <f t="shared" si="119"/>
        <v>11206.5</v>
      </c>
      <c r="O1104" s="133">
        <f t="shared" si="119"/>
        <v>63555979.189999998</v>
      </c>
      <c r="P1104" s="133">
        <f t="shared" si="119"/>
        <v>746</v>
      </c>
      <c r="Q1104" s="133">
        <f t="shared" si="119"/>
        <v>1369853.82</v>
      </c>
      <c r="R1104" s="133">
        <f t="shared" si="119"/>
        <v>10182.77</v>
      </c>
      <c r="S1104" s="133">
        <f t="shared" si="119"/>
        <v>28189145.43</v>
      </c>
      <c r="T1104" s="133">
        <f t="shared" si="119"/>
        <v>586.29999999999995</v>
      </c>
      <c r="U1104" s="133">
        <f t="shared" si="119"/>
        <v>3287859</v>
      </c>
      <c r="V1104" s="133">
        <f t="shared" si="119"/>
        <v>0</v>
      </c>
      <c r="W1104" s="133">
        <f t="shared" si="119"/>
        <v>0</v>
      </c>
      <c r="X1104" s="51"/>
      <c r="Y1104" s="52"/>
      <c r="Z1104" s="52"/>
      <c r="AA1104" s="52"/>
      <c r="AB1104" s="52"/>
      <c r="AC1104" s="52"/>
    </row>
    <row r="1105" spans="1:30" s="53" customFormat="1" ht="24.75" hidden="1" customHeight="1" x14ac:dyDescent="0.25">
      <c r="A1105" s="150" t="s">
        <v>67</v>
      </c>
      <c r="B1105" s="151"/>
      <c r="C1105" s="152"/>
      <c r="D1105" s="153"/>
      <c r="E1105" s="130"/>
      <c r="F1105" s="130"/>
      <c r="G1105" s="130"/>
      <c r="H1105" s="130"/>
      <c r="I1105" s="130"/>
      <c r="J1105" s="130"/>
      <c r="K1105" s="130"/>
      <c r="L1105" s="168"/>
      <c r="M1105" s="130"/>
      <c r="N1105" s="173"/>
      <c r="O1105" s="130"/>
      <c r="P1105" s="173"/>
      <c r="Q1105" s="130"/>
      <c r="R1105" s="173"/>
      <c r="S1105" s="130"/>
      <c r="T1105" s="130"/>
      <c r="U1105" s="130"/>
      <c r="V1105" s="173"/>
      <c r="W1105" s="135"/>
      <c r="X1105" s="51"/>
      <c r="Y1105" s="52"/>
      <c r="Z1105" s="52"/>
      <c r="AA1105" s="52"/>
      <c r="AB1105" s="52"/>
      <c r="AC1105" s="52"/>
    </row>
    <row r="1106" spans="1:30" s="55" customFormat="1" ht="24.75" hidden="1" customHeight="1" x14ac:dyDescent="0.25">
      <c r="A1106" s="125">
        <v>500</v>
      </c>
      <c r="B1106" s="126" t="s">
        <v>947</v>
      </c>
      <c r="C1106" s="106">
        <f t="shared" si="112"/>
        <v>9446810.1899999995</v>
      </c>
      <c r="D1106" s="134">
        <f t="shared" ref="D1106:D1114" si="120">ROUND((F1106+G1106+H1106+I1106+J1106+K1106+M1106+O1106+Q1106+S1106+U1106+W1106)*0.0214,2)</f>
        <v>188689.32</v>
      </c>
      <c r="E1106" s="130">
        <f t="shared" ref="E1106:E1114" si="121">ROUND((F1106+G1106+H1106+I1106+J1106+K1106+M1106+O1106+Q1106+S1106+U1106+W1106)*0.05,2)</f>
        <v>440862.9</v>
      </c>
      <c r="F1106" s="130">
        <v>653996.68999999994</v>
      </c>
      <c r="G1106" s="130">
        <v>0</v>
      </c>
      <c r="H1106" s="130">
        <v>0</v>
      </c>
      <c r="I1106" s="130">
        <v>0</v>
      </c>
      <c r="J1106" s="130">
        <v>0</v>
      </c>
      <c r="K1106" s="130">
        <v>0</v>
      </c>
      <c r="L1106" s="128">
        <v>0</v>
      </c>
      <c r="M1106" s="130">
        <v>0</v>
      </c>
      <c r="N1106" s="130">
        <v>741.02</v>
      </c>
      <c r="O1106" s="130">
        <v>5007884.84</v>
      </c>
      <c r="P1106" s="130">
        <v>0</v>
      </c>
      <c r="Q1106" s="130">
        <v>0</v>
      </c>
      <c r="R1106" s="130">
        <v>910</v>
      </c>
      <c r="S1106" s="130">
        <v>3155376.44</v>
      </c>
      <c r="T1106" s="130">
        <v>0</v>
      </c>
      <c r="U1106" s="130">
        <v>0</v>
      </c>
      <c r="V1106" s="130">
        <v>0</v>
      </c>
      <c r="W1106" s="135">
        <v>0</v>
      </c>
      <c r="X1106" s="56"/>
      <c r="Y1106" s="57"/>
      <c r="Z1106" s="57"/>
      <c r="AA1106" s="57"/>
      <c r="AB1106" s="57"/>
      <c r="AC1106" s="57"/>
      <c r="AD1106" s="57"/>
    </row>
    <row r="1107" spans="1:30" s="55" customFormat="1" ht="24.75" hidden="1" customHeight="1" x14ac:dyDescent="0.25">
      <c r="A1107" s="125">
        <v>501</v>
      </c>
      <c r="B1107" s="126" t="s">
        <v>948</v>
      </c>
      <c r="C1107" s="106">
        <f t="shared" si="112"/>
        <v>7577919.8899999997</v>
      </c>
      <c r="D1107" s="134">
        <f t="shared" si="120"/>
        <v>151360.35999999999</v>
      </c>
      <c r="E1107" s="130">
        <f t="shared" si="121"/>
        <v>353645.69</v>
      </c>
      <c r="F1107" s="130">
        <v>669171.34</v>
      </c>
      <c r="G1107" s="130">
        <v>0</v>
      </c>
      <c r="H1107" s="130">
        <v>0</v>
      </c>
      <c r="I1107" s="130">
        <v>735397.78</v>
      </c>
      <c r="J1107" s="130">
        <v>0</v>
      </c>
      <c r="K1107" s="130">
        <v>0</v>
      </c>
      <c r="L1107" s="128">
        <v>0</v>
      </c>
      <c r="M1107" s="130">
        <v>0</v>
      </c>
      <c r="N1107" s="130">
        <v>0</v>
      </c>
      <c r="O1107" s="130">
        <v>0</v>
      </c>
      <c r="P1107" s="130">
        <v>0</v>
      </c>
      <c r="Q1107" s="130">
        <v>0</v>
      </c>
      <c r="R1107" s="130">
        <v>0</v>
      </c>
      <c r="S1107" s="130">
        <v>0</v>
      </c>
      <c r="T1107" s="130">
        <v>1011.84</v>
      </c>
      <c r="U1107" s="130">
        <v>5668344.7199999997</v>
      </c>
      <c r="V1107" s="130">
        <v>0</v>
      </c>
      <c r="W1107" s="135">
        <v>0</v>
      </c>
      <c r="X1107" s="56"/>
      <c r="Y1107" s="57"/>
      <c r="Z1107" s="57"/>
      <c r="AA1107" s="57"/>
      <c r="AB1107" s="57"/>
      <c r="AC1107" s="57"/>
      <c r="AD1107" s="57"/>
    </row>
    <row r="1108" spans="1:30" s="55" customFormat="1" ht="24.75" hidden="1" customHeight="1" x14ac:dyDescent="0.25">
      <c r="A1108" s="125">
        <v>502</v>
      </c>
      <c r="B1108" s="126" t="s">
        <v>949</v>
      </c>
      <c r="C1108" s="106">
        <f t="shared" si="112"/>
        <v>9903301.3900000006</v>
      </c>
      <c r="D1108" s="134">
        <f t="shared" si="120"/>
        <v>197807.21</v>
      </c>
      <c r="E1108" s="130">
        <f t="shared" si="121"/>
        <v>462166.39</v>
      </c>
      <c r="F1108" s="130">
        <v>0</v>
      </c>
      <c r="G1108" s="130">
        <v>0</v>
      </c>
      <c r="H1108" s="130">
        <v>0</v>
      </c>
      <c r="I1108" s="130">
        <v>0</v>
      </c>
      <c r="J1108" s="130">
        <v>0</v>
      </c>
      <c r="K1108" s="130">
        <v>0</v>
      </c>
      <c r="L1108" s="128">
        <v>0</v>
      </c>
      <c r="M1108" s="130">
        <v>0</v>
      </c>
      <c r="N1108" s="130">
        <v>0</v>
      </c>
      <c r="O1108" s="130">
        <v>0</v>
      </c>
      <c r="P1108" s="130">
        <v>0</v>
      </c>
      <c r="Q1108" s="130">
        <v>0</v>
      </c>
      <c r="R1108" s="130">
        <v>0</v>
      </c>
      <c r="S1108" s="130">
        <v>0</v>
      </c>
      <c r="T1108" s="130">
        <v>1650</v>
      </c>
      <c r="U1108" s="130">
        <v>9243327.7899999991</v>
      </c>
      <c r="V1108" s="130">
        <v>0</v>
      </c>
      <c r="W1108" s="130">
        <v>0</v>
      </c>
      <c r="X1108" s="56"/>
      <c r="Y1108" s="57"/>
      <c r="Z1108" s="57"/>
      <c r="AA1108" s="57"/>
      <c r="AB1108" s="57"/>
      <c r="AC1108" s="57"/>
      <c r="AD1108" s="57"/>
    </row>
    <row r="1109" spans="1:30" s="55" customFormat="1" ht="24.75" hidden="1" customHeight="1" x14ac:dyDescent="0.25">
      <c r="A1109" s="125">
        <v>503</v>
      </c>
      <c r="B1109" s="126" t="s">
        <v>950</v>
      </c>
      <c r="C1109" s="106">
        <f t="shared" si="112"/>
        <v>15651671.26</v>
      </c>
      <c r="D1109" s="134">
        <f t="shared" si="120"/>
        <v>312624.38</v>
      </c>
      <c r="E1109" s="130">
        <f t="shared" si="121"/>
        <v>730430.8</v>
      </c>
      <c r="F1109" s="130">
        <v>2017484.91</v>
      </c>
      <c r="G1109" s="130">
        <v>0</v>
      </c>
      <c r="H1109" s="130">
        <v>0</v>
      </c>
      <c r="I1109" s="130">
        <v>0</v>
      </c>
      <c r="J1109" s="130">
        <v>0</v>
      </c>
      <c r="K1109" s="130">
        <v>1083165.29</v>
      </c>
      <c r="L1109" s="128">
        <v>0</v>
      </c>
      <c r="M1109" s="130">
        <v>0</v>
      </c>
      <c r="N1109" s="130">
        <v>1264</v>
      </c>
      <c r="O1109" s="130">
        <v>8542234.2699999996</v>
      </c>
      <c r="P1109" s="130">
        <v>902.5</v>
      </c>
      <c r="Q1109" s="130">
        <v>2965731.61</v>
      </c>
      <c r="R1109" s="130">
        <v>0</v>
      </c>
      <c r="S1109" s="130">
        <v>0</v>
      </c>
      <c r="T1109" s="130">
        <v>0</v>
      </c>
      <c r="U1109" s="130">
        <v>0</v>
      </c>
      <c r="V1109" s="130">
        <v>0</v>
      </c>
      <c r="W1109" s="130">
        <v>0</v>
      </c>
      <c r="X1109" s="56"/>
      <c r="Y1109" s="57"/>
      <c r="Z1109" s="57"/>
      <c r="AA1109" s="57"/>
      <c r="AB1109" s="57"/>
      <c r="AC1109" s="57"/>
      <c r="AD1109" s="57"/>
    </row>
    <row r="1110" spans="1:30" s="55" customFormat="1" ht="24.75" hidden="1" customHeight="1" x14ac:dyDescent="0.25">
      <c r="A1110" s="125">
        <v>504</v>
      </c>
      <c r="B1110" s="126" t="s">
        <v>951</v>
      </c>
      <c r="C1110" s="106">
        <f t="shared" si="112"/>
        <v>21795023.539999999</v>
      </c>
      <c r="D1110" s="134">
        <f t="shared" si="120"/>
        <v>435330.88</v>
      </c>
      <c r="E1110" s="130">
        <f t="shared" si="121"/>
        <v>1017128.22</v>
      </c>
      <c r="F1110" s="130">
        <v>1961140.47</v>
      </c>
      <c r="G1110" s="130">
        <v>6208726.9199999999</v>
      </c>
      <c r="H1110" s="130">
        <v>0</v>
      </c>
      <c r="I1110" s="130">
        <v>0</v>
      </c>
      <c r="J1110" s="130">
        <v>2577548.19</v>
      </c>
      <c r="K1110" s="130">
        <v>1052914.5900000001</v>
      </c>
      <c r="L1110" s="128">
        <v>0</v>
      </c>
      <c r="M1110" s="130">
        <v>0</v>
      </c>
      <c r="N1110" s="130">
        <v>1264</v>
      </c>
      <c r="O1110" s="130">
        <v>8542234.2699999996</v>
      </c>
      <c r="P1110" s="130">
        <v>0</v>
      </c>
      <c r="Q1110" s="130">
        <v>0</v>
      </c>
      <c r="R1110" s="130">
        <v>0</v>
      </c>
      <c r="S1110" s="130">
        <v>0</v>
      </c>
      <c r="T1110" s="130">
        <v>0</v>
      </c>
      <c r="U1110" s="130">
        <v>0</v>
      </c>
      <c r="V1110" s="130">
        <v>0</v>
      </c>
      <c r="W1110" s="130">
        <v>0</v>
      </c>
      <c r="X1110" s="56"/>
      <c r="Y1110" s="57"/>
      <c r="Z1110" s="57"/>
      <c r="AA1110" s="57"/>
      <c r="AB1110" s="57"/>
      <c r="AC1110" s="57"/>
      <c r="AD1110" s="57"/>
    </row>
    <row r="1111" spans="1:30" s="55" customFormat="1" ht="24.75" hidden="1" customHeight="1" x14ac:dyDescent="0.25">
      <c r="A1111" s="125">
        <v>505</v>
      </c>
      <c r="B1111" s="126" t="s">
        <v>952</v>
      </c>
      <c r="C1111" s="106">
        <f t="shared" si="112"/>
        <v>18859770.5</v>
      </c>
      <c r="D1111" s="134">
        <f t="shared" si="120"/>
        <v>376702.53</v>
      </c>
      <c r="E1111" s="130">
        <f t="shared" si="121"/>
        <v>880146.09</v>
      </c>
      <c r="F1111" s="130">
        <v>0</v>
      </c>
      <c r="G1111" s="130">
        <v>0</v>
      </c>
      <c r="H1111" s="130">
        <v>0</v>
      </c>
      <c r="I1111" s="130">
        <v>0</v>
      </c>
      <c r="J1111" s="130">
        <v>0</v>
      </c>
      <c r="K1111" s="130">
        <v>0</v>
      </c>
      <c r="L1111" s="128">
        <v>0</v>
      </c>
      <c r="M1111" s="130">
        <v>0</v>
      </c>
      <c r="N1111" s="130">
        <v>1295</v>
      </c>
      <c r="O1111" s="130">
        <v>8751735.2699999996</v>
      </c>
      <c r="P1111" s="130">
        <v>0</v>
      </c>
      <c r="Q1111" s="130">
        <v>0</v>
      </c>
      <c r="R1111" s="130">
        <v>0</v>
      </c>
      <c r="S1111" s="130">
        <v>0</v>
      </c>
      <c r="T1111" s="130">
        <v>1580</v>
      </c>
      <c r="U1111" s="130">
        <v>8851186.6099999994</v>
      </c>
      <c r="V1111" s="130">
        <v>0</v>
      </c>
      <c r="W1111" s="130">
        <v>0</v>
      </c>
      <c r="X1111" s="56"/>
      <c r="Y1111" s="57"/>
      <c r="Z1111" s="57"/>
      <c r="AA1111" s="57"/>
      <c r="AB1111" s="57"/>
      <c r="AC1111" s="57"/>
      <c r="AD1111" s="57"/>
    </row>
    <row r="1112" spans="1:30" s="55" customFormat="1" ht="24.75" hidden="1" customHeight="1" x14ac:dyDescent="0.25">
      <c r="A1112" s="125">
        <v>506</v>
      </c>
      <c r="B1112" s="126" t="s">
        <v>953</v>
      </c>
      <c r="C1112" s="106">
        <f t="shared" si="112"/>
        <v>25310425.260000002</v>
      </c>
      <c r="D1112" s="134">
        <f t="shared" si="120"/>
        <v>505547.04</v>
      </c>
      <c r="E1112" s="130">
        <f t="shared" si="121"/>
        <v>1181184.68</v>
      </c>
      <c r="F1112" s="130">
        <v>2001791.07</v>
      </c>
      <c r="G1112" s="130">
        <v>6337421.6500000004</v>
      </c>
      <c r="H1112" s="130">
        <v>0</v>
      </c>
      <c r="I1112" s="130">
        <v>0</v>
      </c>
      <c r="J1112" s="130">
        <v>2630975.71</v>
      </c>
      <c r="K1112" s="130">
        <v>1074739.44</v>
      </c>
      <c r="L1112" s="128">
        <v>0</v>
      </c>
      <c r="M1112" s="130">
        <v>0</v>
      </c>
      <c r="N1112" s="130">
        <v>1277.8900000000001</v>
      </c>
      <c r="O1112" s="130">
        <v>8636104.2300000004</v>
      </c>
      <c r="P1112" s="130">
        <v>689.56</v>
      </c>
      <c r="Q1112" s="130">
        <v>2942661.44</v>
      </c>
      <c r="R1112" s="130">
        <v>0</v>
      </c>
      <c r="S1112" s="130">
        <v>0</v>
      </c>
      <c r="T1112" s="130">
        <v>0</v>
      </c>
      <c r="U1112" s="130">
        <v>0</v>
      </c>
      <c r="V1112" s="130">
        <v>0</v>
      </c>
      <c r="W1112" s="130">
        <v>0</v>
      </c>
      <c r="X1112" s="56"/>
      <c r="Y1112" s="57"/>
      <c r="Z1112" s="57"/>
      <c r="AA1112" s="57"/>
      <c r="AB1112" s="57"/>
      <c r="AC1112" s="57"/>
      <c r="AD1112" s="57"/>
    </row>
    <row r="1113" spans="1:30" s="55" customFormat="1" ht="24.75" hidden="1" customHeight="1" x14ac:dyDescent="0.25">
      <c r="A1113" s="125">
        <v>507</v>
      </c>
      <c r="B1113" s="126" t="s">
        <v>954</v>
      </c>
      <c r="C1113" s="106">
        <f t="shared" ref="C1113:C1178" si="122">ROUND(SUM(D1113+E1113+F1113+G1113+H1113+I1113+J1113+K1113+M1113+O1113+Q1113+S1113+U1113+W1113),2)</f>
        <v>14558034.800000001</v>
      </c>
      <c r="D1113" s="134">
        <f t="shared" si="120"/>
        <v>290780.24</v>
      </c>
      <c r="E1113" s="130">
        <f t="shared" si="121"/>
        <v>679393.07</v>
      </c>
      <c r="F1113" s="130">
        <v>1226597.79</v>
      </c>
      <c r="G1113" s="130">
        <v>3883256.1</v>
      </c>
      <c r="H1113" s="130">
        <v>0</v>
      </c>
      <c r="I1113" s="130">
        <v>0</v>
      </c>
      <c r="J1113" s="130">
        <v>1612130.77</v>
      </c>
      <c r="K1113" s="130">
        <v>0</v>
      </c>
      <c r="L1113" s="128">
        <v>0</v>
      </c>
      <c r="M1113" s="130">
        <v>0</v>
      </c>
      <c r="N1113" s="130">
        <v>749.14</v>
      </c>
      <c r="O1113" s="130">
        <v>5062760.58</v>
      </c>
      <c r="P1113" s="130">
        <v>411.39</v>
      </c>
      <c r="Q1113" s="130">
        <v>1803116.25</v>
      </c>
      <c r="R1113" s="130">
        <v>0</v>
      </c>
      <c r="S1113" s="130">
        <v>0</v>
      </c>
      <c r="T1113" s="130">
        <v>0</v>
      </c>
      <c r="U1113" s="130">
        <v>0</v>
      </c>
      <c r="V1113" s="130">
        <v>0</v>
      </c>
      <c r="W1113" s="130">
        <v>0</v>
      </c>
      <c r="X1113" s="56"/>
      <c r="Y1113" s="57"/>
      <c r="Z1113" s="57"/>
      <c r="AA1113" s="57"/>
      <c r="AB1113" s="57"/>
      <c r="AC1113" s="57"/>
      <c r="AD1113" s="57"/>
    </row>
    <row r="1114" spans="1:30" s="55" customFormat="1" ht="24.75" hidden="1" customHeight="1" x14ac:dyDescent="0.25">
      <c r="A1114" s="125">
        <v>508</v>
      </c>
      <c r="B1114" s="126" t="s">
        <v>955</v>
      </c>
      <c r="C1114" s="106">
        <f t="shared" si="122"/>
        <v>21111868.760000002</v>
      </c>
      <c r="D1114" s="134">
        <f t="shared" si="120"/>
        <v>421685.64</v>
      </c>
      <c r="E1114" s="130">
        <f t="shared" si="121"/>
        <v>985246.82</v>
      </c>
      <c r="F1114" s="130">
        <v>0</v>
      </c>
      <c r="G1114" s="130">
        <v>6340783.7800000003</v>
      </c>
      <c r="H1114" s="130">
        <v>0</v>
      </c>
      <c r="I1114" s="130">
        <v>0</v>
      </c>
      <c r="J1114" s="130">
        <v>0</v>
      </c>
      <c r="K1114" s="130">
        <v>0</v>
      </c>
      <c r="L1114" s="128">
        <v>0</v>
      </c>
      <c r="M1114" s="130">
        <v>0</v>
      </c>
      <c r="N1114" s="130">
        <v>1272.53</v>
      </c>
      <c r="O1114" s="130">
        <v>8599880.8300000001</v>
      </c>
      <c r="P1114" s="130">
        <v>0</v>
      </c>
      <c r="Q1114" s="130">
        <v>0</v>
      </c>
      <c r="R1114" s="130">
        <v>1374</v>
      </c>
      <c r="S1114" s="130">
        <v>4764271.6900000004</v>
      </c>
      <c r="T1114" s="130">
        <v>0</v>
      </c>
      <c r="U1114" s="130">
        <v>0</v>
      </c>
      <c r="V1114" s="130">
        <v>0</v>
      </c>
      <c r="W1114" s="130">
        <v>0</v>
      </c>
      <c r="X1114" s="56"/>
      <c r="Y1114" s="57"/>
      <c r="Z1114" s="57"/>
      <c r="AA1114" s="57"/>
      <c r="AB1114" s="57"/>
      <c r="AC1114" s="57"/>
      <c r="AD1114" s="57"/>
    </row>
    <row r="1115" spans="1:30" s="215" customFormat="1" ht="24.75" hidden="1" customHeight="1" x14ac:dyDescent="0.25">
      <c r="A1115" s="211" t="s">
        <v>165</v>
      </c>
      <c r="B1115" s="212"/>
      <c r="C1115" s="173">
        <f>ROUND(SUM(D1115+E1115+F1115+G1115+H1115+I1115+J1115+K1115+M1115+O1115+Q1115+S1115+U1115+W1115),2)</f>
        <v>144214825.59</v>
      </c>
      <c r="D1115" s="133">
        <f>ROUND(SUM(D1106:D1114),2)</f>
        <v>2880527.6</v>
      </c>
      <c r="E1115" s="133">
        <f t="shared" ref="E1115:M1115" si="123">ROUND(SUM(E1106:E1114),2)</f>
        <v>6730204.6600000001</v>
      </c>
      <c r="F1115" s="133">
        <f t="shared" si="123"/>
        <v>8530182.2699999996</v>
      </c>
      <c r="G1115" s="133">
        <f t="shared" si="123"/>
        <v>22770188.449999999</v>
      </c>
      <c r="H1115" s="133">
        <f t="shared" si="123"/>
        <v>0</v>
      </c>
      <c r="I1115" s="133">
        <f t="shared" si="123"/>
        <v>735397.78</v>
      </c>
      <c r="J1115" s="133">
        <f t="shared" si="123"/>
        <v>6820654.6699999999</v>
      </c>
      <c r="K1115" s="133">
        <f t="shared" si="123"/>
        <v>3210819.32</v>
      </c>
      <c r="L1115" s="112">
        <v>0</v>
      </c>
      <c r="M1115" s="133">
        <f t="shared" si="123"/>
        <v>0</v>
      </c>
      <c r="N1115" s="133">
        <f t="shared" ref="N1115" si="124">ROUND(SUM(N1106:N1114),2)</f>
        <v>7863.58</v>
      </c>
      <c r="O1115" s="133">
        <f t="shared" ref="O1115" si="125">ROUND(SUM(O1106:O1114),2)</f>
        <v>53142834.289999999</v>
      </c>
      <c r="P1115" s="133">
        <f t="shared" ref="P1115" si="126">ROUND(SUM(P1106:P1114),2)</f>
        <v>2003.45</v>
      </c>
      <c r="Q1115" s="133">
        <f t="shared" ref="Q1115" si="127">ROUND(SUM(Q1106:Q1114),2)</f>
        <v>7711509.2999999998</v>
      </c>
      <c r="R1115" s="133">
        <f t="shared" ref="R1115" si="128">ROUND(SUM(R1106:R1114),2)</f>
        <v>2284</v>
      </c>
      <c r="S1115" s="133">
        <f t="shared" ref="S1115" si="129">ROUND(SUM(S1106:S1114),2)</f>
        <v>7919648.1299999999</v>
      </c>
      <c r="T1115" s="133">
        <f t="shared" ref="T1115" si="130">ROUND(SUM(T1106:T1114),2)</f>
        <v>4241.84</v>
      </c>
      <c r="U1115" s="133">
        <f t="shared" ref="U1115" si="131">ROUND(SUM(U1106:U1114),2)</f>
        <v>23762859.120000001</v>
      </c>
      <c r="V1115" s="133">
        <f t="shared" ref="V1115" si="132">ROUND(SUM(V1106:V1114),2)</f>
        <v>0</v>
      </c>
      <c r="W1115" s="133">
        <f t="shared" ref="W1115" si="133">ROUND(SUM(W1106:W1114),2)</f>
        <v>0</v>
      </c>
      <c r="X1115" s="213"/>
      <c r="Y1115" s="214"/>
      <c r="Z1115" s="214"/>
      <c r="AA1115" s="214"/>
      <c r="AB1115" s="214"/>
      <c r="AC1115" s="214"/>
    </row>
    <row r="1116" spans="1:30" s="53" customFormat="1" ht="24.75" hidden="1" customHeight="1" x14ac:dyDescent="0.25">
      <c r="A1116" s="150" t="s">
        <v>73</v>
      </c>
      <c r="B1116" s="151"/>
      <c r="C1116" s="152"/>
      <c r="D1116" s="153"/>
      <c r="E1116" s="130"/>
      <c r="F1116" s="130"/>
      <c r="G1116" s="130"/>
      <c r="H1116" s="130"/>
      <c r="I1116" s="130"/>
      <c r="J1116" s="130"/>
      <c r="K1116" s="130"/>
      <c r="L1116" s="168"/>
      <c r="M1116" s="130"/>
      <c r="N1116" s="173"/>
      <c r="O1116" s="130"/>
      <c r="P1116" s="173"/>
      <c r="Q1116" s="130"/>
      <c r="R1116" s="173"/>
      <c r="S1116" s="130"/>
      <c r="T1116" s="130"/>
      <c r="U1116" s="130"/>
      <c r="V1116" s="173"/>
      <c r="W1116" s="135"/>
      <c r="X1116" s="51"/>
      <c r="Y1116" s="52"/>
      <c r="Z1116" s="52"/>
      <c r="AA1116" s="52"/>
      <c r="AB1116" s="52"/>
      <c r="AC1116" s="52"/>
    </row>
    <row r="1117" spans="1:30" s="53" customFormat="1" ht="24.75" hidden="1" customHeight="1" x14ac:dyDescent="0.25">
      <c r="A1117" s="125">
        <v>509</v>
      </c>
      <c r="B1117" s="126" t="s">
        <v>1123</v>
      </c>
      <c r="C1117" s="106">
        <f t="shared" si="122"/>
        <v>4428597.8600000003</v>
      </c>
      <c r="D1117" s="134">
        <f t="shared" ref="D1117:D1183" si="134">ROUND((F1117+G1117+H1117+I1117+J1117+K1117+M1117+O1117+Q1117+S1117+U1117+W1117)*0.0214,2)</f>
        <v>88456.22</v>
      </c>
      <c r="E1117" s="130">
        <f t="shared" ref="E1117:E1118" si="135">ROUND((F1117+G1117+H1117+I1117+J1117+K1117+M1117+O1117+Q1117+S1117+U1117+W1117)*0.05,2)</f>
        <v>206673.41</v>
      </c>
      <c r="F1117" s="130">
        <v>0</v>
      </c>
      <c r="G1117" s="130">
        <v>0</v>
      </c>
      <c r="H1117" s="130">
        <v>0</v>
      </c>
      <c r="I1117" s="130">
        <v>0</v>
      </c>
      <c r="J1117" s="130">
        <v>0</v>
      </c>
      <c r="K1117" s="130">
        <v>0</v>
      </c>
      <c r="L1117" s="128">
        <v>0</v>
      </c>
      <c r="M1117" s="130">
        <v>0</v>
      </c>
      <c r="N1117" s="130">
        <v>609</v>
      </c>
      <c r="O1117" s="130">
        <v>3420220.08</v>
      </c>
      <c r="P1117" s="130">
        <v>0</v>
      </c>
      <c r="Q1117" s="130">
        <v>0</v>
      </c>
      <c r="R1117" s="130">
        <v>0</v>
      </c>
      <c r="S1117" s="130">
        <v>0</v>
      </c>
      <c r="T1117" s="130">
        <v>0</v>
      </c>
      <c r="U1117" s="130">
        <v>0</v>
      </c>
      <c r="V1117" s="136">
        <v>40</v>
      </c>
      <c r="W1117" s="135">
        <v>713248.15</v>
      </c>
      <c r="X1117" s="51"/>
      <c r="Y1117" s="52"/>
      <c r="Z1117" s="52"/>
      <c r="AA1117" s="52"/>
      <c r="AB1117" s="52"/>
      <c r="AC1117" s="52"/>
    </row>
    <row r="1118" spans="1:30" s="16" customFormat="1" ht="24.75" hidden="1" customHeight="1" x14ac:dyDescent="0.25">
      <c r="A1118" s="125">
        <v>510</v>
      </c>
      <c r="B1118" s="126" t="s">
        <v>218</v>
      </c>
      <c r="C1118" s="106">
        <f t="shared" si="122"/>
        <v>5926898.3399999999</v>
      </c>
      <c r="D1118" s="134">
        <f t="shared" si="134"/>
        <v>118383.07</v>
      </c>
      <c r="E1118" s="130">
        <f t="shared" si="135"/>
        <v>276595.96999999997</v>
      </c>
      <c r="F1118" s="130">
        <v>0</v>
      </c>
      <c r="G1118" s="130">
        <v>2484457.85</v>
      </c>
      <c r="H1118" s="130">
        <v>0</v>
      </c>
      <c r="I1118" s="130">
        <v>862426.33</v>
      </c>
      <c r="J1118" s="130">
        <v>1031418.88</v>
      </c>
      <c r="K1118" s="130">
        <v>0</v>
      </c>
      <c r="L1118" s="128">
        <v>0</v>
      </c>
      <c r="M1118" s="130">
        <v>0</v>
      </c>
      <c r="N1118" s="130">
        <v>0</v>
      </c>
      <c r="O1118" s="130">
        <v>0</v>
      </c>
      <c r="P1118" s="130">
        <v>475.8</v>
      </c>
      <c r="Q1118" s="130">
        <v>1153616.24</v>
      </c>
      <c r="R1118" s="130">
        <v>0</v>
      </c>
      <c r="S1118" s="130">
        <v>0</v>
      </c>
      <c r="T1118" s="130">
        <v>0</v>
      </c>
      <c r="U1118" s="130">
        <v>0</v>
      </c>
      <c r="V1118" s="130">
        <v>0</v>
      </c>
      <c r="W1118" s="135">
        <v>0</v>
      </c>
      <c r="X1118" s="15"/>
      <c r="Y1118" s="15"/>
      <c r="Z1118" s="15"/>
      <c r="AA1118" s="15"/>
      <c r="AB1118" s="15"/>
      <c r="AC1118" s="15"/>
    </row>
    <row r="1119" spans="1:30" s="16" customFormat="1" ht="24.75" hidden="1" customHeight="1" x14ac:dyDescent="0.25">
      <c r="A1119" s="125">
        <v>511</v>
      </c>
      <c r="B1119" s="126" t="s">
        <v>219</v>
      </c>
      <c r="C1119" s="106">
        <f t="shared" si="122"/>
        <v>3444832.68</v>
      </c>
      <c r="D1119" s="134">
        <f t="shared" si="134"/>
        <v>69494.710000000006</v>
      </c>
      <c r="E1119" s="130">
        <v>127921.44</v>
      </c>
      <c r="F1119" s="130">
        <v>330550.38</v>
      </c>
      <c r="G1119" s="130">
        <v>0</v>
      </c>
      <c r="H1119" s="130">
        <v>0</v>
      </c>
      <c r="I1119" s="130">
        <v>0</v>
      </c>
      <c r="J1119" s="130">
        <v>316600.31</v>
      </c>
      <c r="K1119" s="130">
        <v>0</v>
      </c>
      <c r="L1119" s="128">
        <v>0</v>
      </c>
      <c r="M1119" s="130">
        <v>0</v>
      </c>
      <c r="N1119" s="130">
        <v>463</v>
      </c>
      <c r="O1119" s="130">
        <v>2600265.84</v>
      </c>
      <c r="P1119" s="130">
        <v>0</v>
      </c>
      <c r="Q1119" s="130">
        <v>0</v>
      </c>
      <c r="R1119" s="130">
        <v>0</v>
      </c>
      <c r="S1119" s="130">
        <v>0</v>
      </c>
      <c r="T1119" s="130">
        <v>0</v>
      </c>
      <c r="U1119" s="130">
        <v>0</v>
      </c>
      <c r="V1119" s="130">
        <v>0</v>
      </c>
      <c r="W1119" s="135">
        <v>0</v>
      </c>
      <c r="X1119" s="15"/>
      <c r="Y1119" s="15"/>
      <c r="Z1119" s="15"/>
      <c r="AA1119" s="15"/>
      <c r="AB1119" s="15"/>
      <c r="AC1119" s="15"/>
    </row>
    <row r="1120" spans="1:30" s="16" customFormat="1" ht="24.75" hidden="1" customHeight="1" x14ac:dyDescent="0.25">
      <c r="A1120" s="125">
        <v>512</v>
      </c>
      <c r="B1120" s="126" t="s">
        <v>1222</v>
      </c>
      <c r="C1120" s="106">
        <f t="shared" si="122"/>
        <v>687344.74</v>
      </c>
      <c r="D1120" s="134">
        <f t="shared" si="134"/>
        <v>13987.93</v>
      </c>
      <c r="E1120" s="130">
        <v>19715.439999999999</v>
      </c>
      <c r="F1120" s="130">
        <v>0</v>
      </c>
      <c r="G1120" s="130">
        <v>0</v>
      </c>
      <c r="H1120" s="130">
        <v>0</v>
      </c>
      <c r="I1120" s="130">
        <v>0</v>
      </c>
      <c r="J1120" s="130">
        <v>653641.37</v>
      </c>
      <c r="K1120" s="130">
        <v>0</v>
      </c>
      <c r="L1120" s="128">
        <v>0</v>
      </c>
      <c r="M1120" s="130">
        <v>0</v>
      </c>
      <c r="N1120" s="130">
        <v>0</v>
      </c>
      <c r="O1120" s="130">
        <v>0</v>
      </c>
      <c r="P1120" s="130">
        <v>0</v>
      </c>
      <c r="Q1120" s="130">
        <v>0</v>
      </c>
      <c r="R1120" s="130">
        <v>0</v>
      </c>
      <c r="S1120" s="130">
        <v>0</v>
      </c>
      <c r="T1120" s="130">
        <v>0</v>
      </c>
      <c r="U1120" s="130">
        <v>0</v>
      </c>
      <c r="V1120" s="130">
        <v>0</v>
      </c>
      <c r="W1120" s="135">
        <v>0</v>
      </c>
      <c r="X1120" s="15"/>
      <c r="Y1120" s="15"/>
      <c r="Z1120" s="15"/>
      <c r="AA1120" s="15"/>
      <c r="AB1120" s="15"/>
      <c r="AC1120" s="15"/>
    </row>
    <row r="1121" spans="1:29" s="16" customFormat="1" ht="24.75" hidden="1" customHeight="1" x14ac:dyDescent="0.25">
      <c r="A1121" s="125">
        <v>513</v>
      </c>
      <c r="B1121" s="126" t="s">
        <v>1213</v>
      </c>
      <c r="C1121" s="106">
        <f t="shared" si="122"/>
        <v>469032.56</v>
      </c>
      <c r="D1121" s="134">
        <f t="shared" si="134"/>
        <v>9448.34</v>
      </c>
      <c r="E1121" s="130">
        <v>18072.88</v>
      </c>
      <c r="F1121" s="130">
        <v>0</v>
      </c>
      <c r="G1121" s="130">
        <v>0</v>
      </c>
      <c r="H1121" s="130">
        <v>0</v>
      </c>
      <c r="I1121" s="130">
        <v>0</v>
      </c>
      <c r="J1121" s="130">
        <v>441511.34</v>
      </c>
      <c r="K1121" s="130">
        <v>0</v>
      </c>
      <c r="L1121" s="128">
        <v>0</v>
      </c>
      <c r="M1121" s="130">
        <v>0</v>
      </c>
      <c r="N1121" s="130">
        <v>0</v>
      </c>
      <c r="O1121" s="130">
        <v>0</v>
      </c>
      <c r="P1121" s="130">
        <v>0</v>
      </c>
      <c r="Q1121" s="130">
        <v>0</v>
      </c>
      <c r="R1121" s="130">
        <v>0</v>
      </c>
      <c r="S1121" s="130">
        <v>0</v>
      </c>
      <c r="T1121" s="130">
        <v>0</v>
      </c>
      <c r="U1121" s="130">
        <v>0</v>
      </c>
      <c r="V1121" s="130">
        <v>0</v>
      </c>
      <c r="W1121" s="135">
        <v>0</v>
      </c>
      <c r="X1121" s="15"/>
      <c r="Y1121" s="15"/>
      <c r="Z1121" s="15"/>
      <c r="AA1121" s="15"/>
      <c r="AB1121" s="15"/>
      <c r="AC1121" s="15"/>
    </row>
    <row r="1122" spans="1:29" s="16" customFormat="1" ht="24.75" hidden="1" customHeight="1" x14ac:dyDescent="0.25">
      <c r="A1122" s="125">
        <v>514</v>
      </c>
      <c r="B1122" s="126" t="s">
        <v>1223</v>
      </c>
      <c r="C1122" s="106">
        <f t="shared" si="122"/>
        <v>452854.91</v>
      </c>
      <c r="D1122" s="134">
        <f t="shared" si="134"/>
        <v>8720.85</v>
      </c>
      <c r="E1122" s="130">
        <v>36617.760000000002</v>
      </c>
      <c r="F1122" s="130">
        <v>0</v>
      </c>
      <c r="G1122" s="130">
        <v>0</v>
      </c>
      <c r="H1122" s="130">
        <v>0</v>
      </c>
      <c r="I1122" s="130">
        <v>107186.9</v>
      </c>
      <c r="J1122" s="130">
        <v>300329.40000000002</v>
      </c>
      <c r="K1122" s="130">
        <v>0</v>
      </c>
      <c r="L1122" s="128">
        <v>0</v>
      </c>
      <c r="M1122" s="130">
        <v>0</v>
      </c>
      <c r="N1122" s="130">
        <v>0</v>
      </c>
      <c r="O1122" s="130">
        <v>0</v>
      </c>
      <c r="P1122" s="130">
        <v>0</v>
      </c>
      <c r="Q1122" s="130">
        <v>0</v>
      </c>
      <c r="R1122" s="130">
        <v>0</v>
      </c>
      <c r="S1122" s="130">
        <v>0</v>
      </c>
      <c r="T1122" s="130">
        <v>0</v>
      </c>
      <c r="U1122" s="130">
        <v>0</v>
      </c>
      <c r="V1122" s="130">
        <v>0</v>
      </c>
      <c r="W1122" s="135">
        <v>0</v>
      </c>
      <c r="X1122" s="15"/>
      <c r="Y1122" s="15"/>
      <c r="Z1122" s="15"/>
      <c r="AA1122" s="15"/>
      <c r="AB1122" s="15"/>
      <c r="AC1122" s="15"/>
    </row>
    <row r="1123" spans="1:29" s="189" customFormat="1" ht="24.75" hidden="1" customHeight="1" x14ac:dyDescent="0.25">
      <c r="A1123" s="125">
        <v>515</v>
      </c>
      <c r="B1123" s="126" t="s">
        <v>1465</v>
      </c>
      <c r="C1123" s="106">
        <f t="shared" si="122"/>
        <v>360333.06</v>
      </c>
      <c r="D1123" s="134">
        <v>0</v>
      </c>
      <c r="E1123" s="130">
        <v>0</v>
      </c>
      <c r="F1123" s="130">
        <v>0</v>
      </c>
      <c r="G1123" s="130">
        <v>360333.06</v>
      </c>
      <c r="H1123" s="130">
        <v>0</v>
      </c>
      <c r="I1123" s="130">
        <v>0</v>
      </c>
      <c r="J1123" s="130">
        <v>0</v>
      </c>
      <c r="K1123" s="130">
        <v>0</v>
      </c>
      <c r="L1123" s="128">
        <v>0</v>
      </c>
      <c r="M1123" s="130">
        <v>0</v>
      </c>
      <c r="N1123" s="130">
        <v>0</v>
      </c>
      <c r="O1123" s="130">
        <v>0</v>
      </c>
      <c r="P1123" s="130">
        <v>0</v>
      </c>
      <c r="Q1123" s="130">
        <v>0</v>
      </c>
      <c r="R1123" s="130">
        <v>0</v>
      </c>
      <c r="S1123" s="130">
        <v>0</v>
      </c>
      <c r="T1123" s="130">
        <v>0</v>
      </c>
      <c r="U1123" s="130">
        <v>0</v>
      </c>
      <c r="V1123" s="130">
        <v>0</v>
      </c>
      <c r="W1123" s="135">
        <v>0</v>
      </c>
      <c r="X1123" s="15"/>
      <c r="Y1123" s="188"/>
      <c r="Z1123" s="188"/>
      <c r="AA1123" s="188"/>
      <c r="AB1123" s="188"/>
      <c r="AC1123" s="188"/>
    </row>
    <row r="1124" spans="1:29" s="16" customFormat="1" ht="24.75" hidden="1" customHeight="1" x14ac:dyDescent="0.25">
      <c r="A1124" s="125">
        <v>516</v>
      </c>
      <c r="B1124" s="126" t="s">
        <v>220</v>
      </c>
      <c r="C1124" s="106">
        <f t="shared" si="122"/>
        <v>33657710.979999997</v>
      </c>
      <c r="D1124" s="134">
        <f t="shared" si="134"/>
        <v>672274.61</v>
      </c>
      <c r="E1124" s="130">
        <f>ROUND((F1124+G1124+H1124+I1124+J1124+K1124+M1124+O1124+Q1124+S1124+U1124+W1124)*0.05,2)</f>
        <v>1570735.07</v>
      </c>
      <c r="F1124" s="130">
        <v>3030845.11</v>
      </c>
      <c r="G1124" s="130">
        <v>9613550.9000000004</v>
      </c>
      <c r="H1124" s="130">
        <v>6978225.2800000003</v>
      </c>
      <c r="I1124" s="130">
        <v>3337138.28</v>
      </c>
      <c r="J1124" s="130">
        <v>3991050.97</v>
      </c>
      <c r="K1124" s="130">
        <v>0</v>
      </c>
      <c r="L1124" s="128">
        <v>0</v>
      </c>
      <c r="M1124" s="130">
        <v>0</v>
      </c>
      <c r="N1124" s="130">
        <v>0</v>
      </c>
      <c r="O1124" s="130">
        <v>0</v>
      </c>
      <c r="P1124" s="130">
        <v>1756</v>
      </c>
      <c r="Q1124" s="130">
        <v>4463890.76</v>
      </c>
      <c r="R1124" s="130">
        <v>0</v>
      </c>
      <c r="S1124" s="130">
        <v>0</v>
      </c>
      <c r="T1124" s="130">
        <v>0</v>
      </c>
      <c r="U1124" s="130">
        <v>0</v>
      </c>
      <c r="V1124" s="130">
        <v>0</v>
      </c>
      <c r="W1124" s="135">
        <v>0</v>
      </c>
      <c r="X1124" s="15"/>
      <c r="Y1124" s="15"/>
      <c r="Z1124" s="15"/>
      <c r="AA1124" s="15"/>
      <c r="AB1124" s="15"/>
      <c r="AC1124" s="15"/>
    </row>
    <row r="1125" spans="1:29" s="16" customFormat="1" ht="24.75" hidden="1" customHeight="1" x14ac:dyDescent="0.25">
      <c r="A1125" s="125">
        <v>517</v>
      </c>
      <c r="B1125" s="126" t="s">
        <v>221</v>
      </c>
      <c r="C1125" s="106">
        <f t="shared" si="122"/>
        <v>12424354.699999999</v>
      </c>
      <c r="D1125" s="134">
        <f t="shared" si="134"/>
        <v>248162.4</v>
      </c>
      <c r="E1125" s="130">
        <f>ROUND((F1125+G1125+H1125+I1125+J1125+K1125+M1125+O1125+Q1125+S1125+U1125+W1125)*0.05,2)</f>
        <v>579818.68000000005</v>
      </c>
      <c r="F1125" s="130">
        <v>1304109.6599999999</v>
      </c>
      <c r="G1125" s="130">
        <v>4136511.14</v>
      </c>
      <c r="H1125" s="130">
        <v>3002585.3</v>
      </c>
      <c r="I1125" s="130">
        <v>1435901.24</v>
      </c>
      <c r="J1125" s="130">
        <v>1717266.28</v>
      </c>
      <c r="K1125" s="130">
        <v>0</v>
      </c>
      <c r="L1125" s="128">
        <v>0</v>
      </c>
      <c r="M1125" s="130">
        <v>0</v>
      </c>
      <c r="N1125" s="130">
        <v>0</v>
      </c>
      <c r="O1125" s="130">
        <v>0</v>
      </c>
      <c r="P1125" s="130">
        <v>0</v>
      </c>
      <c r="Q1125" s="130">
        <v>0</v>
      </c>
      <c r="R1125" s="130">
        <v>0</v>
      </c>
      <c r="S1125" s="130">
        <v>0</v>
      </c>
      <c r="T1125" s="130">
        <v>0</v>
      </c>
      <c r="U1125" s="130">
        <v>0</v>
      </c>
      <c r="V1125" s="130">
        <v>0</v>
      </c>
      <c r="W1125" s="135">
        <v>0</v>
      </c>
      <c r="X1125" s="15"/>
      <c r="Y1125" s="15"/>
      <c r="Z1125" s="15"/>
      <c r="AA1125" s="15"/>
      <c r="AB1125" s="15"/>
      <c r="AC1125" s="15"/>
    </row>
    <row r="1126" spans="1:29" s="16" customFormat="1" ht="24.75" hidden="1" customHeight="1" x14ac:dyDescent="0.25">
      <c r="A1126" s="125">
        <v>518</v>
      </c>
      <c r="B1126" s="126" t="s">
        <v>69</v>
      </c>
      <c r="C1126" s="106">
        <f t="shared" si="122"/>
        <v>1454381.98</v>
      </c>
      <c r="D1126" s="134">
        <v>41285.839999999997</v>
      </c>
      <c r="E1126" s="130">
        <f t="shared" ref="E1126:E1144" si="136">ROUND((F1126+G1126+H1126+I1126+J1126+K1126+M1126+O1126+Q1126+S1126+U1126+W1126)*0.05,2)</f>
        <v>67290.289999999994</v>
      </c>
      <c r="F1126" s="130">
        <v>0</v>
      </c>
      <c r="G1126" s="130">
        <v>908368.93</v>
      </c>
      <c r="H1126" s="130">
        <v>0</v>
      </c>
      <c r="I1126" s="130">
        <v>0</v>
      </c>
      <c r="J1126" s="130">
        <v>437436.92</v>
      </c>
      <c r="K1126" s="130">
        <v>0</v>
      </c>
      <c r="L1126" s="128">
        <v>0</v>
      </c>
      <c r="M1126" s="130">
        <v>0</v>
      </c>
      <c r="N1126" s="130">
        <v>0</v>
      </c>
      <c r="O1126" s="130">
        <v>0</v>
      </c>
      <c r="P1126" s="136">
        <v>0</v>
      </c>
      <c r="Q1126" s="130">
        <v>0</v>
      </c>
      <c r="R1126" s="136">
        <v>0</v>
      </c>
      <c r="S1126" s="130">
        <v>0</v>
      </c>
      <c r="T1126" s="136">
        <v>0</v>
      </c>
      <c r="U1126" s="130">
        <v>0</v>
      </c>
      <c r="V1126" s="136">
        <v>0</v>
      </c>
      <c r="W1126" s="130">
        <v>0</v>
      </c>
      <c r="X1126" s="15"/>
      <c r="Y1126" s="15"/>
      <c r="Z1126" s="15"/>
      <c r="AA1126" s="15"/>
      <c r="AB1126" s="15"/>
      <c r="AC1126" s="15"/>
    </row>
    <row r="1127" spans="1:29" s="16" customFormat="1" ht="24.75" hidden="1" customHeight="1" x14ac:dyDescent="0.25">
      <c r="A1127" s="125">
        <v>519</v>
      </c>
      <c r="B1127" s="126" t="s">
        <v>189</v>
      </c>
      <c r="C1127" s="106">
        <f t="shared" si="122"/>
        <v>5609911.1399999997</v>
      </c>
      <c r="D1127" s="134">
        <f t="shared" si="134"/>
        <v>115425.74</v>
      </c>
      <c r="E1127" s="130">
        <v>100759.02</v>
      </c>
      <c r="F1127" s="130">
        <v>0</v>
      </c>
      <c r="G1127" s="130">
        <v>0</v>
      </c>
      <c r="H1127" s="130">
        <v>0</v>
      </c>
      <c r="I1127" s="130">
        <v>0</v>
      </c>
      <c r="J1127" s="130">
        <v>0</v>
      </c>
      <c r="K1127" s="130">
        <v>0</v>
      </c>
      <c r="L1127" s="128">
        <v>0</v>
      </c>
      <c r="M1127" s="130">
        <v>0</v>
      </c>
      <c r="N1127" s="130">
        <v>960.4</v>
      </c>
      <c r="O1127" s="130">
        <v>5393726.3799999999</v>
      </c>
      <c r="P1127" s="130">
        <v>0</v>
      </c>
      <c r="Q1127" s="130">
        <v>0</v>
      </c>
      <c r="R1127" s="130">
        <v>0</v>
      </c>
      <c r="S1127" s="130">
        <v>0</v>
      </c>
      <c r="T1127" s="130">
        <v>0</v>
      </c>
      <c r="U1127" s="130">
        <v>0</v>
      </c>
      <c r="V1127" s="130">
        <v>0</v>
      </c>
      <c r="W1127" s="135">
        <v>0</v>
      </c>
      <c r="X1127" s="15"/>
      <c r="Y1127" s="15"/>
      <c r="Z1127" s="15"/>
      <c r="AA1127" s="15"/>
      <c r="AB1127" s="15"/>
      <c r="AC1127" s="15"/>
    </row>
    <row r="1128" spans="1:29" s="16" customFormat="1" ht="24.75" hidden="1" customHeight="1" x14ac:dyDescent="0.25">
      <c r="A1128" s="125">
        <v>520</v>
      </c>
      <c r="B1128" s="126" t="s">
        <v>191</v>
      </c>
      <c r="C1128" s="106">
        <f t="shared" si="122"/>
        <v>5735421.3200000003</v>
      </c>
      <c r="D1128" s="134">
        <f t="shared" si="134"/>
        <v>114558.54</v>
      </c>
      <c r="E1128" s="130">
        <f t="shared" si="136"/>
        <v>267660.13</v>
      </c>
      <c r="F1128" s="130">
        <v>585013.39</v>
      </c>
      <c r="G1128" s="130">
        <v>0</v>
      </c>
      <c r="H1128" s="130">
        <v>0</v>
      </c>
      <c r="I1128" s="130">
        <v>0</v>
      </c>
      <c r="J1128" s="130">
        <v>633616.02</v>
      </c>
      <c r="K1128" s="130">
        <v>0</v>
      </c>
      <c r="L1128" s="128">
        <v>0</v>
      </c>
      <c r="M1128" s="130">
        <v>0</v>
      </c>
      <c r="N1128" s="130">
        <v>605.20000000000005</v>
      </c>
      <c r="O1128" s="130">
        <v>3398878.81</v>
      </c>
      <c r="P1128" s="130">
        <v>0</v>
      </c>
      <c r="Q1128" s="130">
        <v>0</v>
      </c>
      <c r="R1128" s="130">
        <v>0</v>
      </c>
      <c r="S1128" s="130">
        <v>0</v>
      </c>
      <c r="T1128" s="130">
        <v>0</v>
      </c>
      <c r="U1128" s="130">
        <v>0</v>
      </c>
      <c r="V1128" s="130">
        <v>50</v>
      </c>
      <c r="W1128" s="135">
        <v>735694.43</v>
      </c>
      <c r="X1128" s="15"/>
      <c r="Y1128" s="15"/>
      <c r="Z1128" s="15"/>
      <c r="AA1128" s="15"/>
      <c r="AB1128" s="15"/>
      <c r="AC1128" s="15"/>
    </row>
    <row r="1129" spans="1:29" s="16" customFormat="1" ht="24.75" hidden="1" customHeight="1" x14ac:dyDescent="0.25">
      <c r="A1129" s="125">
        <v>521</v>
      </c>
      <c r="B1129" s="126" t="s">
        <v>192</v>
      </c>
      <c r="C1129" s="106">
        <f t="shared" si="122"/>
        <v>4432585.67</v>
      </c>
      <c r="D1129" s="134">
        <f t="shared" si="134"/>
        <v>88535.87</v>
      </c>
      <c r="E1129" s="130">
        <f t="shared" si="136"/>
        <v>206859.51</v>
      </c>
      <c r="F1129" s="130">
        <v>0</v>
      </c>
      <c r="G1129" s="130">
        <v>0</v>
      </c>
      <c r="H1129" s="130">
        <v>0</v>
      </c>
      <c r="I1129" s="130">
        <v>0</v>
      </c>
      <c r="J1129" s="130">
        <v>0</v>
      </c>
      <c r="K1129" s="130">
        <v>0</v>
      </c>
      <c r="L1129" s="128">
        <v>0</v>
      </c>
      <c r="M1129" s="130">
        <v>0</v>
      </c>
      <c r="N1129" s="130">
        <v>605.20000000000005</v>
      </c>
      <c r="O1129" s="130">
        <v>3398878.81</v>
      </c>
      <c r="P1129" s="130">
        <v>0</v>
      </c>
      <c r="Q1129" s="130">
        <v>0</v>
      </c>
      <c r="R1129" s="130">
        <v>0</v>
      </c>
      <c r="S1129" s="130">
        <v>0</v>
      </c>
      <c r="T1129" s="130">
        <v>0</v>
      </c>
      <c r="U1129" s="130">
        <v>0</v>
      </c>
      <c r="V1129" s="130">
        <v>50</v>
      </c>
      <c r="W1129" s="135">
        <v>738311.48</v>
      </c>
      <c r="X1129" s="15"/>
      <c r="Y1129" s="15"/>
      <c r="Z1129" s="15"/>
      <c r="AA1129" s="15"/>
      <c r="AB1129" s="15"/>
      <c r="AC1129" s="15"/>
    </row>
    <row r="1130" spans="1:29" s="16" customFormat="1" ht="24.75" hidden="1" customHeight="1" x14ac:dyDescent="0.25">
      <c r="A1130" s="125">
        <v>522</v>
      </c>
      <c r="B1130" s="126" t="s">
        <v>1224</v>
      </c>
      <c r="C1130" s="106">
        <f t="shared" si="122"/>
        <v>415678.42</v>
      </c>
      <c r="D1130" s="134">
        <f t="shared" si="134"/>
        <v>8326.9</v>
      </c>
      <c r="E1130" s="130">
        <v>18243.98</v>
      </c>
      <c r="F1130" s="130">
        <v>389107.54</v>
      </c>
      <c r="G1130" s="130">
        <v>0</v>
      </c>
      <c r="H1130" s="130">
        <v>0</v>
      </c>
      <c r="I1130" s="130">
        <v>0</v>
      </c>
      <c r="J1130" s="130">
        <v>0</v>
      </c>
      <c r="K1130" s="130">
        <v>0</v>
      </c>
      <c r="L1130" s="128">
        <v>0</v>
      </c>
      <c r="M1130" s="130">
        <v>0</v>
      </c>
      <c r="N1130" s="130">
        <v>0</v>
      </c>
      <c r="O1130" s="130">
        <v>0</v>
      </c>
      <c r="P1130" s="130">
        <v>0</v>
      </c>
      <c r="Q1130" s="130">
        <v>0</v>
      </c>
      <c r="R1130" s="130">
        <v>0</v>
      </c>
      <c r="S1130" s="130">
        <v>0</v>
      </c>
      <c r="T1130" s="130">
        <v>0</v>
      </c>
      <c r="U1130" s="130">
        <v>0</v>
      </c>
      <c r="V1130" s="130">
        <v>0</v>
      </c>
      <c r="W1130" s="135">
        <v>0</v>
      </c>
      <c r="X1130" s="15"/>
      <c r="Y1130" s="15"/>
      <c r="Z1130" s="15"/>
      <c r="AA1130" s="15"/>
      <c r="AB1130" s="15"/>
      <c r="AC1130" s="15"/>
    </row>
    <row r="1131" spans="1:29" s="16" customFormat="1" ht="24.75" hidden="1" customHeight="1" x14ac:dyDescent="0.25">
      <c r="A1131" s="125">
        <v>523</v>
      </c>
      <c r="B1131" s="126" t="s">
        <v>1225</v>
      </c>
      <c r="C1131" s="106">
        <f t="shared" si="122"/>
        <v>919463.02</v>
      </c>
      <c r="D1131" s="134">
        <f t="shared" si="134"/>
        <v>18768.78</v>
      </c>
      <c r="E1131" s="130">
        <v>23648.38</v>
      </c>
      <c r="F1131" s="130">
        <v>0</v>
      </c>
      <c r="G1131" s="130">
        <v>877045.86</v>
      </c>
      <c r="H1131" s="130">
        <v>0</v>
      </c>
      <c r="I1131" s="130">
        <v>0</v>
      </c>
      <c r="J1131" s="130">
        <v>0</v>
      </c>
      <c r="K1131" s="130">
        <v>0</v>
      </c>
      <c r="L1131" s="128">
        <v>0</v>
      </c>
      <c r="M1131" s="130">
        <v>0</v>
      </c>
      <c r="N1131" s="130">
        <v>0</v>
      </c>
      <c r="O1131" s="130">
        <v>0</v>
      </c>
      <c r="P1131" s="130">
        <v>0</v>
      </c>
      <c r="Q1131" s="130">
        <v>0</v>
      </c>
      <c r="R1131" s="130">
        <v>0</v>
      </c>
      <c r="S1131" s="130">
        <v>0</v>
      </c>
      <c r="T1131" s="130">
        <v>0</v>
      </c>
      <c r="U1131" s="130">
        <v>0</v>
      </c>
      <c r="V1131" s="130">
        <v>0</v>
      </c>
      <c r="W1131" s="135">
        <v>0</v>
      </c>
      <c r="X1131" s="15"/>
      <c r="Y1131" s="15"/>
      <c r="Z1131" s="15"/>
      <c r="AA1131" s="15"/>
      <c r="AB1131" s="15"/>
      <c r="AC1131" s="15"/>
    </row>
    <row r="1132" spans="1:29" s="16" customFormat="1" ht="24.75" hidden="1" customHeight="1" x14ac:dyDescent="0.25">
      <c r="A1132" s="125">
        <v>524</v>
      </c>
      <c r="B1132" s="126" t="s">
        <v>70</v>
      </c>
      <c r="C1132" s="106">
        <f t="shared" si="122"/>
        <v>1780542.8</v>
      </c>
      <c r="D1132" s="134">
        <f t="shared" si="134"/>
        <v>36118.29</v>
      </c>
      <c r="E1132" s="130">
        <v>56654.16</v>
      </c>
      <c r="F1132" s="130">
        <v>354581.39</v>
      </c>
      <c r="G1132" s="130">
        <v>993096.26</v>
      </c>
      <c r="H1132" s="130">
        <v>0</v>
      </c>
      <c r="I1132" s="130">
        <v>0</v>
      </c>
      <c r="J1132" s="130">
        <v>340092.7</v>
      </c>
      <c r="K1132" s="130">
        <v>0</v>
      </c>
      <c r="L1132" s="128">
        <v>0</v>
      </c>
      <c r="M1132" s="130">
        <v>0</v>
      </c>
      <c r="N1132" s="130">
        <v>0</v>
      </c>
      <c r="O1132" s="130">
        <v>0</v>
      </c>
      <c r="P1132" s="130">
        <v>0</v>
      </c>
      <c r="Q1132" s="130">
        <v>0</v>
      </c>
      <c r="R1132" s="130">
        <v>0</v>
      </c>
      <c r="S1132" s="130">
        <v>0</v>
      </c>
      <c r="T1132" s="130">
        <v>0</v>
      </c>
      <c r="U1132" s="130">
        <v>0</v>
      </c>
      <c r="V1132" s="130">
        <v>0</v>
      </c>
      <c r="W1132" s="135">
        <v>0</v>
      </c>
      <c r="X1132" s="15"/>
      <c r="Y1132" s="15"/>
      <c r="Z1132" s="15"/>
      <c r="AA1132" s="15"/>
      <c r="AB1132" s="15"/>
      <c r="AC1132" s="15"/>
    </row>
    <row r="1133" spans="1:29" s="189" customFormat="1" ht="24.75" hidden="1" customHeight="1" x14ac:dyDescent="0.25">
      <c r="A1133" s="125">
        <v>525</v>
      </c>
      <c r="B1133" s="126" t="s">
        <v>1464</v>
      </c>
      <c r="C1133" s="106">
        <f>ROUND(SUM(D1133+E1133+F1133+G1133+H1133+I1133+J1133+K1133+M1133+O1133+Q1133+S1133+U1133+W1133),2)</f>
        <v>558669.81999999995</v>
      </c>
      <c r="D1133" s="134">
        <v>0</v>
      </c>
      <c r="E1133" s="130">
        <v>0</v>
      </c>
      <c r="F1133" s="130">
        <v>0</v>
      </c>
      <c r="G1133" s="130">
        <v>558669.81999999995</v>
      </c>
      <c r="H1133" s="130">
        <v>0</v>
      </c>
      <c r="I1133" s="130">
        <v>0</v>
      </c>
      <c r="J1133" s="130">
        <v>0</v>
      </c>
      <c r="K1133" s="130">
        <v>0</v>
      </c>
      <c r="L1133" s="128">
        <v>0</v>
      </c>
      <c r="M1133" s="130">
        <v>0</v>
      </c>
      <c r="N1133" s="130">
        <v>0</v>
      </c>
      <c r="O1133" s="130">
        <v>0</v>
      </c>
      <c r="P1133" s="130">
        <v>0</v>
      </c>
      <c r="Q1133" s="130">
        <v>0</v>
      </c>
      <c r="R1133" s="130">
        <v>0</v>
      </c>
      <c r="S1133" s="130">
        <v>0</v>
      </c>
      <c r="T1133" s="130">
        <v>0</v>
      </c>
      <c r="U1133" s="130">
        <v>0</v>
      </c>
      <c r="V1133" s="130">
        <v>0</v>
      </c>
      <c r="W1133" s="135">
        <v>0</v>
      </c>
      <c r="X1133" s="15"/>
      <c r="Y1133" s="188"/>
      <c r="Z1133" s="188"/>
      <c r="AA1133" s="188"/>
      <c r="AB1133" s="188"/>
      <c r="AC1133" s="188"/>
    </row>
    <row r="1134" spans="1:29" s="16" customFormat="1" ht="24.75" hidden="1" customHeight="1" x14ac:dyDescent="0.25">
      <c r="A1134" s="125">
        <v>526</v>
      </c>
      <c r="B1134" s="126" t="s">
        <v>222</v>
      </c>
      <c r="C1134" s="106">
        <f t="shared" si="122"/>
        <v>4247274.71</v>
      </c>
      <c r="D1134" s="134">
        <f t="shared" si="134"/>
        <v>84834.5</v>
      </c>
      <c r="E1134" s="130">
        <f t="shared" si="136"/>
        <v>198211.44</v>
      </c>
      <c r="F1134" s="130">
        <v>345197.87</v>
      </c>
      <c r="G1134" s="130">
        <v>0</v>
      </c>
      <c r="H1134" s="130">
        <v>0</v>
      </c>
      <c r="I1134" s="130">
        <v>0</v>
      </c>
      <c r="J1134" s="130">
        <v>0</v>
      </c>
      <c r="K1134" s="130">
        <v>0</v>
      </c>
      <c r="L1134" s="128">
        <v>0</v>
      </c>
      <c r="M1134" s="130">
        <v>0</v>
      </c>
      <c r="N1134" s="130">
        <v>644.4</v>
      </c>
      <c r="O1134" s="130">
        <v>3619030.9</v>
      </c>
      <c r="P1134" s="130">
        <v>0</v>
      </c>
      <c r="Q1134" s="130">
        <v>0</v>
      </c>
      <c r="R1134" s="130">
        <v>0</v>
      </c>
      <c r="S1134" s="130">
        <v>0</v>
      </c>
      <c r="T1134" s="130">
        <v>0</v>
      </c>
      <c r="U1134" s="130">
        <v>0</v>
      </c>
      <c r="V1134" s="130">
        <v>0</v>
      </c>
      <c r="W1134" s="135">
        <v>0</v>
      </c>
      <c r="X1134" s="15"/>
      <c r="Y1134" s="15"/>
      <c r="Z1134" s="15"/>
      <c r="AA1134" s="15"/>
      <c r="AB1134" s="15"/>
      <c r="AC1134" s="15"/>
    </row>
    <row r="1135" spans="1:29" s="16" customFormat="1" ht="24.75" hidden="1" customHeight="1" x14ac:dyDescent="0.25">
      <c r="A1135" s="125">
        <v>527</v>
      </c>
      <c r="B1135" s="126" t="s">
        <v>399</v>
      </c>
      <c r="C1135" s="106">
        <f t="shared" si="122"/>
        <v>831382.57</v>
      </c>
      <c r="D1135" s="134">
        <f t="shared" si="134"/>
        <v>16586.3</v>
      </c>
      <c r="E1135" s="130">
        <v>39735.32</v>
      </c>
      <c r="F1135" s="130">
        <v>0</v>
      </c>
      <c r="G1135" s="130">
        <v>575342.96</v>
      </c>
      <c r="H1135" s="130">
        <v>0</v>
      </c>
      <c r="I1135" s="130">
        <v>199717.99</v>
      </c>
      <c r="J1135" s="130">
        <v>0</v>
      </c>
      <c r="K1135" s="130">
        <v>0</v>
      </c>
      <c r="L1135" s="128">
        <v>0</v>
      </c>
      <c r="M1135" s="130">
        <v>0</v>
      </c>
      <c r="N1135" s="130">
        <v>0</v>
      </c>
      <c r="O1135" s="130">
        <v>0</v>
      </c>
      <c r="P1135" s="130">
        <v>0</v>
      </c>
      <c r="Q1135" s="130">
        <v>0</v>
      </c>
      <c r="R1135" s="130">
        <v>0</v>
      </c>
      <c r="S1135" s="130">
        <v>0</v>
      </c>
      <c r="T1135" s="130">
        <v>0</v>
      </c>
      <c r="U1135" s="130">
        <v>0</v>
      </c>
      <c r="V1135" s="130">
        <v>0</v>
      </c>
      <c r="W1135" s="135">
        <v>0</v>
      </c>
      <c r="X1135" s="15"/>
      <c r="Y1135" s="15"/>
      <c r="Z1135" s="15"/>
      <c r="AA1135" s="15"/>
      <c r="AB1135" s="15"/>
      <c r="AC1135" s="15"/>
    </row>
    <row r="1136" spans="1:29" s="16" customFormat="1" ht="24.75" hidden="1" customHeight="1" x14ac:dyDescent="0.25">
      <c r="A1136" s="125">
        <v>528</v>
      </c>
      <c r="B1136" s="126" t="s">
        <v>1226</v>
      </c>
      <c r="C1136" s="106">
        <f t="shared" si="122"/>
        <v>1899345.76</v>
      </c>
      <c r="D1136" s="134">
        <f t="shared" si="134"/>
        <v>37926.559999999998</v>
      </c>
      <c r="E1136" s="130">
        <v>89150.18</v>
      </c>
      <c r="F1136" s="130">
        <v>0</v>
      </c>
      <c r="G1136" s="130">
        <v>0</v>
      </c>
      <c r="H1136" s="130">
        <v>0</v>
      </c>
      <c r="I1136" s="130">
        <v>0</v>
      </c>
      <c r="J1136" s="130">
        <v>283995.90999999997</v>
      </c>
      <c r="K1136" s="130">
        <v>0</v>
      </c>
      <c r="L1136" s="128">
        <v>0</v>
      </c>
      <c r="M1136" s="130">
        <v>0</v>
      </c>
      <c r="N1136" s="130">
        <v>265</v>
      </c>
      <c r="O1136" s="130">
        <v>1488273.11</v>
      </c>
      <c r="P1136" s="130">
        <v>0</v>
      </c>
      <c r="Q1136" s="130">
        <v>0</v>
      </c>
      <c r="R1136" s="130">
        <v>0</v>
      </c>
      <c r="S1136" s="130">
        <v>0</v>
      </c>
      <c r="T1136" s="130">
        <v>0</v>
      </c>
      <c r="U1136" s="130">
        <v>0</v>
      </c>
      <c r="V1136" s="130">
        <v>0</v>
      </c>
      <c r="W1136" s="135">
        <v>0</v>
      </c>
      <c r="X1136" s="15"/>
      <c r="Y1136" s="15"/>
      <c r="Z1136" s="15"/>
      <c r="AA1136" s="15"/>
      <c r="AB1136" s="15"/>
      <c r="AC1136" s="15"/>
    </row>
    <row r="1137" spans="1:29" s="16" customFormat="1" ht="24.75" hidden="1" customHeight="1" x14ac:dyDescent="0.25">
      <c r="A1137" s="125">
        <v>529</v>
      </c>
      <c r="B1137" s="126" t="s">
        <v>223</v>
      </c>
      <c r="C1137" s="106">
        <f t="shared" si="122"/>
        <v>5014711.78</v>
      </c>
      <c r="D1137" s="134">
        <f t="shared" si="134"/>
        <v>103073.42</v>
      </c>
      <c r="E1137" s="130">
        <v>95123.34</v>
      </c>
      <c r="F1137" s="130">
        <v>927585.19</v>
      </c>
      <c r="G1137" s="130">
        <v>2086224.23</v>
      </c>
      <c r="H1137" s="130">
        <v>0</v>
      </c>
      <c r="I1137" s="130">
        <v>798057.07</v>
      </c>
      <c r="J1137" s="130">
        <v>1004648.53</v>
      </c>
      <c r="K1137" s="130">
        <v>0</v>
      </c>
      <c r="L1137" s="128">
        <v>0</v>
      </c>
      <c r="M1137" s="130">
        <v>0</v>
      </c>
      <c r="N1137" s="130">
        <v>0</v>
      </c>
      <c r="O1137" s="130">
        <v>0</v>
      </c>
      <c r="P1137" s="130">
        <v>0</v>
      </c>
      <c r="Q1137" s="130">
        <v>0</v>
      </c>
      <c r="R1137" s="130">
        <v>0</v>
      </c>
      <c r="S1137" s="130">
        <v>0</v>
      </c>
      <c r="T1137" s="130">
        <v>0</v>
      </c>
      <c r="U1137" s="130">
        <v>0</v>
      </c>
      <c r="V1137" s="130">
        <v>0</v>
      </c>
      <c r="W1137" s="135">
        <v>0</v>
      </c>
      <c r="X1137" s="15"/>
      <c r="Y1137" s="15"/>
      <c r="Z1137" s="15"/>
      <c r="AA1137" s="15"/>
      <c r="AB1137" s="15"/>
      <c r="AC1137" s="15"/>
    </row>
    <row r="1138" spans="1:29" s="16" customFormat="1" ht="24.75" hidden="1" customHeight="1" x14ac:dyDescent="0.25">
      <c r="A1138" s="125">
        <v>530</v>
      </c>
      <c r="B1138" s="126" t="s">
        <v>224</v>
      </c>
      <c r="C1138" s="106">
        <f t="shared" si="122"/>
        <v>7920881.0700000003</v>
      </c>
      <c r="D1138" s="134">
        <f t="shared" si="134"/>
        <v>162524.21</v>
      </c>
      <c r="E1138" s="130">
        <v>163767.48000000001</v>
      </c>
      <c r="F1138" s="130">
        <v>882042.35</v>
      </c>
      <c r="G1138" s="130">
        <v>0</v>
      </c>
      <c r="H1138" s="130">
        <v>0</v>
      </c>
      <c r="I1138" s="130">
        <v>758873.84</v>
      </c>
      <c r="J1138" s="130">
        <v>955322.01</v>
      </c>
      <c r="K1138" s="130">
        <v>0</v>
      </c>
      <c r="L1138" s="128">
        <v>0</v>
      </c>
      <c r="M1138" s="130">
        <v>0</v>
      </c>
      <c r="N1138" s="130">
        <v>890</v>
      </c>
      <c r="O1138" s="130">
        <v>4998351.18</v>
      </c>
      <c r="P1138" s="130">
        <v>0</v>
      </c>
      <c r="Q1138" s="130">
        <v>0</v>
      </c>
      <c r="R1138" s="130">
        <v>0</v>
      </c>
      <c r="S1138" s="130">
        <v>0</v>
      </c>
      <c r="T1138" s="130">
        <v>0</v>
      </c>
      <c r="U1138" s="130">
        <v>0</v>
      </c>
      <c r="V1138" s="130">
        <v>0</v>
      </c>
      <c r="W1138" s="135">
        <v>0</v>
      </c>
      <c r="X1138" s="15"/>
      <c r="Y1138" s="15"/>
      <c r="Z1138" s="15"/>
      <c r="AA1138" s="15"/>
      <c r="AB1138" s="15"/>
      <c r="AC1138" s="15"/>
    </row>
    <row r="1139" spans="1:29" s="16" customFormat="1" ht="24.75" hidden="1" customHeight="1" x14ac:dyDescent="0.25">
      <c r="A1139" s="125">
        <v>531</v>
      </c>
      <c r="B1139" s="126" t="s">
        <v>1227</v>
      </c>
      <c r="C1139" s="106">
        <f t="shared" si="122"/>
        <v>6126663.7199999997</v>
      </c>
      <c r="D1139" s="134">
        <f t="shared" si="134"/>
        <v>125801.02</v>
      </c>
      <c r="E1139" s="130">
        <v>122310.54</v>
      </c>
      <c r="F1139" s="130">
        <v>779110.73</v>
      </c>
      <c r="G1139" s="130">
        <v>0</v>
      </c>
      <c r="H1139" s="130">
        <v>0</v>
      </c>
      <c r="I1139" s="130">
        <v>0</v>
      </c>
      <c r="J1139" s="130">
        <v>0</v>
      </c>
      <c r="K1139" s="130">
        <v>0</v>
      </c>
      <c r="L1139" s="128">
        <v>0</v>
      </c>
      <c r="M1139" s="130">
        <v>0</v>
      </c>
      <c r="N1139" s="130">
        <v>908</v>
      </c>
      <c r="O1139" s="130">
        <v>5099441.43</v>
      </c>
      <c r="P1139" s="130">
        <v>0</v>
      </c>
      <c r="Q1139" s="130">
        <v>0</v>
      </c>
      <c r="R1139" s="130">
        <v>0</v>
      </c>
      <c r="S1139" s="130">
        <v>0</v>
      </c>
      <c r="T1139" s="130">
        <v>0</v>
      </c>
      <c r="U1139" s="130">
        <v>0</v>
      </c>
      <c r="V1139" s="130">
        <v>0</v>
      </c>
      <c r="W1139" s="135">
        <v>0</v>
      </c>
      <c r="X1139" s="15"/>
      <c r="Y1139" s="15"/>
      <c r="Z1139" s="15"/>
      <c r="AA1139" s="15"/>
      <c r="AB1139" s="15"/>
      <c r="AC1139" s="15"/>
    </row>
    <row r="1140" spans="1:29" s="16" customFormat="1" ht="24.75" hidden="1" customHeight="1" x14ac:dyDescent="0.25">
      <c r="A1140" s="125">
        <v>532</v>
      </c>
      <c r="B1140" s="126" t="s">
        <v>225</v>
      </c>
      <c r="C1140" s="106">
        <f t="shared" si="122"/>
        <v>4299677.24</v>
      </c>
      <c r="D1140" s="134">
        <f t="shared" si="134"/>
        <v>85881.18</v>
      </c>
      <c r="E1140" s="130">
        <f t="shared" si="136"/>
        <v>200656.96</v>
      </c>
      <c r="F1140" s="130">
        <v>772867.6</v>
      </c>
      <c r="G1140" s="130">
        <v>1738250.17</v>
      </c>
      <c r="H1140" s="130">
        <v>0</v>
      </c>
      <c r="I1140" s="130">
        <v>664944.26</v>
      </c>
      <c r="J1140" s="130">
        <v>837077.07</v>
      </c>
      <c r="K1140" s="130">
        <v>0</v>
      </c>
      <c r="L1140" s="128">
        <v>0</v>
      </c>
      <c r="M1140" s="130">
        <v>0</v>
      </c>
      <c r="N1140" s="130">
        <v>0</v>
      </c>
      <c r="O1140" s="130">
        <v>0</v>
      </c>
      <c r="P1140" s="130">
        <v>0</v>
      </c>
      <c r="Q1140" s="130">
        <v>0</v>
      </c>
      <c r="R1140" s="130">
        <v>0</v>
      </c>
      <c r="S1140" s="130">
        <v>0</v>
      </c>
      <c r="T1140" s="130">
        <v>0</v>
      </c>
      <c r="U1140" s="130">
        <v>0</v>
      </c>
      <c r="V1140" s="130">
        <v>0</v>
      </c>
      <c r="W1140" s="135">
        <v>0</v>
      </c>
      <c r="X1140" s="15"/>
      <c r="Y1140" s="15"/>
      <c r="Z1140" s="15"/>
      <c r="AA1140" s="15"/>
      <c r="AB1140" s="15"/>
      <c r="AC1140" s="15"/>
    </row>
    <row r="1141" spans="1:29" s="16" customFormat="1" ht="24.75" hidden="1" customHeight="1" x14ac:dyDescent="0.25">
      <c r="A1141" s="125">
        <v>533</v>
      </c>
      <c r="B1141" s="126" t="s">
        <v>1228</v>
      </c>
      <c r="C1141" s="106">
        <f t="shared" si="122"/>
        <v>416113.54</v>
      </c>
      <c r="D1141" s="134">
        <f t="shared" si="134"/>
        <v>8336.34</v>
      </c>
      <c r="E1141" s="130">
        <v>18228.64</v>
      </c>
      <c r="F1141" s="130">
        <v>0</v>
      </c>
      <c r="G1141" s="130">
        <v>0</v>
      </c>
      <c r="H1141" s="130">
        <v>0</v>
      </c>
      <c r="I1141" s="130">
        <v>0</v>
      </c>
      <c r="J1141" s="130">
        <v>389548.56</v>
      </c>
      <c r="K1141" s="130">
        <v>0</v>
      </c>
      <c r="L1141" s="128">
        <v>0</v>
      </c>
      <c r="M1141" s="130">
        <v>0</v>
      </c>
      <c r="N1141" s="130">
        <v>0</v>
      </c>
      <c r="O1141" s="130">
        <v>0</v>
      </c>
      <c r="P1141" s="130">
        <v>0</v>
      </c>
      <c r="Q1141" s="130">
        <v>0</v>
      </c>
      <c r="R1141" s="130">
        <v>0</v>
      </c>
      <c r="S1141" s="130">
        <v>0</v>
      </c>
      <c r="T1141" s="130">
        <v>0</v>
      </c>
      <c r="U1141" s="130">
        <v>0</v>
      </c>
      <c r="V1141" s="130">
        <v>0</v>
      </c>
      <c r="W1141" s="135">
        <v>0</v>
      </c>
      <c r="X1141" s="15"/>
      <c r="Y1141" s="15"/>
      <c r="Z1141" s="15"/>
      <c r="AA1141" s="15"/>
      <c r="AB1141" s="15"/>
      <c r="AC1141" s="15"/>
    </row>
    <row r="1142" spans="1:29" s="16" customFormat="1" ht="24.75" hidden="1" customHeight="1" x14ac:dyDescent="0.25">
      <c r="A1142" s="125">
        <v>534</v>
      </c>
      <c r="B1142" s="126" t="s">
        <v>1210</v>
      </c>
      <c r="C1142" s="106">
        <f t="shared" si="122"/>
        <v>1429539.46</v>
      </c>
      <c r="D1142" s="134">
        <f t="shared" si="134"/>
        <v>29057.08</v>
      </c>
      <c r="E1142" s="130">
        <v>42674.7</v>
      </c>
      <c r="F1142" s="130">
        <v>0</v>
      </c>
      <c r="G1142" s="130">
        <v>916469.72</v>
      </c>
      <c r="H1142" s="130">
        <v>0</v>
      </c>
      <c r="I1142" s="130">
        <v>0</v>
      </c>
      <c r="J1142" s="130">
        <v>441337.96</v>
      </c>
      <c r="K1142" s="130">
        <v>0</v>
      </c>
      <c r="L1142" s="128">
        <v>0</v>
      </c>
      <c r="M1142" s="130">
        <v>0</v>
      </c>
      <c r="N1142" s="130">
        <v>0</v>
      </c>
      <c r="O1142" s="130">
        <v>0</v>
      </c>
      <c r="P1142" s="130">
        <v>0</v>
      </c>
      <c r="Q1142" s="130">
        <v>0</v>
      </c>
      <c r="R1142" s="130">
        <v>0</v>
      </c>
      <c r="S1142" s="130">
        <v>0</v>
      </c>
      <c r="T1142" s="130">
        <v>0</v>
      </c>
      <c r="U1142" s="130">
        <v>0</v>
      </c>
      <c r="V1142" s="130">
        <v>0</v>
      </c>
      <c r="W1142" s="135">
        <v>0</v>
      </c>
      <c r="X1142" s="15"/>
      <c r="Y1142" s="15"/>
      <c r="Z1142" s="15"/>
      <c r="AA1142" s="15"/>
      <c r="AB1142" s="15"/>
      <c r="AC1142" s="15"/>
    </row>
    <row r="1143" spans="1:29" s="16" customFormat="1" ht="24.75" hidden="1" customHeight="1" x14ac:dyDescent="0.25">
      <c r="A1143" s="125">
        <v>535</v>
      </c>
      <c r="B1143" s="126" t="s">
        <v>226</v>
      </c>
      <c r="C1143" s="106">
        <f t="shared" si="122"/>
        <v>3670440.91</v>
      </c>
      <c r="D1143" s="134">
        <f t="shared" si="134"/>
        <v>73312.89</v>
      </c>
      <c r="E1143" s="130">
        <f t="shared" si="136"/>
        <v>171291.81</v>
      </c>
      <c r="F1143" s="130">
        <v>0</v>
      </c>
      <c r="G1143" s="130">
        <v>0</v>
      </c>
      <c r="H1143" s="130">
        <v>0</v>
      </c>
      <c r="I1143" s="130">
        <v>0</v>
      </c>
      <c r="J1143" s="130">
        <v>0</v>
      </c>
      <c r="K1143" s="130">
        <v>0</v>
      </c>
      <c r="L1143" s="128">
        <v>0</v>
      </c>
      <c r="M1143" s="130">
        <v>0</v>
      </c>
      <c r="N1143" s="130">
        <v>610</v>
      </c>
      <c r="O1143" s="130">
        <v>3425836.21</v>
      </c>
      <c r="P1143" s="130">
        <v>0</v>
      </c>
      <c r="Q1143" s="130">
        <v>0</v>
      </c>
      <c r="R1143" s="130">
        <v>0</v>
      </c>
      <c r="S1143" s="130">
        <v>0</v>
      </c>
      <c r="T1143" s="130">
        <v>0</v>
      </c>
      <c r="U1143" s="130">
        <v>0</v>
      </c>
      <c r="V1143" s="130">
        <v>0</v>
      </c>
      <c r="W1143" s="135">
        <v>0</v>
      </c>
      <c r="X1143" s="15"/>
      <c r="Y1143" s="15"/>
      <c r="Z1143" s="15"/>
      <c r="AA1143" s="15"/>
      <c r="AB1143" s="15"/>
      <c r="AC1143" s="15"/>
    </row>
    <row r="1144" spans="1:29" s="16" customFormat="1" ht="24.75" hidden="1" customHeight="1" x14ac:dyDescent="0.25">
      <c r="A1144" s="125">
        <v>536</v>
      </c>
      <c r="B1144" s="126" t="s">
        <v>1229</v>
      </c>
      <c r="C1144" s="106">
        <f t="shared" si="122"/>
        <v>2876602.63</v>
      </c>
      <c r="D1144" s="134">
        <f t="shared" si="134"/>
        <v>57456.88</v>
      </c>
      <c r="E1144" s="130">
        <f t="shared" si="136"/>
        <v>134245.04</v>
      </c>
      <c r="F1144" s="130">
        <v>0</v>
      </c>
      <c r="G1144" s="130">
        <v>0</v>
      </c>
      <c r="H1144" s="130">
        <v>0</v>
      </c>
      <c r="I1144" s="130">
        <v>0</v>
      </c>
      <c r="J1144" s="130">
        <v>0</v>
      </c>
      <c r="K1144" s="130">
        <v>0</v>
      </c>
      <c r="L1144" s="128">
        <v>0</v>
      </c>
      <c r="M1144" s="130">
        <v>0</v>
      </c>
      <c r="N1144" s="130">
        <v>388.6</v>
      </c>
      <c r="O1144" s="130">
        <v>2182426.15</v>
      </c>
      <c r="P1144" s="130">
        <v>0</v>
      </c>
      <c r="Q1144" s="130">
        <v>0</v>
      </c>
      <c r="R1144" s="130">
        <v>0</v>
      </c>
      <c r="S1144" s="130">
        <v>0</v>
      </c>
      <c r="T1144" s="130">
        <v>0</v>
      </c>
      <c r="U1144" s="130">
        <v>0</v>
      </c>
      <c r="V1144" s="130">
        <v>311</v>
      </c>
      <c r="W1144" s="135">
        <v>502474.56</v>
      </c>
      <c r="X1144" s="15"/>
      <c r="Y1144" s="15"/>
      <c r="Z1144" s="15"/>
      <c r="AA1144" s="15"/>
      <c r="AB1144" s="15"/>
      <c r="AC1144" s="15"/>
    </row>
    <row r="1145" spans="1:29" s="16" customFormat="1" ht="24.75" hidden="1" customHeight="1" x14ac:dyDescent="0.25">
      <c r="A1145" s="125">
        <v>537</v>
      </c>
      <c r="B1145" s="126" t="s">
        <v>1209</v>
      </c>
      <c r="C1145" s="106">
        <f t="shared" si="122"/>
        <v>1840918.03</v>
      </c>
      <c r="D1145" s="134">
        <f t="shared" si="134"/>
        <v>37015.15</v>
      </c>
      <c r="E1145" s="130">
        <v>74223.179999999993</v>
      </c>
      <c r="F1145" s="130">
        <v>248069.1</v>
      </c>
      <c r="G1145" s="130">
        <v>892689.39</v>
      </c>
      <c r="H1145" s="130">
        <v>0</v>
      </c>
      <c r="I1145" s="130">
        <v>159034.97</v>
      </c>
      <c r="J1145" s="130">
        <v>429886.24</v>
      </c>
      <c r="K1145" s="130">
        <v>0</v>
      </c>
      <c r="L1145" s="128">
        <v>0</v>
      </c>
      <c r="M1145" s="130">
        <v>0</v>
      </c>
      <c r="N1145" s="130">
        <v>0</v>
      </c>
      <c r="O1145" s="130">
        <v>0</v>
      </c>
      <c r="P1145" s="130">
        <v>0</v>
      </c>
      <c r="Q1145" s="130">
        <v>0</v>
      </c>
      <c r="R1145" s="130">
        <v>0</v>
      </c>
      <c r="S1145" s="130">
        <v>0</v>
      </c>
      <c r="T1145" s="130">
        <v>0</v>
      </c>
      <c r="U1145" s="130">
        <v>0</v>
      </c>
      <c r="V1145" s="130">
        <v>0</v>
      </c>
      <c r="W1145" s="135">
        <v>0</v>
      </c>
      <c r="X1145" s="15"/>
      <c r="Y1145" s="15"/>
      <c r="Z1145" s="15"/>
      <c r="AA1145" s="15"/>
      <c r="AB1145" s="15"/>
      <c r="AC1145" s="15"/>
    </row>
    <row r="1146" spans="1:29" s="16" customFormat="1" ht="24.75" hidden="1" customHeight="1" x14ac:dyDescent="0.25">
      <c r="A1146" s="125">
        <v>538</v>
      </c>
      <c r="B1146" s="126" t="s">
        <v>1214</v>
      </c>
      <c r="C1146" s="106">
        <f t="shared" si="122"/>
        <v>1421209.26</v>
      </c>
      <c r="D1146" s="134">
        <f t="shared" si="134"/>
        <v>28914.400000000001</v>
      </c>
      <c r="E1146" s="130">
        <v>41154.86</v>
      </c>
      <c r="F1146" s="130">
        <v>0</v>
      </c>
      <c r="G1146" s="130">
        <v>911969.28000000003</v>
      </c>
      <c r="H1146" s="130">
        <v>0</v>
      </c>
      <c r="I1146" s="130">
        <v>0</v>
      </c>
      <c r="J1146" s="130">
        <v>439170.72</v>
      </c>
      <c r="K1146" s="130">
        <v>0</v>
      </c>
      <c r="L1146" s="128">
        <v>0</v>
      </c>
      <c r="M1146" s="130">
        <v>0</v>
      </c>
      <c r="N1146" s="130">
        <v>0</v>
      </c>
      <c r="O1146" s="130">
        <v>0</v>
      </c>
      <c r="P1146" s="130">
        <v>0</v>
      </c>
      <c r="Q1146" s="130">
        <v>0</v>
      </c>
      <c r="R1146" s="130">
        <v>0</v>
      </c>
      <c r="S1146" s="130">
        <v>0</v>
      </c>
      <c r="T1146" s="130">
        <v>0</v>
      </c>
      <c r="U1146" s="130">
        <v>0</v>
      </c>
      <c r="V1146" s="130">
        <v>0</v>
      </c>
      <c r="W1146" s="135">
        <v>0</v>
      </c>
      <c r="X1146" s="15"/>
      <c r="Y1146" s="15"/>
      <c r="Z1146" s="15"/>
      <c r="AA1146" s="15"/>
      <c r="AB1146" s="15"/>
      <c r="AC1146" s="15"/>
    </row>
    <row r="1147" spans="1:29" s="16" customFormat="1" ht="24.75" hidden="1" customHeight="1" x14ac:dyDescent="0.25">
      <c r="A1147" s="125">
        <v>539</v>
      </c>
      <c r="B1147" s="126" t="s">
        <v>227</v>
      </c>
      <c r="C1147" s="106">
        <f t="shared" si="122"/>
        <v>6626726.7800000003</v>
      </c>
      <c r="D1147" s="134">
        <f t="shared" si="134"/>
        <v>136069.35</v>
      </c>
      <c r="E1147" s="130">
        <v>132276.82</v>
      </c>
      <c r="F1147" s="130">
        <v>0</v>
      </c>
      <c r="G1147" s="130">
        <v>1786854.92</v>
      </c>
      <c r="H1147" s="130">
        <v>0</v>
      </c>
      <c r="I1147" s="130">
        <v>0</v>
      </c>
      <c r="J1147" s="130">
        <v>0</v>
      </c>
      <c r="K1147" s="130">
        <v>0</v>
      </c>
      <c r="L1147" s="128">
        <v>0</v>
      </c>
      <c r="M1147" s="130">
        <v>0</v>
      </c>
      <c r="N1147" s="130">
        <v>814</v>
      </c>
      <c r="O1147" s="130">
        <v>4571525.6900000004</v>
      </c>
      <c r="P1147" s="130">
        <v>0</v>
      </c>
      <c r="Q1147" s="130">
        <v>0</v>
      </c>
      <c r="R1147" s="130">
        <v>0</v>
      </c>
      <c r="S1147" s="130">
        <v>0</v>
      </c>
      <c r="T1147" s="130">
        <v>0</v>
      </c>
      <c r="U1147" s="130">
        <v>0</v>
      </c>
      <c r="V1147" s="130">
        <v>0</v>
      </c>
      <c r="W1147" s="135">
        <v>0</v>
      </c>
      <c r="X1147" s="15"/>
      <c r="Y1147" s="15"/>
      <c r="Z1147" s="15"/>
      <c r="AA1147" s="15"/>
      <c r="AB1147" s="15"/>
      <c r="AC1147" s="15"/>
    </row>
    <row r="1148" spans="1:29" s="16" customFormat="1" ht="24.75" hidden="1" customHeight="1" x14ac:dyDescent="0.25">
      <c r="A1148" s="125">
        <v>540</v>
      </c>
      <c r="B1148" s="126" t="s">
        <v>181</v>
      </c>
      <c r="C1148" s="106">
        <f t="shared" si="122"/>
        <v>1869985.24</v>
      </c>
      <c r="D1148" s="134">
        <f t="shared" si="134"/>
        <v>38178.44</v>
      </c>
      <c r="E1148" s="130">
        <v>47767.58</v>
      </c>
      <c r="F1148" s="130">
        <v>0</v>
      </c>
      <c r="G1148" s="130">
        <v>0</v>
      </c>
      <c r="H1148" s="130">
        <v>0</v>
      </c>
      <c r="I1148" s="130">
        <v>789793.47</v>
      </c>
      <c r="J1148" s="130">
        <v>994245.75</v>
      </c>
      <c r="K1148" s="130">
        <v>0</v>
      </c>
      <c r="L1148" s="128">
        <v>0</v>
      </c>
      <c r="M1148" s="130">
        <v>0</v>
      </c>
      <c r="N1148" s="130">
        <v>0</v>
      </c>
      <c r="O1148" s="130">
        <v>0</v>
      </c>
      <c r="P1148" s="130">
        <v>0</v>
      </c>
      <c r="Q1148" s="130">
        <v>0</v>
      </c>
      <c r="R1148" s="130">
        <v>0</v>
      </c>
      <c r="S1148" s="130">
        <v>0</v>
      </c>
      <c r="T1148" s="130">
        <v>0</v>
      </c>
      <c r="U1148" s="130">
        <v>0</v>
      </c>
      <c r="V1148" s="130">
        <v>0</v>
      </c>
      <c r="W1148" s="135">
        <v>0</v>
      </c>
      <c r="X1148" s="15"/>
      <c r="Y1148" s="15"/>
      <c r="Z1148" s="15"/>
      <c r="AA1148" s="15"/>
      <c r="AB1148" s="15"/>
      <c r="AC1148" s="15"/>
    </row>
    <row r="1149" spans="1:29" s="16" customFormat="1" ht="24.75" hidden="1" customHeight="1" x14ac:dyDescent="0.25">
      <c r="A1149" s="125">
        <v>541</v>
      </c>
      <c r="B1149" s="126" t="s">
        <v>228</v>
      </c>
      <c r="C1149" s="106">
        <f t="shared" si="122"/>
        <v>8352336.7800000003</v>
      </c>
      <c r="D1149" s="134">
        <f t="shared" si="134"/>
        <v>171391.77</v>
      </c>
      <c r="E1149" s="130">
        <v>171983.82</v>
      </c>
      <c r="F1149" s="130">
        <v>0</v>
      </c>
      <c r="G1149" s="130">
        <v>0</v>
      </c>
      <c r="H1149" s="130">
        <v>0</v>
      </c>
      <c r="I1149" s="130">
        <v>0</v>
      </c>
      <c r="J1149" s="130">
        <v>0</v>
      </c>
      <c r="K1149" s="130">
        <v>0</v>
      </c>
      <c r="L1149" s="128">
        <v>0</v>
      </c>
      <c r="M1149" s="130">
        <v>0</v>
      </c>
      <c r="N1149" s="130">
        <v>610</v>
      </c>
      <c r="O1149" s="130">
        <v>3425836.21</v>
      </c>
      <c r="P1149" s="130">
        <v>0</v>
      </c>
      <c r="Q1149" s="130">
        <v>0</v>
      </c>
      <c r="R1149" s="130">
        <v>0</v>
      </c>
      <c r="S1149" s="130">
        <v>0</v>
      </c>
      <c r="T1149" s="130">
        <v>755</v>
      </c>
      <c r="U1149" s="130">
        <v>4583124.9800000004</v>
      </c>
      <c r="V1149" s="130">
        <v>0</v>
      </c>
      <c r="W1149" s="135">
        <v>0</v>
      </c>
      <c r="X1149" s="15"/>
      <c r="Y1149" s="15"/>
      <c r="Z1149" s="15"/>
      <c r="AA1149" s="15"/>
      <c r="AB1149" s="15"/>
      <c r="AC1149" s="15"/>
    </row>
    <row r="1150" spans="1:29" s="16" customFormat="1" ht="24.75" hidden="1" customHeight="1" x14ac:dyDescent="0.25">
      <c r="A1150" s="125">
        <v>542</v>
      </c>
      <c r="B1150" s="126" t="s">
        <v>229</v>
      </c>
      <c r="C1150" s="106">
        <f t="shared" si="122"/>
        <v>2827013.75</v>
      </c>
      <c r="D1150" s="134">
        <f t="shared" si="134"/>
        <v>56466.39</v>
      </c>
      <c r="E1150" s="130">
        <f>ROUND((F1150+G1150+H1150+I1150+J1150+K1150+M1150+O1150+Q1150+S1150+U1150+W1150)*0.05,2)</f>
        <v>131930.82999999999</v>
      </c>
      <c r="F1150" s="130">
        <v>420304.02</v>
      </c>
      <c r="G1150" s="130">
        <v>1352137.87</v>
      </c>
      <c r="H1150" s="130">
        <v>0</v>
      </c>
      <c r="I1150" s="130">
        <v>228657.58</v>
      </c>
      <c r="J1150" s="130">
        <v>637517.06000000006</v>
      </c>
      <c r="K1150" s="130">
        <v>0</v>
      </c>
      <c r="L1150" s="128">
        <v>0</v>
      </c>
      <c r="M1150" s="130">
        <v>0</v>
      </c>
      <c r="N1150" s="130">
        <v>0</v>
      </c>
      <c r="O1150" s="130">
        <v>0</v>
      </c>
      <c r="P1150" s="130">
        <v>0</v>
      </c>
      <c r="Q1150" s="130">
        <v>0</v>
      </c>
      <c r="R1150" s="130">
        <v>0</v>
      </c>
      <c r="S1150" s="130">
        <v>0</v>
      </c>
      <c r="T1150" s="130">
        <v>0</v>
      </c>
      <c r="U1150" s="130">
        <v>0</v>
      </c>
      <c r="V1150" s="130">
        <v>0</v>
      </c>
      <c r="W1150" s="135">
        <v>0</v>
      </c>
      <c r="X1150" s="15"/>
      <c r="Y1150" s="15"/>
      <c r="Z1150" s="15"/>
      <c r="AA1150" s="15"/>
      <c r="AB1150" s="15"/>
      <c r="AC1150" s="15"/>
    </row>
    <row r="1151" spans="1:29" s="75" customFormat="1" ht="24.75" hidden="1" customHeight="1" x14ac:dyDescent="0.25">
      <c r="A1151" s="125">
        <v>543</v>
      </c>
      <c r="B1151" s="126" t="s">
        <v>230</v>
      </c>
      <c r="C1151" s="106">
        <f t="shared" si="122"/>
        <v>2707149.31</v>
      </c>
      <c r="D1151" s="134">
        <f t="shared" si="134"/>
        <v>54072.24</v>
      </c>
      <c r="E1151" s="130">
        <f>ROUND((F1151+G1151+H1151+I1151+J1151+K1151+M1151+O1151+Q1151+S1151+U1151+W1151)*0.05,2)</f>
        <v>126337</v>
      </c>
      <c r="F1151" s="130">
        <v>309941.76000000001</v>
      </c>
      <c r="G1151" s="130">
        <v>1326909.8999999999</v>
      </c>
      <c r="H1151" s="130">
        <v>0</v>
      </c>
      <c r="I1151" s="130">
        <v>250897.62</v>
      </c>
      <c r="J1151" s="130">
        <v>638990.79</v>
      </c>
      <c r="K1151" s="130">
        <v>0</v>
      </c>
      <c r="L1151" s="128">
        <v>0</v>
      </c>
      <c r="M1151" s="130">
        <v>0</v>
      </c>
      <c r="N1151" s="130">
        <v>0</v>
      </c>
      <c r="O1151" s="130">
        <v>0</v>
      </c>
      <c r="P1151" s="130">
        <v>0</v>
      </c>
      <c r="Q1151" s="130">
        <v>0</v>
      </c>
      <c r="R1151" s="130">
        <v>0</v>
      </c>
      <c r="S1151" s="130">
        <v>0</v>
      </c>
      <c r="T1151" s="130">
        <v>0</v>
      </c>
      <c r="U1151" s="130">
        <v>0</v>
      </c>
      <c r="V1151" s="130">
        <v>0</v>
      </c>
      <c r="W1151" s="135">
        <v>0</v>
      </c>
      <c r="X1151" s="143"/>
      <c r="Y1151" s="144"/>
      <c r="Z1151" s="144"/>
      <c r="AA1151" s="144"/>
      <c r="AB1151" s="144"/>
      <c r="AC1151" s="144"/>
    </row>
    <row r="1152" spans="1:29" s="75" customFormat="1" ht="24.75" hidden="1" customHeight="1" x14ac:dyDescent="0.25">
      <c r="A1152" s="125">
        <v>544</v>
      </c>
      <c r="B1152" s="126" t="s">
        <v>231</v>
      </c>
      <c r="C1152" s="106">
        <f t="shared" si="122"/>
        <v>4172974.48</v>
      </c>
      <c r="D1152" s="134">
        <f t="shared" si="134"/>
        <v>83350.429999999993</v>
      </c>
      <c r="E1152" s="130">
        <f t="shared" ref="E1152:E1175" si="137">ROUND((F1152+G1152+H1152+I1152+J1152+K1152+M1152+O1152+Q1152+S1152+U1152+W1152)*0.05,2)</f>
        <v>194744</v>
      </c>
      <c r="F1152" s="130">
        <v>0</v>
      </c>
      <c r="G1152" s="130">
        <v>0</v>
      </c>
      <c r="H1152" s="130">
        <v>0</v>
      </c>
      <c r="I1152" s="130">
        <v>216318.22</v>
      </c>
      <c r="J1152" s="130">
        <v>0</v>
      </c>
      <c r="K1152" s="130">
        <v>0</v>
      </c>
      <c r="L1152" s="128">
        <v>0</v>
      </c>
      <c r="M1152" s="130">
        <v>0</v>
      </c>
      <c r="N1152" s="130">
        <v>655</v>
      </c>
      <c r="O1152" s="130">
        <v>3678561.83</v>
      </c>
      <c r="P1152" s="130">
        <v>0</v>
      </c>
      <c r="Q1152" s="130">
        <v>0</v>
      </c>
      <c r="R1152" s="130">
        <v>0</v>
      </c>
      <c r="S1152" s="130">
        <v>0</v>
      </c>
      <c r="T1152" s="130">
        <v>0</v>
      </c>
      <c r="U1152" s="130">
        <v>0</v>
      </c>
      <c r="V1152" s="130">
        <v>0</v>
      </c>
      <c r="W1152" s="135">
        <v>0</v>
      </c>
      <c r="X1152" s="143"/>
      <c r="Y1152" s="144"/>
      <c r="Z1152" s="144"/>
      <c r="AA1152" s="144"/>
      <c r="AB1152" s="144"/>
      <c r="AC1152" s="144"/>
    </row>
    <row r="1153" spans="1:29" s="75" customFormat="1" ht="24.75" hidden="1" customHeight="1" x14ac:dyDescent="0.25">
      <c r="A1153" s="125">
        <v>545</v>
      </c>
      <c r="B1153" s="126" t="s">
        <v>1230</v>
      </c>
      <c r="C1153" s="106">
        <f t="shared" si="122"/>
        <v>452306.95</v>
      </c>
      <c r="D1153" s="134">
        <f t="shared" si="134"/>
        <v>9095.86</v>
      </c>
      <c r="E1153" s="130">
        <v>18170.82</v>
      </c>
      <c r="F1153" s="130">
        <v>0</v>
      </c>
      <c r="G1153" s="130">
        <v>0</v>
      </c>
      <c r="H1153" s="130">
        <v>0</v>
      </c>
      <c r="I1153" s="130">
        <v>0</v>
      </c>
      <c r="J1153" s="130">
        <v>425040.27</v>
      </c>
      <c r="K1153" s="130">
        <v>0</v>
      </c>
      <c r="L1153" s="128">
        <v>0</v>
      </c>
      <c r="M1153" s="130">
        <v>0</v>
      </c>
      <c r="N1153" s="130">
        <v>0</v>
      </c>
      <c r="O1153" s="130">
        <v>0</v>
      </c>
      <c r="P1153" s="130">
        <v>0</v>
      </c>
      <c r="Q1153" s="130">
        <v>0</v>
      </c>
      <c r="R1153" s="130">
        <v>0</v>
      </c>
      <c r="S1153" s="130">
        <v>0</v>
      </c>
      <c r="T1153" s="130">
        <v>0</v>
      </c>
      <c r="U1153" s="130">
        <v>0</v>
      </c>
      <c r="V1153" s="130">
        <v>0</v>
      </c>
      <c r="W1153" s="135">
        <v>0</v>
      </c>
      <c r="X1153" s="143"/>
      <c r="Y1153" s="144"/>
      <c r="Z1153" s="144"/>
      <c r="AA1153" s="144"/>
      <c r="AB1153" s="144"/>
      <c r="AC1153" s="144"/>
    </row>
    <row r="1154" spans="1:29" s="75" customFormat="1" ht="24.75" hidden="1" customHeight="1" x14ac:dyDescent="0.25">
      <c r="A1154" s="125">
        <v>546</v>
      </c>
      <c r="B1154" s="126" t="s">
        <v>1182</v>
      </c>
      <c r="C1154" s="106">
        <f t="shared" si="122"/>
        <v>2596613.69</v>
      </c>
      <c r="D1154" s="134">
        <f t="shared" si="134"/>
        <v>53054.81</v>
      </c>
      <c r="E1154" s="130">
        <v>64361.919999999998</v>
      </c>
      <c r="F1154" s="130">
        <v>0</v>
      </c>
      <c r="G1154" s="130">
        <v>1329970.2</v>
      </c>
      <c r="H1154" s="130">
        <v>0</v>
      </c>
      <c r="I1154" s="130">
        <v>508762.24</v>
      </c>
      <c r="J1154" s="130">
        <v>640464.52</v>
      </c>
      <c r="K1154" s="130">
        <v>0</v>
      </c>
      <c r="L1154" s="128">
        <v>0</v>
      </c>
      <c r="M1154" s="130">
        <v>0</v>
      </c>
      <c r="N1154" s="130">
        <v>0</v>
      </c>
      <c r="O1154" s="130">
        <v>0</v>
      </c>
      <c r="P1154" s="130">
        <v>0</v>
      </c>
      <c r="Q1154" s="130">
        <v>0</v>
      </c>
      <c r="R1154" s="130">
        <v>0</v>
      </c>
      <c r="S1154" s="130">
        <v>0</v>
      </c>
      <c r="T1154" s="130">
        <v>0</v>
      </c>
      <c r="U1154" s="130">
        <v>0</v>
      </c>
      <c r="V1154" s="130">
        <v>0</v>
      </c>
      <c r="W1154" s="135">
        <v>0</v>
      </c>
      <c r="X1154" s="143"/>
      <c r="Y1154" s="144"/>
      <c r="Z1154" s="144"/>
      <c r="AA1154" s="144"/>
      <c r="AB1154" s="144"/>
      <c r="AC1154" s="144"/>
    </row>
    <row r="1155" spans="1:29" s="75" customFormat="1" ht="24.75" hidden="1" customHeight="1" x14ac:dyDescent="0.25">
      <c r="A1155" s="125">
        <v>547</v>
      </c>
      <c r="B1155" s="126" t="s">
        <v>204</v>
      </c>
      <c r="C1155" s="106">
        <f t="shared" si="122"/>
        <v>1284515.57</v>
      </c>
      <c r="D1155" s="134">
        <f t="shared" si="134"/>
        <v>25656.74</v>
      </c>
      <c r="E1155" s="130">
        <f t="shared" si="137"/>
        <v>59945.66</v>
      </c>
      <c r="F1155" s="130">
        <v>0</v>
      </c>
      <c r="G1155" s="130">
        <v>0</v>
      </c>
      <c r="H1155" s="130">
        <v>0</v>
      </c>
      <c r="I1155" s="130">
        <v>0</v>
      </c>
      <c r="J1155" s="130">
        <v>0</v>
      </c>
      <c r="K1155" s="130">
        <v>0</v>
      </c>
      <c r="L1155" s="128">
        <v>0</v>
      </c>
      <c r="M1155" s="130">
        <v>0</v>
      </c>
      <c r="N1155" s="130">
        <v>0</v>
      </c>
      <c r="O1155" s="130">
        <v>0</v>
      </c>
      <c r="P1155" s="130">
        <v>0</v>
      </c>
      <c r="Q1155" s="130">
        <v>0</v>
      </c>
      <c r="R1155" s="130">
        <v>0</v>
      </c>
      <c r="S1155" s="130">
        <v>0</v>
      </c>
      <c r="T1155" s="130">
        <v>0</v>
      </c>
      <c r="U1155" s="130">
        <v>0</v>
      </c>
      <c r="V1155" s="130">
        <v>60</v>
      </c>
      <c r="W1155" s="135">
        <v>1198913.17</v>
      </c>
      <c r="X1155" s="143"/>
      <c r="Y1155" s="144"/>
      <c r="Z1155" s="144"/>
      <c r="AA1155" s="144"/>
      <c r="AB1155" s="144"/>
      <c r="AC1155" s="144"/>
    </row>
    <row r="1156" spans="1:29" s="75" customFormat="1" ht="24.75" hidden="1" customHeight="1" x14ac:dyDescent="0.25">
      <c r="A1156" s="125">
        <v>548</v>
      </c>
      <c r="B1156" s="126" t="s">
        <v>232</v>
      </c>
      <c r="C1156" s="106">
        <f t="shared" si="122"/>
        <v>2644080.4300000002</v>
      </c>
      <c r="D1156" s="134">
        <f t="shared" si="134"/>
        <v>52812.51</v>
      </c>
      <c r="E1156" s="130">
        <f t="shared" si="137"/>
        <v>123393.71</v>
      </c>
      <c r="F1156" s="130">
        <v>378300.39</v>
      </c>
      <c r="G1156" s="130">
        <v>1318449.07</v>
      </c>
      <c r="H1156" s="130">
        <v>0</v>
      </c>
      <c r="I1156" s="130">
        <v>181619.52</v>
      </c>
      <c r="J1156" s="130">
        <v>589505.23</v>
      </c>
      <c r="K1156" s="130">
        <v>0</v>
      </c>
      <c r="L1156" s="128">
        <v>0</v>
      </c>
      <c r="M1156" s="130">
        <v>0</v>
      </c>
      <c r="N1156" s="130">
        <v>0</v>
      </c>
      <c r="O1156" s="130">
        <v>0</v>
      </c>
      <c r="P1156" s="130">
        <v>0</v>
      </c>
      <c r="Q1156" s="130">
        <v>0</v>
      </c>
      <c r="R1156" s="130">
        <v>0</v>
      </c>
      <c r="S1156" s="130">
        <v>0</v>
      </c>
      <c r="T1156" s="130">
        <v>0</v>
      </c>
      <c r="U1156" s="130">
        <v>0</v>
      </c>
      <c r="V1156" s="130">
        <v>0</v>
      </c>
      <c r="W1156" s="135">
        <v>0</v>
      </c>
      <c r="X1156" s="143"/>
      <c r="Y1156" s="144"/>
      <c r="Z1156" s="144"/>
      <c r="AA1156" s="144"/>
      <c r="AB1156" s="144"/>
      <c r="AC1156" s="144"/>
    </row>
    <row r="1157" spans="1:29" s="75" customFormat="1" ht="24.75" hidden="1" customHeight="1" x14ac:dyDescent="0.25">
      <c r="A1157" s="125">
        <v>549</v>
      </c>
      <c r="B1157" s="126" t="s">
        <v>233</v>
      </c>
      <c r="C1157" s="106">
        <f t="shared" si="122"/>
        <v>2970754.83</v>
      </c>
      <c r="D1157" s="134">
        <f t="shared" si="134"/>
        <v>59337.46</v>
      </c>
      <c r="E1157" s="130">
        <f t="shared" si="137"/>
        <v>138638.92000000001</v>
      </c>
      <c r="F1157" s="130">
        <v>262624.28000000003</v>
      </c>
      <c r="G1157" s="130">
        <v>0</v>
      </c>
      <c r="H1157" s="130">
        <v>0</v>
      </c>
      <c r="I1157" s="130">
        <v>0</v>
      </c>
      <c r="J1157" s="130">
        <v>0</v>
      </c>
      <c r="K1157" s="130">
        <v>0</v>
      </c>
      <c r="L1157" s="128">
        <v>0</v>
      </c>
      <c r="M1157" s="130">
        <v>0</v>
      </c>
      <c r="N1157" s="130">
        <v>470</v>
      </c>
      <c r="O1157" s="130">
        <v>2510154.17</v>
      </c>
      <c r="P1157" s="130">
        <v>0</v>
      </c>
      <c r="Q1157" s="130">
        <v>0</v>
      </c>
      <c r="R1157" s="130">
        <v>0</v>
      </c>
      <c r="S1157" s="130">
        <v>0</v>
      </c>
      <c r="T1157" s="130">
        <v>0</v>
      </c>
      <c r="U1157" s="130">
        <v>0</v>
      </c>
      <c r="V1157" s="130">
        <v>0</v>
      </c>
      <c r="W1157" s="135">
        <v>0</v>
      </c>
      <c r="X1157" s="143"/>
      <c r="Y1157" s="144"/>
      <c r="Z1157" s="144"/>
      <c r="AA1157" s="144"/>
      <c r="AB1157" s="144"/>
      <c r="AC1157" s="144"/>
    </row>
    <row r="1158" spans="1:29" s="75" customFormat="1" ht="24.75" hidden="1" customHeight="1" x14ac:dyDescent="0.25">
      <c r="A1158" s="125">
        <v>550</v>
      </c>
      <c r="B1158" s="126" t="s">
        <v>234</v>
      </c>
      <c r="C1158" s="106">
        <f t="shared" si="122"/>
        <v>1876901.87</v>
      </c>
      <c r="D1158" s="134">
        <f t="shared" si="134"/>
        <v>37488.99</v>
      </c>
      <c r="E1158" s="130">
        <f t="shared" si="137"/>
        <v>87591.09</v>
      </c>
      <c r="F1158" s="130">
        <v>269453.90999999997</v>
      </c>
      <c r="G1158" s="130">
        <v>903552.7</v>
      </c>
      <c r="H1158" s="130">
        <v>0</v>
      </c>
      <c r="I1158" s="130">
        <v>143265.85</v>
      </c>
      <c r="J1158" s="130">
        <v>435549.33</v>
      </c>
      <c r="K1158" s="130">
        <v>0</v>
      </c>
      <c r="L1158" s="128">
        <v>0</v>
      </c>
      <c r="M1158" s="130">
        <v>0</v>
      </c>
      <c r="N1158" s="130">
        <v>0</v>
      </c>
      <c r="O1158" s="130">
        <v>0</v>
      </c>
      <c r="P1158" s="130">
        <v>0</v>
      </c>
      <c r="Q1158" s="130">
        <v>0</v>
      </c>
      <c r="R1158" s="130">
        <v>0</v>
      </c>
      <c r="S1158" s="130">
        <v>0</v>
      </c>
      <c r="T1158" s="130">
        <v>0</v>
      </c>
      <c r="U1158" s="130">
        <v>0</v>
      </c>
      <c r="V1158" s="130">
        <v>0</v>
      </c>
      <c r="W1158" s="135">
        <v>0</v>
      </c>
      <c r="X1158" s="143"/>
      <c r="Y1158" s="144"/>
      <c r="Z1158" s="144"/>
      <c r="AA1158" s="144"/>
      <c r="AB1158" s="144"/>
      <c r="AC1158" s="144"/>
    </row>
    <row r="1159" spans="1:29" s="75" customFormat="1" ht="24.75" hidden="1" customHeight="1" x14ac:dyDescent="0.25">
      <c r="A1159" s="125">
        <v>551</v>
      </c>
      <c r="B1159" s="126" t="s">
        <v>235</v>
      </c>
      <c r="C1159" s="106">
        <f t="shared" si="122"/>
        <v>2657478.4700000002</v>
      </c>
      <c r="D1159" s="134">
        <f t="shared" si="134"/>
        <v>53080.12</v>
      </c>
      <c r="E1159" s="130">
        <f t="shared" si="137"/>
        <v>124018.97</v>
      </c>
      <c r="F1159" s="130">
        <v>0</v>
      </c>
      <c r="G1159" s="130">
        <v>1674163.89</v>
      </c>
      <c r="H1159" s="130">
        <v>0</v>
      </c>
      <c r="I1159" s="130">
        <v>0</v>
      </c>
      <c r="J1159" s="130">
        <v>806215.49</v>
      </c>
      <c r="K1159" s="130">
        <v>0</v>
      </c>
      <c r="L1159" s="128">
        <v>0</v>
      </c>
      <c r="M1159" s="130">
        <v>0</v>
      </c>
      <c r="N1159" s="130">
        <v>0</v>
      </c>
      <c r="O1159" s="130">
        <v>0</v>
      </c>
      <c r="P1159" s="130">
        <v>0</v>
      </c>
      <c r="Q1159" s="130">
        <v>0</v>
      </c>
      <c r="R1159" s="130">
        <v>0</v>
      </c>
      <c r="S1159" s="130">
        <v>0</v>
      </c>
      <c r="T1159" s="130">
        <v>0</v>
      </c>
      <c r="U1159" s="130">
        <v>0</v>
      </c>
      <c r="V1159" s="130">
        <v>0</v>
      </c>
      <c r="W1159" s="135">
        <v>0</v>
      </c>
      <c r="X1159" s="143"/>
      <c r="Y1159" s="144"/>
      <c r="Z1159" s="144"/>
      <c r="AA1159" s="144"/>
      <c r="AB1159" s="144"/>
      <c r="AC1159" s="144"/>
    </row>
    <row r="1160" spans="1:29" s="75" customFormat="1" ht="24.75" hidden="1" customHeight="1" x14ac:dyDescent="0.25">
      <c r="A1160" s="125">
        <v>552</v>
      </c>
      <c r="B1160" s="126" t="s">
        <v>1231</v>
      </c>
      <c r="C1160" s="106">
        <f t="shared" si="122"/>
        <v>839244.02</v>
      </c>
      <c r="D1160" s="134">
        <f t="shared" si="134"/>
        <v>16813.96</v>
      </c>
      <c r="E1160" s="130">
        <v>36731.040000000001</v>
      </c>
      <c r="F1160" s="130">
        <v>0</v>
      </c>
      <c r="G1160" s="130">
        <v>0</v>
      </c>
      <c r="H1160" s="130">
        <v>0</v>
      </c>
      <c r="I1160" s="130">
        <v>347828.65</v>
      </c>
      <c r="J1160" s="130">
        <v>437870.37</v>
      </c>
      <c r="K1160" s="130">
        <v>0</v>
      </c>
      <c r="L1160" s="128">
        <v>0</v>
      </c>
      <c r="M1160" s="130">
        <v>0</v>
      </c>
      <c r="N1160" s="130">
        <v>0</v>
      </c>
      <c r="O1160" s="130">
        <v>0</v>
      </c>
      <c r="P1160" s="130">
        <v>0</v>
      </c>
      <c r="Q1160" s="130">
        <v>0</v>
      </c>
      <c r="R1160" s="130">
        <v>0</v>
      </c>
      <c r="S1160" s="130">
        <v>0</v>
      </c>
      <c r="T1160" s="130">
        <v>0</v>
      </c>
      <c r="U1160" s="130">
        <v>0</v>
      </c>
      <c r="V1160" s="130">
        <v>0</v>
      </c>
      <c r="W1160" s="135">
        <v>0</v>
      </c>
      <c r="X1160" s="143"/>
      <c r="Y1160" s="144"/>
      <c r="Z1160" s="144"/>
      <c r="AA1160" s="144"/>
      <c r="AB1160" s="144"/>
      <c r="AC1160" s="144"/>
    </row>
    <row r="1161" spans="1:29" s="75" customFormat="1" ht="24.75" hidden="1" customHeight="1" x14ac:dyDescent="0.25">
      <c r="A1161" s="125">
        <v>553</v>
      </c>
      <c r="B1161" s="126" t="s">
        <v>1208</v>
      </c>
      <c r="C1161" s="106">
        <f t="shared" si="122"/>
        <v>2219748.44</v>
      </c>
      <c r="D1161" s="134">
        <f t="shared" si="134"/>
        <v>44336.959999999999</v>
      </c>
      <c r="E1161" s="130">
        <f t="shared" si="137"/>
        <v>103591.02</v>
      </c>
      <c r="F1161" s="130">
        <v>399000.1</v>
      </c>
      <c r="G1161" s="130">
        <v>897387.85</v>
      </c>
      <c r="H1161" s="130">
        <v>0</v>
      </c>
      <c r="I1161" s="130">
        <v>343283.67</v>
      </c>
      <c r="J1161" s="130">
        <v>432148.84</v>
      </c>
      <c r="K1161" s="130">
        <v>0</v>
      </c>
      <c r="L1161" s="128">
        <v>0</v>
      </c>
      <c r="M1161" s="130">
        <v>0</v>
      </c>
      <c r="N1161" s="130">
        <v>0</v>
      </c>
      <c r="O1161" s="130">
        <v>0</v>
      </c>
      <c r="P1161" s="130">
        <v>0</v>
      </c>
      <c r="Q1161" s="130">
        <v>0</v>
      </c>
      <c r="R1161" s="130">
        <v>0</v>
      </c>
      <c r="S1161" s="130">
        <v>0</v>
      </c>
      <c r="T1161" s="130">
        <v>0</v>
      </c>
      <c r="U1161" s="130">
        <v>0</v>
      </c>
      <c r="V1161" s="130">
        <v>0</v>
      </c>
      <c r="W1161" s="135">
        <v>0</v>
      </c>
      <c r="X1161" s="143"/>
      <c r="Y1161" s="144"/>
      <c r="Z1161" s="144"/>
      <c r="AA1161" s="144"/>
      <c r="AB1161" s="144"/>
      <c r="AC1161" s="144"/>
    </row>
    <row r="1162" spans="1:29" s="75" customFormat="1" ht="24.75" hidden="1" customHeight="1" x14ac:dyDescent="0.25">
      <c r="A1162" s="125">
        <v>554</v>
      </c>
      <c r="B1162" s="126" t="s">
        <v>236</v>
      </c>
      <c r="C1162" s="106">
        <f t="shared" si="122"/>
        <v>2706760.93</v>
      </c>
      <c r="D1162" s="134">
        <f t="shared" si="134"/>
        <v>54064.480000000003</v>
      </c>
      <c r="E1162" s="130">
        <f t="shared" si="137"/>
        <v>126318.88</v>
      </c>
      <c r="F1162" s="130">
        <v>403482.35</v>
      </c>
      <c r="G1162" s="130">
        <v>0</v>
      </c>
      <c r="H1162" s="130">
        <v>0</v>
      </c>
      <c r="I1162" s="130">
        <v>0</v>
      </c>
      <c r="J1162" s="130">
        <v>0</v>
      </c>
      <c r="K1162" s="130">
        <v>0</v>
      </c>
      <c r="L1162" s="128">
        <v>0</v>
      </c>
      <c r="M1162" s="130">
        <v>0</v>
      </c>
      <c r="N1162" s="130">
        <v>378</v>
      </c>
      <c r="O1162" s="130">
        <v>2122895.2200000002</v>
      </c>
      <c r="P1162" s="130">
        <v>0</v>
      </c>
      <c r="Q1162" s="130">
        <v>0</v>
      </c>
      <c r="R1162" s="130">
        <v>0</v>
      </c>
      <c r="S1162" s="130">
        <v>0</v>
      </c>
      <c r="T1162" s="130">
        <v>0</v>
      </c>
      <c r="U1162" s="130">
        <v>0</v>
      </c>
      <c r="V1162" s="130">
        <v>0</v>
      </c>
      <c r="W1162" s="135">
        <v>0</v>
      </c>
      <c r="X1162" s="143"/>
      <c r="Y1162" s="144"/>
      <c r="Z1162" s="144"/>
      <c r="AA1162" s="144"/>
      <c r="AB1162" s="144"/>
      <c r="AC1162" s="144"/>
    </row>
    <row r="1163" spans="1:29" s="75" customFormat="1" ht="24.75" hidden="1" customHeight="1" x14ac:dyDescent="0.25">
      <c r="A1163" s="125">
        <v>555</v>
      </c>
      <c r="B1163" s="126" t="s">
        <v>237</v>
      </c>
      <c r="C1163" s="106">
        <f t="shared" si="122"/>
        <v>6143200.7199999997</v>
      </c>
      <c r="D1163" s="134">
        <f t="shared" si="134"/>
        <v>122703.47</v>
      </c>
      <c r="E1163" s="130">
        <f t="shared" si="137"/>
        <v>286690.34999999998</v>
      </c>
      <c r="F1163" s="130">
        <v>651766.87</v>
      </c>
      <c r="G1163" s="130">
        <v>0</v>
      </c>
      <c r="H1163" s="130">
        <v>0</v>
      </c>
      <c r="I1163" s="130">
        <v>560754.05000000005</v>
      </c>
      <c r="J1163" s="130">
        <v>705915.35</v>
      </c>
      <c r="K1163" s="130">
        <v>0</v>
      </c>
      <c r="L1163" s="128">
        <v>0</v>
      </c>
      <c r="M1163" s="130">
        <v>0</v>
      </c>
      <c r="N1163" s="130">
        <v>679.36</v>
      </c>
      <c r="O1163" s="130">
        <v>3815370.63</v>
      </c>
      <c r="P1163" s="130">
        <v>0</v>
      </c>
      <c r="Q1163" s="130">
        <v>0</v>
      </c>
      <c r="R1163" s="130">
        <v>0</v>
      </c>
      <c r="S1163" s="130">
        <v>0</v>
      </c>
      <c r="T1163" s="130">
        <v>0</v>
      </c>
      <c r="U1163" s="130">
        <v>0</v>
      </c>
      <c r="V1163" s="130">
        <v>0</v>
      </c>
      <c r="W1163" s="135">
        <v>0</v>
      </c>
      <c r="X1163" s="143"/>
      <c r="Y1163" s="144"/>
      <c r="Z1163" s="144"/>
      <c r="AA1163" s="144"/>
      <c r="AB1163" s="144"/>
      <c r="AC1163" s="144"/>
    </row>
    <row r="1164" spans="1:29" s="75" customFormat="1" ht="24.75" hidden="1" customHeight="1" x14ac:dyDescent="0.25">
      <c r="A1164" s="125">
        <v>556</v>
      </c>
      <c r="B1164" s="126" t="s">
        <v>238</v>
      </c>
      <c r="C1164" s="106">
        <f t="shared" si="122"/>
        <v>5136253.41</v>
      </c>
      <c r="D1164" s="134">
        <f t="shared" si="134"/>
        <v>102590.84</v>
      </c>
      <c r="E1164" s="130">
        <f t="shared" si="137"/>
        <v>239698.22</v>
      </c>
      <c r="F1164" s="130">
        <v>601341.57999999996</v>
      </c>
      <c r="G1164" s="130">
        <v>0</v>
      </c>
      <c r="H1164" s="130">
        <v>0</v>
      </c>
      <c r="I1164" s="130">
        <v>0</v>
      </c>
      <c r="J1164" s="130">
        <v>0</v>
      </c>
      <c r="K1164" s="130">
        <v>0</v>
      </c>
      <c r="L1164" s="128">
        <v>0</v>
      </c>
      <c r="M1164" s="130">
        <v>0</v>
      </c>
      <c r="N1164" s="130">
        <v>611.88</v>
      </c>
      <c r="O1164" s="130">
        <v>3436394.52</v>
      </c>
      <c r="P1164" s="130">
        <v>0</v>
      </c>
      <c r="Q1164" s="130">
        <v>0</v>
      </c>
      <c r="R1164" s="130">
        <v>0</v>
      </c>
      <c r="S1164" s="130">
        <v>0</v>
      </c>
      <c r="T1164" s="130">
        <v>0</v>
      </c>
      <c r="U1164" s="130">
        <v>0</v>
      </c>
      <c r="V1164" s="130">
        <v>40</v>
      </c>
      <c r="W1164" s="135">
        <v>756228.25</v>
      </c>
      <c r="X1164" s="143"/>
      <c r="Y1164" s="144"/>
      <c r="Z1164" s="144"/>
      <c r="AA1164" s="144"/>
      <c r="AB1164" s="144"/>
      <c r="AC1164" s="144"/>
    </row>
    <row r="1165" spans="1:29" s="75" customFormat="1" ht="24.75" hidden="1" customHeight="1" x14ac:dyDescent="0.25">
      <c r="A1165" s="125">
        <v>557</v>
      </c>
      <c r="B1165" s="126" t="s">
        <v>1232</v>
      </c>
      <c r="C1165" s="106">
        <f t="shared" si="122"/>
        <v>1436394.26</v>
      </c>
      <c r="D1165" s="134">
        <f t="shared" si="134"/>
        <v>28864.03</v>
      </c>
      <c r="E1165" s="130">
        <v>58743.94</v>
      </c>
      <c r="F1165" s="130">
        <v>0</v>
      </c>
      <c r="G1165" s="130">
        <v>903508.45</v>
      </c>
      <c r="H1165" s="130">
        <v>0</v>
      </c>
      <c r="I1165" s="130">
        <v>126024.59</v>
      </c>
      <c r="J1165" s="130">
        <v>319253.25</v>
      </c>
      <c r="K1165" s="130">
        <v>0</v>
      </c>
      <c r="L1165" s="128">
        <v>0</v>
      </c>
      <c r="M1165" s="130">
        <v>0</v>
      </c>
      <c r="N1165" s="130">
        <v>0</v>
      </c>
      <c r="O1165" s="130">
        <v>0</v>
      </c>
      <c r="P1165" s="130">
        <v>0</v>
      </c>
      <c r="Q1165" s="130">
        <v>0</v>
      </c>
      <c r="R1165" s="130">
        <v>0</v>
      </c>
      <c r="S1165" s="130">
        <v>0</v>
      </c>
      <c r="T1165" s="130">
        <v>0</v>
      </c>
      <c r="U1165" s="130">
        <v>0</v>
      </c>
      <c r="V1165" s="130">
        <v>0</v>
      </c>
      <c r="W1165" s="135">
        <v>0</v>
      </c>
      <c r="X1165" s="143"/>
      <c r="Y1165" s="144"/>
      <c r="Z1165" s="144"/>
      <c r="AA1165" s="144"/>
      <c r="AB1165" s="144"/>
      <c r="AC1165" s="144"/>
    </row>
    <row r="1166" spans="1:29" s="75" customFormat="1" ht="24.75" hidden="1" customHeight="1" x14ac:dyDescent="0.25">
      <c r="A1166" s="125">
        <v>558</v>
      </c>
      <c r="B1166" s="126" t="s">
        <v>239</v>
      </c>
      <c r="C1166" s="106">
        <f t="shared" si="122"/>
        <v>2468512.96</v>
      </c>
      <c r="D1166" s="134">
        <f t="shared" si="134"/>
        <v>49305.75</v>
      </c>
      <c r="E1166" s="130">
        <f t="shared" si="137"/>
        <v>115200.34</v>
      </c>
      <c r="F1166" s="130">
        <v>389345.01</v>
      </c>
      <c r="G1166" s="130">
        <v>1114356.19</v>
      </c>
      <c r="H1166" s="130">
        <v>0</v>
      </c>
      <c r="I1166" s="130">
        <v>209655.14</v>
      </c>
      <c r="J1166" s="130">
        <v>590650.53</v>
      </c>
      <c r="K1166" s="130">
        <v>0</v>
      </c>
      <c r="L1166" s="128">
        <v>0</v>
      </c>
      <c r="M1166" s="130">
        <v>0</v>
      </c>
      <c r="N1166" s="130">
        <v>0</v>
      </c>
      <c r="O1166" s="130">
        <v>0</v>
      </c>
      <c r="P1166" s="130">
        <v>0</v>
      </c>
      <c r="Q1166" s="130">
        <v>0</v>
      </c>
      <c r="R1166" s="130">
        <v>0</v>
      </c>
      <c r="S1166" s="130">
        <v>0</v>
      </c>
      <c r="T1166" s="130">
        <v>0</v>
      </c>
      <c r="U1166" s="130">
        <v>0</v>
      </c>
      <c r="V1166" s="130">
        <v>0</v>
      </c>
      <c r="W1166" s="135">
        <v>0</v>
      </c>
      <c r="X1166" s="143"/>
      <c r="Y1166" s="144"/>
      <c r="Z1166" s="144"/>
      <c r="AA1166" s="144"/>
      <c r="AB1166" s="144"/>
      <c r="AC1166" s="144"/>
    </row>
    <row r="1167" spans="1:29" s="75" customFormat="1" ht="24.75" hidden="1" customHeight="1" x14ac:dyDescent="0.25">
      <c r="A1167" s="125">
        <v>559</v>
      </c>
      <c r="B1167" s="126" t="s">
        <v>205</v>
      </c>
      <c r="C1167" s="106">
        <f t="shared" si="122"/>
        <v>820144.48</v>
      </c>
      <c r="D1167" s="134">
        <f t="shared" si="134"/>
        <v>16381.46</v>
      </c>
      <c r="E1167" s="130">
        <f t="shared" si="137"/>
        <v>38274.43</v>
      </c>
      <c r="F1167" s="130">
        <v>0</v>
      </c>
      <c r="G1167" s="130">
        <v>0</v>
      </c>
      <c r="H1167" s="130">
        <v>0</v>
      </c>
      <c r="I1167" s="130">
        <v>0</v>
      </c>
      <c r="J1167" s="130">
        <v>0</v>
      </c>
      <c r="K1167" s="130">
        <v>0</v>
      </c>
      <c r="L1167" s="128">
        <v>0</v>
      </c>
      <c r="M1167" s="130">
        <v>0</v>
      </c>
      <c r="N1167" s="130">
        <v>0</v>
      </c>
      <c r="O1167" s="130">
        <v>0</v>
      </c>
      <c r="P1167" s="130">
        <v>0</v>
      </c>
      <c r="Q1167" s="130">
        <v>0</v>
      </c>
      <c r="R1167" s="130">
        <v>0</v>
      </c>
      <c r="S1167" s="130">
        <v>0</v>
      </c>
      <c r="T1167" s="130">
        <v>0</v>
      </c>
      <c r="U1167" s="130">
        <v>0</v>
      </c>
      <c r="V1167" s="130">
        <v>50</v>
      </c>
      <c r="W1167" s="135">
        <v>765488.59</v>
      </c>
      <c r="X1167" s="143"/>
      <c r="Y1167" s="144"/>
      <c r="Z1167" s="144"/>
      <c r="AA1167" s="144"/>
      <c r="AB1167" s="144"/>
      <c r="AC1167" s="144"/>
    </row>
    <row r="1168" spans="1:29" s="75" customFormat="1" ht="24.75" hidden="1" customHeight="1" x14ac:dyDescent="0.25">
      <c r="A1168" s="125">
        <v>560</v>
      </c>
      <c r="B1168" s="126" t="s">
        <v>1233</v>
      </c>
      <c r="C1168" s="106">
        <f t="shared" si="122"/>
        <v>679710.9</v>
      </c>
      <c r="D1168" s="134">
        <f t="shared" si="134"/>
        <v>13824.67</v>
      </c>
      <c r="E1168" s="130">
        <v>19873.560000000001</v>
      </c>
      <c r="F1168" s="130">
        <v>0</v>
      </c>
      <c r="G1168" s="130">
        <v>0</v>
      </c>
      <c r="H1168" s="130">
        <v>0</v>
      </c>
      <c r="I1168" s="130">
        <v>0</v>
      </c>
      <c r="J1168" s="130">
        <v>646012.67000000004</v>
      </c>
      <c r="K1168" s="130">
        <v>0</v>
      </c>
      <c r="L1168" s="128">
        <v>0</v>
      </c>
      <c r="M1168" s="130">
        <v>0</v>
      </c>
      <c r="N1168" s="130">
        <v>0</v>
      </c>
      <c r="O1168" s="130">
        <v>0</v>
      </c>
      <c r="P1168" s="130">
        <v>0</v>
      </c>
      <c r="Q1168" s="130">
        <v>0</v>
      </c>
      <c r="R1168" s="130">
        <v>0</v>
      </c>
      <c r="S1168" s="130">
        <v>0</v>
      </c>
      <c r="T1168" s="130">
        <v>0</v>
      </c>
      <c r="U1168" s="130">
        <v>0</v>
      </c>
      <c r="V1168" s="130">
        <v>0</v>
      </c>
      <c r="W1168" s="135">
        <v>0</v>
      </c>
      <c r="X1168" s="143"/>
      <c r="Y1168" s="144"/>
      <c r="Z1168" s="144"/>
      <c r="AA1168" s="144"/>
      <c r="AB1168" s="144"/>
      <c r="AC1168" s="144"/>
    </row>
    <row r="1169" spans="1:29" s="75" customFormat="1" ht="24.75" hidden="1" customHeight="1" x14ac:dyDescent="0.25">
      <c r="A1169" s="125">
        <v>561</v>
      </c>
      <c r="B1169" s="126" t="s">
        <v>209</v>
      </c>
      <c r="C1169" s="106">
        <f t="shared" si="122"/>
        <v>7835101.4900000002</v>
      </c>
      <c r="D1169" s="134">
        <f t="shared" si="134"/>
        <v>156497.26999999999</v>
      </c>
      <c r="E1169" s="130">
        <f t="shared" si="137"/>
        <v>365647.82</v>
      </c>
      <c r="F1169" s="130">
        <v>920781.78</v>
      </c>
      <c r="G1169" s="130">
        <v>0</v>
      </c>
      <c r="H1169" s="130">
        <v>0</v>
      </c>
      <c r="I1169" s="130">
        <v>0</v>
      </c>
      <c r="J1169" s="130">
        <v>0</v>
      </c>
      <c r="K1169" s="130">
        <v>0</v>
      </c>
      <c r="L1169" s="128">
        <v>0</v>
      </c>
      <c r="M1169" s="130">
        <v>0</v>
      </c>
      <c r="N1169" s="130">
        <v>932</v>
      </c>
      <c r="O1169" s="130">
        <v>5234228.43</v>
      </c>
      <c r="P1169" s="130">
        <v>0</v>
      </c>
      <c r="Q1169" s="130">
        <v>0</v>
      </c>
      <c r="R1169" s="130">
        <v>0</v>
      </c>
      <c r="S1169" s="130">
        <v>0</v>
      </c>
      <c r="T1169" s="130">
        <v>0</v>
      </c>
      <c r="U1169" s="130">
        <v>0</v>
      </c>
      <c r="V1169" s="130">
        <v>40</v>
      </c>
      <c r="W1169" s="135">
        <v>1157946.19</v>
      </c>
      <c r="X1169" s="143"/>
      <c r="Y1169" s="144"/>
      <c r="Z1169" s="144"/>
      <c r="AA1169" s="144"/>
      <c r="AB1169" s="144"/>
      <c r="AC1169" s="144"/>
    </row>
    <row r="1170" spans="1:29" s="75" customFormat="1" ht="24.75" hidden="1" customHeight="1" x14ac:dyDescent="0.25">
      <c r="A1170" s="125">
        <v>562</v>
      </c>
      <c r="B1170" s="126" t="s">
        <v>1234</v>
      </c>
      <c r="C1170" s="106">
        <f t="shared" si="122"/>
        <v>458460.31</v>
      </c>
      <c r="D1170" s="134">
        <f t="shared" si="134"/>
        <v>9227.58</v>
      </c>
      <c r="E1170" s="130">
        <v>18037.48</v>
      </c>
      <c r="F1170" s="130">
        <v>0</v>
      </c>
      <c r="G1170" s="130">
        <v>0</v>
      </c>
      <c r="H1170" s="130">
        <v>0</v>
      </c>
      <c r="I1170" s="130">
        <v>0</v>
      </c>
      <c r="J1170" s="130">
        <v>431195.25</v>
      </c>
      <c r="K1170" s="130">
        <v>0</v>
      </c>
      <c r="L1170" s="128">
        <v>0</v>
      </c>
      <c r="M1170" s="130">
        <v>0</v>
      </c>
      <c r="N1170" s="130">
        <v>0</v>
      </c>
      <c r="O1170" s="130">
        <v>0</v>
      </c>
      <c r="P1170" s="130">
        <v>0</v>
      </c>
      <c r="Q1170" s="130">
        <v>0</v>
      </c>
      <c r="R1170" s="130">
        <v>0</v>
      </c>
      <c r="S1170" s="130">
        <v>0</v>
      </c>
      <c r="T1170" s="130">
        <v>0</v>
      </c>
      <c r="U1170" s="130">
        <v>0</v>
      </c>
      <c r="V1170" s="130">
        <v>0</v>
      </c>
      <c r="W1170" s="135">
        <v>0</v>
      </c>
      <c r="X1170" s="143"/>
      <c r="Y1170" s="144"/>
      <c r="Z1170" s="144"/>
      <c r="AA1170" s="144"/>
      <c r="AB1170" s="144"/>
      <c r="AC1170" s="144"/>
    </row>
    <row r="1171" spans="1:29" s="75" customFormat="1" ht="24.75" hidden="1" customHeight="1" x14ac:dyDescent="0.25">
      <c r="A1171" s="125">
        <v>563</v>
      </c>
      <c r="B1171" s="126" t="s">
        <v>240</v>
      </c>
      <c r="C1171" s="106">
        <f t="shared" si="122"/>
        <v>9850115.0399999991</v>
      </c>
      <c r="D1171" s="134">
        <f t="shared" si="134"/>
        <v>196744.88</v>
      </c>
      <c r="E1171" s="130">
        <f t="shared" si="137"/>
        <v>459684.29</v>
      </c>
      <c r="F1171" s="130">
        <v>1033907.23</v>
      </c>
      <c r="G1171" s="130">
        <v>3279454.88</v>
      </c>
      <c r="H1171" s="130">
        <v>2380470.56</v>
      </c>
      <c r="I1171" s="130">
        <v>1138392.52</v>
      </c>
      <c r="J1171" s="130">
        <v>1361460.68</v>
      </c>
      <c r="K1171" s="130">
        <v>0</v>
      </c>
      <c r="L1171" s="128">
        <v>0</v>
      </c>
      <c r="M1171" s="130">
        <v>0</v>
      </c>
      <c r="N1171" s="130">
        <v>0</v>
      </c>
      <c r="O1171" s="130">
        <v>0</v>
      </c>
      <c r="P1171" s="130">
        <v>0</v>
      </c>
      <c r="Q1171" s="130">
        <v>0</v>
      </c>
      <c r="R1171" s="130">
        <v>0</v>
      </c>
      <c r="S1171" s="130">
        <v>0</v>
      </c>
      <c r="T1171" s="130">
        <v>0</v>
      </c>
      <c r="U1171" s="130">
        <v>0</v>
      </c>
      <c r="V1171" s="130">
        <v>0</v>
      </c>
      <c r="W1171" s="135">
        <v>0</v>
      </c>
      <c r="X1171" s="143"/>
      <c r="Y1171" s="144"/>
      <c r="Z1171" s="144"/>
      <c r="AA1171" s="144"/>
      <c r="AB1171" s="144"/>
      <c r="AC1171" s="144"/>
    </row>
    <row r="1172" spans="1:29" s="75" customFormat="1" ht="24.75" hidden="1" customHeight="1" x14ac:dyDescent="0.25">
      <c r="A1172" s="125">
        <v>564</v>
      </c>
      <c r="B1172" s="126" t="s">
        <v>210</v>
      </c>
      <c r="C1172" s="106">
        <f t="shared" si="122"/>
        <v>4882694.6500000004</v>
      </c>
      <c r="D1172" s="134">
        <f t="shared" si="134"/>
        <v>99564.28</v>
      </c>
      <c r="E1172" s="130">
        <v>130594.14</v>
      </c>
      <c r="F1172" s="130">
        <v>381130.71</v>
      </c>
      <c r="G1172" s="130">
        <v>0</v>
      </c>
      <c r="H1172" s="130">
        <v>0</v>
      </c>
      <c r="I1172" s="130">
        <v>0</v>
      </c>
      <c r="J1172" s="130">
        <v>452440.57</v>
      </c>
      <c r="K1172" s="130">
        <v>0</v>
      </c>
      <c r="L1172" s="128">
        <v>0</v>
      </c>
      <c r="M1172" s="130">
        <v>0</v>
      </c>
      <c r="N1172" s="130">
        <v>680</v>
      </c>
      <c r="O1172" s="130">
        <v>3818964.95</v>
      </c>
      <c r="P1172" s="130">
        <v>0</v>
      </c>
      <c r="Q1172" s="130">
        <v>0</v>
      </c>
      <c r="R1172" s="130">
        <v>0</v>
      </c>
      <c r="S1172" s="130">
        <v>0</v>
      </c>
      <c r="T1172" s="130">
        <v>0</v>
      </c>
      <c r="U1172" s="130">
        <v>0</v>
      </c>
      <c r="V1172" s="130">
        <v>0</v>
      </c>
      <c r="W1172" s="135">
        <v>0</v>
      </c>
      <c r="X1172" s="143"/>
      <c r="Y1172" s="144"/>
      <c r="Z1172" s="144"/>
      <c r="AA1172" s="144"/>
      <c r="AB1172" s="144"/>
      <c r="AC1172" s="144"/>
    </row>
    <row r="1173" spans="1:29" s="75" customFormat="1" ht="24.75" hidden="1" customHeight="1" x14ac:dyDescent="0.25">
      <c r="A1173" s="125">
        <v>565</v>
      </c>
      <c r="B1173" s="126" t="s">
        <v>211</v>
      </c>
      <c r="C1173" s="106">
        <f t="shared" si="122"/>
        <v>2183235.02</v>
      </c>
      <c r="D1173" s="134">
        <f t="shared" si="134"/>
        <v>43607.64</v>
      </c>
      <c r="E1173" s="130">
        <f t="shared" si="137"/>
        <v>101887.02</v>
      </c>
      <c r="F1173" s="130">
        <v>392436.81</v>
      </c>
      <c r="G1173" s="130">
        <v>882626.4</v>
      </c>
      <c r="H1173" s="130">
        <v>0</v>
      </c>
      <c r="I1173" s="130">
        <v>337636.88</v>
      </c>
      <c r="J1173" s="130">
        <v>425040.27</v>
      </c>
      <c r="K1173" s="130">
        <v>0</v>
      </c>
      <c r="L1173" s="128">
        <v>0</v>
      </c>
      <c r="M1173" s="130">
        <v>0</v>
      </c>
      <c r="N1173" s="130">
        <v>0</v>
      </c>
      <c r="O1173" s="130">
        <v>0</v>
      </c>
      <c r="P1173" s="130">
        <v>0</v>
      </c>
      <c r="Q1173" s="130">
        <v>0</v>
      </c>
      <c r="R1173" s="130">
        <v>0</v>
      </c>
      <c r="S1173" s="130">
        <v>0</v>
      </c>
      <c r="T1173" s="130">
        <v>0</v>
      </c>
      <c r="U1173" s="130">
        <v>0</v>
      </c>
      <c r="V1173" s="130">
        <v>0</v>
      </c>
      <c r="W1173" s="135">
        <v>0</v>
      </c>
      <c r="X1173" s="143"/>
      <c r="Y1173" s="144"/>
      <c r="Z1173" s="144"/>
      <c r="AA1173" s="144"/>
      <c r="AB1173" s="144"/>
      <c r="AC1173" s="144"/>
    </row>
    <row r="1174" spans="1:29" s="75" customFormat="1" ht="24.75" hidden="1" customHeight="1" x14ac:dyDescent="0.25">
      <c r="A1174" s="125">
        <v>566</v>
      </c>
      <c r="B1174" s="126" t="s">
        <v>1235</v>
      </c>
      <c r="C1174" s="106">
        <f t="shared" si="122"/>
        <v>2532123.11</v>
      </c>
      <c r="D1174" s="134">
        <f t="shared" si="134"/>
        <v>50576.29</v>
      </c>
      <c r="E1174" s="130">
        <f t="shared" si="137"/>
        <v>118168.9</v>
      </c>
      <c r="F1174" s="130">
        <v>358643.23</v>
      </c>
      <c r="G1174" s="130">
        <v>1137582.02</v>
      </c>
      <c r="H1174" s="130">
        <v>0</v>
      </c>
      <c r="I1174" s="130">
        <v>394887.23</v>
      </c>
      <c r="J1174" s="130">
        <v>472265.44</v>
      </c>
      <c r="K1174" s="130">
        <v>0</v>
      </c>
      <c r="L1174" s="128">
        <v>0</v>
      </c>
      <c r="M1174" s="130">
        <v>0</v>
      </c>
      <c r="N1174" s="130">
        <v>0</v>
      </c>
      <c r="O1174" s="130">
        <v>0</v>
      </c>
      <c r="P1174" s="130">
        <v>0</v>
      </c>
      <c r="Q1174" s="130">
        <v>0</v>
      </c>
      <c r="R1174" s="130">
        <v>0</v>
      </c>
      <c r="S1174" s="130">
        <v>0</v>
      </c>
      <c r="T1174" s="130">
        <v>0</v>
      </c>
      <c r="U1174" s="130">
        <v>0</v>
      </c>
      <c r="V1174" s="130">
        <v>0</v>
      </c>
      <c r="W1174" s="135">
        <v>0</v>
      </c>
      <c r="X1174" s="143"/>
      <c r="Y1174" s="144"/>
      <c r="Z1174" s="144"/>
      <c r="AA1174" s="144"/>
      <c r="AB1174" s="144"/>
      <c r="AC1174" s="144"/>
    </row>
    <row r="1175" spans="1:29" s="75" customFormat="1" ht="24.75" hidden="1" customHeight="1" x14ac:dyDescent="0.25">
      <c r="A1175" s="125">
        <v>567</v>
      </c>
      <c r="B1175" s="126" t="s">
        <v>1211</v>
      </c>
      <c r="C1175" s="106">
        <f t="shared" si="122"/>
        <v>3418775.9</v>
      </c>
      <c r="D1175" s="134">
        <f t="shared" si="134"/>
        <v>68286.17</v>
      </c>
      <c r="E1175" s="130">
        <f t="shared" si="137"/>
        <v>159547.13</v>
      </c>
      <c r="F1175" s="130">
        <v>0</v>
      </c>
      <c r="G1175" s="130">
        <v>1711787.58</v>
      </c>
      <c r="H1175" s="130">
        <v>0</v>
      </c>
      <c r="I1175" s="130">
        <v>654821.36</v>
      </c>
      <c r="J1175" s="130">
        <v>824333.66</v>
      </c>
      <c r="K1175" s="130">
        <v>0</v>
      </c>
      <c r="L1175" s="128">
        <v>0</v>
      </c>
      <c r="M1175" s="130">
        <v>0</v>
      </c>
      <c r="N1175" s="130">
        <v>0</v>
      </c>
      <c r="O1175" s="130">
        <v>0</v>
      </c>
      <c r="P1175" s="130">
        <v>0</v>
      </c>
      <c r="Q1175" s="130">
        <v>0</v>
      </c>
      <c r="R1175" s="130">
        <v>0</v>
      </c>
      <c r="S1175" s="130">
        <v>0</v>
      </c>
      <c r="T1175" s="130">
        <v>0</v>
      </c>
      <c r="U1175" s="130">
        <v>0</v>
      </c>
      <c r="V1175" s="130">
        <v>0</v>
      </c>
      <c r="W1175" s="135">
        <v>0</v>
      </c>
      <c r="X1175" s="143"/>
      <c r="Y1175" s="144"/>
      <c r="Z1175" s="144"/>
      <c r="AA1175" s="144"/>
      <c r="AB1175" s="144"/>
      <c r="AC1175" s="144"/>
    </row>
    <row r="1176" spans="1:29" s="75" customFormat="1" ht="24.75" hidden="1" customHeight="1" x14ac:dyDescent="0.25">
      <c r="A1176" s="125">
        <v>568</v>
      </c>
      <c r="B1176" s="126" t="s">
        <v>1192</v>
      </c>
      <c r="C1176" s="106">
        <f t="shared" si="122"/>
        <v>464710.06</v>
      </c>
      <c r="D1176" s="134">
        <f t="shared" si="134"/>
        <v>8959.32</v>
      </c>
      <c r="E1176" s="130">
        <v>37090.94</v>
      </c>
      <c r="F1176" s="130">
        <v>0</v>
      </c>
      <c r="G1176" s="130">
        <v>0</v>
      </c>
      <c r="H1176" s="130">
        <v>0</v>
      </c>
      <c r="I1176" s="130">
        <v>0</v>
      </c>
      <c r="J1176" s="130">
        <v>0</v>
      </c>
      <c r="K1176" s="130">
        <v>418659.8</v>
      </c>
      <c r="L1176" s="128">
        <v>0</v>
      </c>
      <c r="M1176" s="130">
        <v>0</v>
      </c>
      <c r="N1176" s="130">
        <v>0</v>
      </c>
      <c r="O1176" s="130">
        <v>0</v>
      </c>
      <c r="P1176" s="130">
        <v>0</v>
      </c>
      <c r="Q1176" s="130">
        <v>0</v>
      </c>
      <c r="R1176" s="130">
        <v>0</v>
      </c>
      <c r="S1176" s="130">
        <v>0</v>
      </c>
      <c r="T1176" s="130">
        <v>0</v>
      </c>
      <c r="U1176" s="130">
        <v>0</v>
      </c>
      <c r="V1176" s="130">
        <v>0</v>
      </c>
      <c r="W1176" s="135">
        <v>0</v>
      </c>
      <c r="X1176" s="143"/>
      <c r="Y1176" s="144"/>
      <c r="Z1176" s="144"/>
      <c r="AA1176" s="144"/>
      <c r="AB1176" s="144"/>
      <c r="AC1176" s="144"/>
    </row>
    <row r="1177" spans="1:29" s="75" customFormat="1" ht="24.75" hidden="1" customHeight="1" x14ac:dyDescent="0.25">
      <c r="A1177" s="125">
        <v>569</v>
      </c>
      <c r="B1177" s="126" t="s">
        <v>1455</v>
      </c>
      <c r="C1177" s="106">
        <f t="shared" si="122"/>
        <v>536949.29</v>
      </c>
      <c r="D1177" s="134">
        <f t="shared" si="134"/>
        <v>10724.95</v>
      </c>
      <c r="E1177" s="130">
        <f>ROUND((F1177+G1177+H1177+I1177+J1177+K1177+M1177+O1177+Q1177+S1177+U1177+W1177)*0.05,2)</f>
        <v>25058.3</v>
      </c>
      <c r="F1177" s="130">
        <v>0</v>
      </c>
      <c r="G1177" s="130">
        <v>0</v>
      </c>
      <c r="H1177" s="130">
        <v>0</v>
      </c>
      <c r="I1177" s="130">
        <v>0</v>
      </c>
      <c r="J1177" s="130">
        <v>0</v>
      </c>
      <c r="K1177" s="130">
        <v>0</v>
      </c>
      <c r="L1177" s="128">
        <v>0</v>
      </c>
      <c r="M1177" s="130">
        <v>0</v>
      </c>
      <c r="N1177" s="130">
        <v>0</v>
      </c>
      <c r="O1177" s="130">
        <v>0</v>
      </c>
      <c r="P1177" s="130">
        <v>0</v>
      </c>
      <c r="Q1177" s="130">
        <v>0</v>
      </c>
      <c r="R1177" s="130">
        <v>0</v>
      </c>
      <c r="S1177" s="130">
        <v>0</v>
      </c>
      <c r="T1177" s="130">
        <v>0</v>
      </c>
      <c r="U1177" s="130">
        <v>0</v>
      </c>
      <c r="V1177" s="130">
        <v>40</v>
      </c>
      <c r="W1177" s="135">
        <v>501166.04</v>
      </c>
      <c r="X1177" s="143"/>
      <c r="Y1177" s="144"/>
      <c r="Z1177" s="144"/>
      <c r="AA1177" s="144"/>
      <c r="AB1177" s="144"/>
      <c r="AC1177" s="144"/>
    </row>
    <row r="1178" spans="1:29" s="75" customFormat="1" ht="24.75" hidden="1" customHeight="1" x14ac:dyDescent="0.25">
      <c r="A1178" s="125">
        <v>570</v>
      </c>
      <c r="B1178" s="126" t="s">
        <v>1236</v>
      </c>
      <c r="C1178" s="106">
        <f t="shared" si="122"/>
        <v>341839.82</v>
      </c>
      <c r="D1178" s="134">
        <f t="shared" si="134"/>
        <v>6799.17</v>
      </c>
      <c r="E1178" s="130">
        <v>17322.400000000001</v>
      </c>
      <c r="F1178" s="130">
        <v>0</v>
      </c>
      <c r="G1178" s="130">
        <v>0</v>
      </c>
      <c r="H1178" s="130">
        <v>0</v>
      </c>
      <c r="I1178" s="130">
        <v>0</v>
      </c>
      <c r="J1178" s="130">
        <v>317718.25</v>
      </c>
      <c r="K1178" s="130">
        <v>0</v>
      </c>
      <c r="L1178" s="128">
        <v>0</v>
      </c>
      <c r="M1178" s="130">
        <v>0</v>
      </c>
      <c r="N1178" s="130">
        <v>0</v>
      </c>
      <c r="O1178" s="130">
        <v>0</v>
      </c>
      <c r="P1178" s="130">
        <v>0</v>
      </c>
      <c r="Q1178" s="130">
        <v>0</v>
      </c>
      <c r="R1178" s="130">
        <v>0</v>
      </c>
      <c r="S1178" s="130">
        <v>0</v>
      </c>
      <c r="T1178" s="130">
        <v>0</v>
      </c>
      <c r="U1178" s="130">
        <v>0</v>
      </c>
      <c r="V1178" s="130">
        <v>0</v>
      </c>
      <c r="W1178" s="135">
        <v>0</v>
      </c>
      <c r="X1178" s="143"/>
      <c r="Y1178" s="144"/>
      <c r="Z1178" s="144"/>
      <c r="AA1178" s="144"/>
      <c r="AB1178" s="144"/>
      <c r="AC1178" s="144"/>
    </row>
    <row r="1179" spans="1:29" s="75" customFormat="1" ht="24.75" hidden="1" customHeight="1" x14ac:dyDescent="0.25">
      <c r="A1179" s="125">
        <v>571</v>
      </c>
      <c r="B1179" s="126" t="s">
        <v>213</v>
      </c>
      <c r="C1179" s="106">
        <f t="shared" ref="C1179:C1226" si="138">ROUND(SUM(D1179+E1179+F1179+G1179+H1179+I1179+J1179+K1179+M1179+O1179+Q1179+S1179+U1179+W1179),2)</f>
        <v>2444462.48</v>
      </c>
      <c r="D1179" s="134">
        <f t="shared" si="134"/>
        <v>48825.37</v>
      </c>
      <c r="E1179" s="130">
        <f t="shared" ref="E1179:E1204" si="139">ROUND((F1179+G1179+H1179+I1179+J1179+K1179+M1179+O1179+Q1179+S1179+U1179+W1179)*0.05,2)</f>
        <v>114077.96</v>
      </c>
      <c r="F1179" s="130">
        <v>984784.21</v>
      </c>
      <c r="G1179" s="130">
        <v>0</v>
      </c>
      <c r="H1179" s="130">
        <v>0</v>
      </c>
      <c r="I1179" s="130">
        <v>0</v>
      </c>
      <c r="J1179" s="130">
        <v>1296774.94</v>
      </c>
      <c r="K1179" s="130">
        <v>0</v>
      </c>
      <c r="L1179" s="128">
        <v>0</v>
      </c>
      <c r="M1179" s="130">
        <v>0</v>
      </c>
      <c r="N1179" s="130">
        <v>0</v>
      </c>
      <c r="O1179" s="130">
        <v>0</v>
      </c>
      <c r="P1179" s="130">
        <v>0</v>
      </c>
      <c r="Q1179" s="130">
        <v>0</v>
      </c>
      <c r="R1179" s="130">
        <v>0</v>
      </c>
      <c r="S1179" s="130">
        <v>0</v>
      </c>
      <c r="T1179" s="130">
        <v>0</v>
      </c>
      <c r="U1179" s="130">
        <v>0</v>
      </c>
      <c r="V1179" s="130">
        <v>0</v>
      </c>
      <c r="W1179" s="135">
        <v>0</v>
      </c>
      <c r="X1179" s="143"/>
      <c r="Y1179" s="144"/>
      <c r="Z1179" s="144"/>
      <c r="AA1179" s="144"/>
      <c r="AB1179" s="144"/>
      <c r="AC1179" s="144"/>
    </row>
    <row r="1180" spans="1:29" s="217" customFormat="1" ht="24.75" hidden="1" customHeight="1" x14ac:dyDescent="0.25">
      <c r="A1180" s="125">
        <v>572</v>
      </c>
      <c r="B1180" s="126" t="s">
        <v>214</v>
      </c>
      <c r="C1180" s="106">
        <f t="shared" si="138"/>
        <v>841661.02</v>
      </c>
      <c r="D1180" s="134">
        <f t="shared" si="134"/>
        <v>17634.169999999998</v>
      </c>
      <c r="E1180" s="130">
        <v>0</v>
      </c>
      <c r="F1180" s="130">
        <v>824026.85</v>
      </c>
      <c r="G1180" s="130">
        <v>0</v>
      </c>
      <c r="H1180" s="130">
        <v>0</v>
      </c>
      <c r="I1180" s="130">
        <v>0</v>
      </c>
      <c r="J1180" s="130">
        <v>0</v>
      </c>
      <c r="K1180" s="130">
        <v>0</v>
      </c>
      <c r="L1180" s="128">
        <v>0</v>
      </c>
      <c r="M1180" s="130">
        <v>0</v>
      </c>
      <c r="N1180" s="130">
        <v>0</v>
      </c>
      <c r="O1180" s="130">
        <v>0</v>
      </c>
      <c r="P1180" s="130">
        <v>0</v>
      </c>
      <c r="Q1180" s="130">
        <v>0</v>
      </c>
      <c r="R1180" s="130">
        <v>0</v>
      </c>
      <c r="S1180" s="130">
        <v>0</v>
      </c>
      <c r="T1180" s="130">
        <v>0</v>
      </c>
      <c r="U1180" s="130">
        <v>0</v>
      </c>
      <c r="V1180" s="130">
        <v>0</v>
      </c>
      <c r="W1180" s="135">
        <v>0</v>
      </c>
      <c r="X1180" s="143"/>
      <c r="Y1180" s="216"/>
      <c r="Z1180" s="216"/>
      <c r="AA1180" s="216"/>
      <c r="AB1180" s="216"/>
      <c r="AC1180" s="216"/>
    </row>
    <row r="1181" spans="1:29" s="75" customFormat="1" ht="24.75" hidden="1" customHeight="1" x14ac:dyDescent="0.25">
      <c r="A1181" s="125">
        <v>573</v>
      </c>
      <c r="B1181" s="126" t="s">
        <v>1212</v>
      </c>
      <c r="C1181" s="106">
        <f t="shared" si="138"/>
        <v>1022194.64</v>
      </c>
      <c r="D1181" s="134">
        <f t="shared" si="134"/>
        <v>20918.41</v>
      </c>
      <c r="E1181" s="130">
        <v>23780.54</v>
      </c>
      <c r="F1181" s="130">
        <v>0</v>
      </c>
      <c r="G1181" s="130">
        <v>977495.69</v>
      </c>
      <c r="H1181" s="130">
        <v>0</v>
      </c>
      <c r="I1181" s="130">
        <v>0</v>
      </c>
      <c r="J1181" s="130">
        <v>0</v>
      </c>
      <c r="K1181" s="130">
        <v>0</v>
      </c>
      <c r="L1181" s="128">
        <v>0</v>
      </c>
      <c r="M1181" s="130">
        <v>0</v>
      </c>
      <c r="N1181" s="130">
        <v>0</v>
      </c>
      <c r="O1181" s="130">
        <v>0</v>
      </c>
      <c r="P1181" s="130">
        <v>0</v>
      </c>
      <c r="Q1181" s="130">
        <v>0</v>
      </c>
      <c r="R1181" s="130">
        <v>0</v>
      </c>
      <c r="S1181" s="130">
        <v>0</v>
      </c>
      <c r="T1181" s="130">
        <v>0</v>
      </c>
      <c r="U1181" s="130">
        <v>0</v>
      </c>
      <c r="V1181" s="130">
        <v>0</v>
      </c>
      <c r="W1181" s="135">
        <v>0</v>
      </c>
      <c r="X1181" s="143"/>
      <c r="Y1181" s="144"/>
      <c r="Z1181" s="144"/>
      <c r="AA1181" s="144"/>
      <c r="AB1181" s="144"/>
      <c r="AC1181" s="144"/>
    </row>
    <row r="1182" spans="1:29" s="75" customFormat="1" ht="24.75" hidden="1" customHeight="1" x14ac:dyDescent="0.25">
      <c r="A1182" s="125">
        <v>574</v>
      </c>
      <c r="B1182" s="126" t="s">
        <v>183</v>
      </c>
      <c r="C1182" s="106">
        <f t="shared" si="138"/>
        <v>5162248.5599999996</v>
      </c>
      <c r="D1182" s="134">
        <f t="shared" si="134"/>
        <v>103110.06</v>
      </c>
      <c r="E1182" s="130">
        <f t="shared" si="139"/>
        <v>240911.35999999999</v>
      </c>
      <c r="F1182" s="130">
        <v>634214.06999999995</v>
      </c>
      <c r="G1182" s="130">
        <v>0</v>
      </c>
      <c r="H1182" s="130">
        <v>0</v>
      </c>
      <c r="I1182" s="130">
        <v>0</v>
      </c>
      <c r="J1182" s="130">
        <v>0</v>
      </c>
      <c r="K1182" s="130">
        <v>0</v>
      </c>
      <c r="L1182" s="128">
        <v>0</v>
      </c>
      <c r="M1182" s="130">
        <v>0</v>
      </c>
      <c r="N1182" s="130">
        <v>745</v>
      </c>
      <c r="O1182" s="130">
        <v>4184013.07</v>
      </c>
      <c r="P1182" s="130">
        <v>0</v>
      </c>
      <c r="Q1182" s="130">
        <v>0</v>
      </c>
      <c r="R1182" s="130">
        <v>0</v>
      </c>
      <c r="S1182" s="130">
        <v>0</v>
      </c>
      <c r="T1182" s="130">
        <v>0</v>
      </c>
      <c r="U1182" s="130">
        <v>0</v>
      </c>
      <c r="V1182" s="130">
        <v>0</v>
      </c>
      <c r="W1182" s="135">
        <v>0</v>
      </c>
      <c r="X1182" s="143"/>
      <c r="Y1182" s="144"/>
      <c r="Z1182" s="144"/>
      <c r="AA1182" s="144"/>
      <c r="AB1182" s="144"/>
      <c r="AC1182" s="144"/>
    </row>
    <row r="1183" spans="1:29" s="75" customFormat="1" ht="24.75" hidden="1" customHeight="1" x14ac:dyDescent="0.25">
      <c r="A1183" s="125">
        <v>575</v>
      </c>
      <c r="B1183" s="126" t="s">
        <v>241</v>
      </c>
      <c r="C1183" s="106">
        <f t="shared" si="138"/>
        <v>27480947.460000001</v>
      </c>
      <c r="D1183" s="134">
        <f t="shared" si="134"/>
        <v>548900.76</v>
      </c>
      <c r="E1183" s="130">
        <f t="shared" si="139"/>
        <v>1282478.4099999999</v>
      </c>
      <c r="F1183" s="130">
        <v>2719969.34</v>
      </c>
      <c r="G1183" s="130">
        <v>8627482.6799999997</v>
      </c>
      <c r="H1183" s="130">
        <v>6262464.1399999997</v>
      </c>
      <c r="I1183" s="130">
        <v>2994845.81</v>
      </c>
      <c r="J1183" s="130">
        <v>3581686.25</v>
      </c>
      <c r="K1183" s="130">
        <v>1463120.07</v>
      </c>
      <c r="L1183" s="128">
        <v>0</v>
      </c>
      <c r="M1183" s="130">
        <v>0</v>
      </c>
      <c r="N1183" s="130">
        <v>0</v>
      </c>
      <c r="O1183" s="130">
        <v>0</v>
      </c>
      <c r="P1183" s="130">
        <v>0</v>
      </c>
      <c r="Q1183" s="130">
        <v>0</v>
      </c>
      <c r="R1183" s="130">
        <v>0</v>
      </c>
      <c r="S1183" s="130">
        <v>0</v>
      </c>
      <c r="T1183" s="130">
        <v>0</v>
      </c>
      <c r="U1183" s="130">
        <v>0</v>
      </c>
      <c r="V1183" s="130">
        <v>0</v>
      </c>
      <c r="W1183" s="135">
        <v>0</v>
      </c>
      <c r="X1183" s="143"/>
      <c r="Y1183" s="144"/>
      <c r="Z1183" s="144"/>
      <c r="AA1183" s="144"/>
      <c r="AB1183" s="144"/>
      <c r="AC1183" s="144"/>
    </row>
    <row r="1184" spans="1:29" s="75" customFormat="1" ht="24.75" hidden="1" customHeight="1" x14ac:dyDescent="0.25">
      <c r="A1184" s="125">
        <v>576</v>
      </c>
      <c r="B1184" s="126" t="s">
        <v>242</v>
      </c>
      <c r="C1184" s="106">
        <f t="shared" si="138"/>
        <v>29455534.93</v>
      </c>
      <c r="D1184" s="134">
        <f t="shared" ref="D1184:D1212" si="140">ROUND((F1184+G1184+H1184+I1184+J1184+K1184+M1184+O1184+Q1184+S1184+U1184+W1184)*0.0214,2)</f>
        <v>588340.91</v>
      </c>
      <c r="E1184" s="130">
        <f t="shared" si="139"/>
        <v>1374628.29</v>
      </c>
      <c r="F1184" s="130">
        <v>2598338.52</v>
      </c>
      <c r="G1184" s="130">
        <v>8195550.1600000001</v>
      </c>
      <c r="H1184" s="130">
        <v>5948950.9100000001</v>
      </c>
      <c r="I1184" s="130">
        <v>3541916.25</v>
      </c>
      <c r="J1184" s="130">
        <v>3402378.74</v>
      </c>
      <c r="K1184" s="130">
        <v>0</v>
      </c>
      <c r="L1184" s="128">
        <v>0</v>
      </c>
      <c r="M1184" s="130">
        <v>0</v>
      </c>
      <c r="N1184" s="130">
        <v>0</v>
      </c>
      <c r="O1184" s="130">
        <v>0</v>
      </c>
      <c r="P1184" s="130">
        <v>1338.6</v>
      </c>
      <c r="Q1184" s="130">
        <v>3805431.15</v>
      </c>
      <c r="R1184" s="130">
        <v>0</v>
      </c>
      <c r="S1184" s="130">
        <v>0</v>
      </c>
      <c r="T1184" s="130">
        <v>0</v>
      </c>
      <c r="U1184" s="130">
        <v>0</v>
      </c>
      <c r="V1184" s="130">
        <v>0</v>
      </c>
      <c r="W1184" s="135">
        <v>0</v>
      </c>
      <c r="X1184" s="143"/>
      <c r="Y1184" s="144"/>
      <c r="Z1184" s="144"/>
      <c r="AA1184" s="144"/>
      <c r="AB1184" s="144"/>
      <c r="AC1184" s="144"/>
    </row>
    <row r="1185" spans="1:29" s="75" customFormat="1" ht="24.75" hidden="1" customHeight="1" x14ac:dyDescent="0.25">
      <c r="A1185" s="125">
        <v>577</v>
      </c>
      <c r="B1185" s="126" t="s">
        <v>243</v>
      </c>
      <c r="C1185" s="106">
        <f t="shared" si="138"/>
        <v>34525013.689999998</v>
      </c>
      <c r="D1185" s="134">
        <f t="shared" si="140"/>
        <v>689598</v>
      </c>
      <c r="E1185" s="130">
        <f t="shared" si="139"/>
        <v>1611210.27</v>
      </c>
      <c r="F1185" s="130">
        <v>3108944.9</v>
      </c>
      <c r="G1185" s="130">
        <v>9861275.9700000007</v>
      </c>
      <c r="H1185" s="130">
        <v>7158042.4400000004</v>
      </c>
      <c r="I1185" s="130">
        <v>3423130.73</v>
      </c>
      <c r="J1185" s="130">
        <v>4093893.65</v>
      </c>
      <c r="K1185" s="130">
        <v>0</v>
      </c>
      <c r="L1185" s="128">
        <v>0</v>
      </c>
      <c r="M1185" s="130">
        <v>0</v>
      </c>
      <c r="N1185" s="130">
        <v>0</v>
      </c>
      <c r="O1185" s="130">
        <v>0</v>
      </c>
      <c r="P1185" s="130">
        <v>1416.3</v>
      </c>
      <c r="Q1185" s="130">
        <v>4578917.7300000004</v>
      </c>
      <c r="R1185" s="130">
        <v>0</v>
      </c>
      <c r="S1185" s="130">
        <v>0</v>
      </c>
      <c r="T1185" s="130">
        <v>0</v>
      </c>
      <c r="U1185" s="130">
        <v>0</v>
      </c>
      <c r="V1185" s="130">
        <v>0</v>
      </c>
      <c r="W1185" s="135">
        <v>0</v>
      </c>
      <c r="X1185" s="143"/>
      <c r="Y1185" s="144"/>
      <c r="Z1185" s="144"/>
      <c r="AA1185" s="144"/>
      <c r="AB1185" s="144"/>
      <c r="AC1185" s="144"/>
    </row>
    <row r="1186" spans="1:29" s="217" customFormat="1" ht="24.75" hidden="1" customHeight="1" x14ac:dyDescent="0.25">
      <c r="A1186" s="125">
        <v>578</v>
      </c>
      <c r="B1186" s="126" t="s">
        <v>1483</v>
      </c>
      <c r="C1186" s="106">
        <f t="shared" si="138"/>
        <v>72276.179999999993</v>
      </c>
      <c r="D1186" s="134">
        <v>0</v>
      </c>
      <c r="E1186" s="130">
        <v>0</v>
      </c>
      <c r="F1186" s="130">
        <v>0</v>
      </c>
      <c r="G1186" s="130">
        <v>0</v>
      </c>
      <c r="H1186" s="130">
        <v>0</v>
      </c>
      <c r="I1186" s="130">
        <v>0</v>
      </c>
      <c r="J1186" s="130">
        <v>0</v>
      </c>
      <c r="K1186" s="130">
        <v>0</v>
      </c>
      <c r="L1186" s="128">
        <v>0</v>
      </c>
      <c r="M1186" s="130">
        <v>0</v>
      </c>
      <c r="N1186" s="130">
        <v>857</v>
      </c>
      <c r="O1186" s="130">
        <v>72276.179999999993</v>
      </c>
      <c r="P1186" s="130">
        <v>0</v>
      </c>
      <c r="Q1186" s="130">
        <v>0</v>
      </c>
      <c r="R1186" s="130">
        <v>0</v>
      </c>
      <c r="S1186" s="130">
        <v>0</v>
      </c>
      <c r="T1186" s="130">
        <v>0</v>
      </c>
      <c r="U1186" s="130">
        <v>0</v>
      </c>
      <c r="V1186" s="130">
        <v>0</v>
      </c>
      <c r="W1186" s="135">
        <v>0</v>
      </c>
      <c r="X1186" s="143"/>
      <c r="Y1186" s="216"/>
      <c r="Z1186" s="216"/>
      <c r="AA1186" s="216"/>
      <c r="AB1186" s="216"/>
      <c r="AC1186" s="216"/>
    </row>
    <row r="1187" spans="1:29" s="75" customFormat="1" ht="24.75" hidden="1" customHeight="1" x14ac:dyDescent="0.25">
      <c r="A1187" s="125">
        <v>579</v>
      </c>
      <c r="B1187" s="126" t="s">
        <v>244</v>
      </c>
      <c r="C1187" s="106">
        <f t="shared" si="138"/>
        <v>5864366.1100000003</v>
      </c>
      <c r="D1187" s="134">
        <f t="shared" si="140"/>
        <v>117134.06</v>
      </c>
      <c r="E1187" s="130">
        <f t="shared" si="139"/>
        <v>273677.71999999997</v>
      </c>
      <c r="F1187" s="130">
        <v>1054120.6499999999</v>
      </c>
      <c r="G1187" s="130">
        <v>2370814.09</v>
      </c>
      <c r="H1187" s="130">
        <v>0</v>
      </c>
      <c r="I1187" s="130">
        <v>906923.1</v>
      </c>
      <c r="J1187" s="130">
        <v>1141696.49</v>
      </c>
      <c r="K1187" s="130">
        <v>0</v>
      </c>
      <c r="L1187" s="128">
        <v>0</v>
      </c>
      <c r="M1187" s="130">
        <v>0</v>
      </c>
      <c r="N1187" s="130">
        <v>0</v>
      </c>
      <c r="O1187" s="130">
        <v>0</v>
      </c>
      <c r="P1187" s="130">
        <v>0</v>
      </c>
      <c r="Q1187" s="130">
        <v>0</v>
      </c>
      <c r="R1187" s="130">
        <v>0</v>
      </c>
      <c r="S1187" s="130">
        <v>0</v>
      </c>
      <c r="T1187" s="130">
        <v>0</v>
      </c>
      <c r="U1187" s="130">
        <v>0</v>
      </c>
      <c r="V1187" s="130">
        <v>0</v>
      </c>
      <c r="W1187" s="135">
        <v>0</v>
      </c>
      <c r="X1187" s="143"/>
      <c r="Y1187" s="144"/>
      <c r="Z1187" s="144"/>
      <c r="AA1187" s="144"/>
      <c r="AB1187" s="144"/>
      <c r="AC1187" s="144"/>
    </row>
    <row r="1188" spans="1:29" s="75" customFormat="1" ht="24.75" hidden="1" customHeight="1" x14ac:dyDescent="0.25">
      <c r="A1188" s="125">
        <v>580</v>
      </c>
      <c r="B1188" s="126" t="s">
        <v>245</v>
      </c>
      <c r="C1188" s="106">
        <f t="shared" si="138"/>
        <v>3298230.04</v>
      </c>
      <c r="D1188" s="134">
        <f t="shared" si="140"/>
        <v>65878.399999999994</v>
      </c>
      <c r="E1188" s="130">
        <f t="shared" si="139"/>
        <v>153921.51</v>
      </c>
      <c r="F1188" s="130">
        <v>592857.31999999995</v>
      </c>
      <c r="G1188" s="130">
        <v>1333390.53</v>
      </c>
      <c r="H1188" s="130">
        <v>0</v>
      </c>
      <c r="I1188" s="130">
        <v>510070.65</v>
      </c>
      <c r="J1188" s="130">
        <v>642111.63</v>
      </c>
      <c r="K1188" s="130">
        <v>0</v>
      </c>
      <c r="L1188" s="128">
        <v>0</v>
      </c>
      <c r="M1188" s="130">
        <v>0</v>
      </c>
      <c r="N1188" s="130">
        <v>0</v>
      </c>
      <c r="O1188" s="130">
        <v>0</v>
      </c>
      <c r="P1188" s="130">
        <v>0</v>
      </c>
      <c r="Q1188" s="130">
        <v>0</v>
      </c>
      <c r="R1188" s="130">
        <v>0</v>
      </c>
      <c r="S1188" s="130">
        <v>0</v>
      </c>
      <c r="T1188" s="130">
        <v>0</v>
      </c>
      <c r="U1188" s="130">
        <v>0</v>
      </c>
      <c r="V1188" s="130">
        <v>0</v>
      </c>
      <c r="W1188" s="135">
        <v>0</v>
      </c>
      <c r="X1188" s="143"/>
      <c r="Y1188" s="144"/>
      <c r="Z1188" s="144"/>
      <c r="AA1188" s="144"/>
      <c r="AB1188" s="144"/>
      <c r="AC1188" s="144"/>
    </row>
    <row r="1189" spans="1:29" s="75" customFormat="1" ht="24.75" hidden="1" customHeight="1" x14ac:dyDescent="0.25">
      <c r="A1189" s="125">
        <v>581</v>
      </c>
      <c r="B1189" s="126" t="s">
        <v>246</v>
      </c>
      <c r="C1189" s="106">
        <f t="shared" si="138"/>
        <v>3197708.49</v>
      </c>
      <c r="D1189" s="134">
        <f t="shared" si="140"/>
        <v>63870.6</v>
      </c>
      <c r="E1189" s="130">
        <f t="shared" si="139"/>
        <v>149230.38</v>
      </c>
      <c r="F1189" s="130">
        <v>403991.11</v>
      </c>
      <c r="G1189" s="130">
        <v>1500977.7</v>
      </c>
      <c r="H1189" s="130">
        <v>0</v>
      </c>
      <c r="I1189" s="130">
        <v>337050.3</v>
      </c>
      <c r="J1189" s="130">
        <v>742588.4</v>
      </c>
      <c r="K1189" s="130">
        <v>0</v>
      </c>
      <c r="L1189" s="128">
        <v>0</v>
      </c>
      <c r="M1189" s="130">
        <v>0</v>
      </c>
      <c r="N1189" s="130">
        <v>0</v>
      </c>
      <c r="O1189" s="130">
        <v>0</v>
      </c>
      <c r="P1189" s="130">
        <v>0</v>
      </c>
      <c r="Q1189" s="130">
        <v>0</v>
      </c>
      <c r="R1189" s="130">
        <v>0</v>
      </c>
      <c r="S1189" s="130">
        <v>0</v>
      </c>
      <c r="T1189" s="130">
        <v>0</v>
      </c>
      <c r="U1189" s="130">
        <v>0</v>
      </c>
      <c r="V1189" s="130">
        <v>0</v>
      </c>
      <c r="W1189" s="135">
        <v>0</v>
      </c>
      <c r="X1189" s="143"/>
      <c r="Y1189" s="144"/>
      <c r="Z1189" s="144"/>
      <c r="AA1189" s="144"/>
      <c r="AB1189" s="144"/>
      <c r="AC1189" s="144"/>
    </row>
    <row r="1190" spans="1:29" s="75" customFormat="1" ht="24.75" hidden="1" customHeight="1" x14ac:dyDescent="0.25">
      <c r="A1190" s="125">
        <v>582</v>
      </c>
      <c r="B1190" s="126" t="s">
        <v>248</v>
      </c>
      <c r="C1190" s="106">
        <f t="shared" si="138"/>
        <v>4302380.09</v>
      </c>
      <c r="D1190" s="134">
        <f t="shared" si="140"/>
        <v>87831.37</v>
      </c>
      <c r="E1190" s="130">
        <v>110279.26</v>
      </c>
      <c r="F1190" s="130">
        <v>605423.63</v>
      </c>
      <c r="G1190" s="130">
        <v>0</v>
      </c>
      <c r="H1190" s="130">
        <v>0</v>
      </c>
      <c r="I1190" s="130">
        <v>0</v>
      </c>
      <c r="J1190" s="130">
        <v>0</v>
      </c>
      <c r="K1190" s="130">
        <v>0</v>
      </c>
      <c r="L1190" s="128">
        <v>0</v>
      </c>
      <c r="M1190" s="130">
        <v>0</v>
      </c>
      <c r="N1190" s="130">
        <v>623</v>
      </c>
      <c r="O1190" s="130">
        <v>3498845.83</v>
      </c>
      <c r="P1190" s="130">
        <v>0</v>
      </c>
      <c r="Q1190" s="130">
        <v>0</v>
      </c>
      <c r="R1190" s="130">
        <v>0</v>
      </c>
      <c r="S1190" s="130">
        <v>0</v>
      </c>
      <c r="T1190" s="130">
        <v>0</v>
      </c>
      <c r="U1190" s="130">
        <v>0</v>
      </c>
      <c r="V1190" s="130">
        <v>0</v>
      </c>
      <c r="W1190" s="135">
        <v>0</v>
      </c>
      <c r="X1190" s="143"/>
      <c r="Y1190" s="144"/>
      <c r="Z1190" s="144"/>
      <c r="AA1190" s="144"/>
      <c r="AB1190" s="144"/>
      <c r="AC1190" s="144"/>
    </row>
    <row r="1191" spans="1:29" s="75" customFormat="1" ht="24.75" hidden="1" customHeight="1" x14ac:dyDescent="0.25">
      <c r="A1191" s="125">
        <v>583</v>
      </c>
      <c r="B1191" s="126" t="s">
        <v>1238</v>
      </c>
      <c r="C1191" s="106">
        <f t="shared" si="138"/>
        <v>2883948.15</v>
      </c>
      <c r="D1191" s="134">
        <f t="shared" si="140"/>
        <v>57603.59</v>
      </c>
      <c r="E1191" s="130">
        <f t="shared" si="139"/>
        <v>134587.84</v>
      </c>
      <c r="F1191" s="130">
        <v>0</v>
      </c>
      <c r="G1191" s="130">
        <v>0</v>
      </c>
      <c r="H1191" s="130">
        <v>0</v>
      </c>
      <c r="I1191" s="130">
        <v>0</v>
      </c>
      <c r="J1191" s="130">
        <v>0</v>
      </c>
      <c r="K1191" s="130">
        <v>0</v>
      </c>
      <c r="L1191" s="128">
        <v>0</v>
      </c>
      <c r="M1191" s="130">
        <v>0</v>
      </c>
      <c r="N1191" s="130">
        <v>390</v>
      </c>
      <c r="O1191" s="130">
        <v>2190288.7200000002</v>
      </c>
      <c r="P1191" s="130">
        <v>0</v>
      </c>
      <c r="Q1191" s="130">
        <v>0</v>
      </c>
      <c r="R1191" s="130">
        <v>0</v>
      </c>
      <c r="S1191" s="130">
        <v>0</v>
      </c>
      <c r="T1191" s="130">
        <v>0</v>
      </c>
      <c r="U1191" s="130">
        <v>0</v>
      </c>
      <c r="V1191" s="130">
        <v>40</v>
      </c>
      <c r="W1191" s="135">
        <v>501468</v>
      </c>
      <c r="X1191" s="143"/>
      <c r="Y1191" s="144"/>
      <c r="Z1191" s="144"/>
      <c r="AA1191" s="144"/>
      <c r="AB1191" s="144"/>
      <c r="AC1191" s="144"/>
    </row>
    <row r="1192" spans="1:29" s="75" customFormat="1" ht="24.75" hidden="1" customHeight="1" x14ac:dyDescent="0.25">
      <c r="A1192" s="125">
        <v>584</v>
      </c>
      <c r="B1192" s="126" t="s">
        <v>1221</v>
      </c>
      <c r="C1192" s="106">
        <f t="shared" si="138"/>
        <v>458088.73</v>
      </c>
      <c r="D1192" s="134">
        <f t="shared" si="140"/>
        <v>9236.85</v>
      </c>
      <c r="E1192" s="130">
        <v>17223.18</v>
      </c>
      <c r="F1192" s="130">
        <v>0</v>
      </c>
      <c r="G1192" s="130">
        <v>0</v>
      </c>
      <c r="H1192" s="130">
        <v>0</v>
      </c>
      <c r="I1192" s="130">
        <v>0</v>
      </c>
      <c r="J1192" s="130">
        <v>431628.7</v>
      </c>
      <c r="K1192" s="130">
        <v>0</v>
      </c>
      <c r="L1192" s="128">
        <v>0</v>
      </c>
      <c r="M1192" s="130">
        <v>0</v>
      </c>
      <c r="N1192" s="130">
        <v>0</v>
      </c>
      <c r="O1192" s="130">
        <v>0</v>
      </c>
      <c r="P1192" s="130">
        <v>0</v>
      </c>
      <c r="Q1192" s="130">
        <v>0</v>
      </c>
      <c r="R1192" s="130">
        <v>0</v>
      </c>
      <c r="S1192" s="130">
        <v>0</v>
      </c>
      <c r="T1192" s="130">
        <v>0</v>
      </c>
      <c r="U1192" s="130">
        <v>0</v>
      </c>
      <c r="V1192" s="130">
        <v>0</v>
      </c>
      <c r="W1192" s="135">
        <v>0</v>
      </c>
      <c r="X1192" s="143"/>
      <c r="Y1192" s="144"/>
      <c r="Z1192" s="144"/>
      <c r="AA1192" s="144"/>
      <c r="AB1192" s="144"/>
      <c r="AC1192" s="144"/>
    </row>
    <row r="1193" spans="1:29" s="75" customFormat="1" ht="24.75" hidden="1" customHeight="1" x14ac:dyDescent="0.25">
      <c r="A1193" s="125">
        <v>585</v>
      </c>
      <c r="B1193" s="126" t="s">
        <v>1239</v>
      </c>
      <c r="C1193" s="106">
        <f t="shared" si="138"/>
        <v>2626591.25</v>
      </c>
      <c r="D1193" s="134">
        <f t="shared" si="140"/>
        <v>52972.480000000003</v>
      </c>
      <c r="E1193" s="130">
        <v>98269.22</v>
      </c>
      <c r="F1193" s="130">
        <v>237150.62</v>
      </c>
      <c r="G1193" s="130">
        <v>0</v>
      </c>
      <c r="H1193" s="130">
        <v>0</v>
      </c>
      <c r="I1193" s="130">
        <v>0</v>
      </c>
      <c r="J1193" s="130">
        <v>0</v>
      </c>
      <c r="K1193" s="130">
        <v>0</v>
      </c>
      <c r="L1193" s="128">
        <v>0</v>
      </c>
      <c r="M1193" s="130">
        <v>0</v>
      </c>
      <c r="N1193" s="130">
        <v>390</v>
      </c>
      <c r="O1193" s="130">
        <v>2238198.9300000002</v>
      </c>
      <c r="P1193" s="130">
        <v>0</v>
      </c>
      <c r="Q1193" s="130">
        <v>0</v>
      </c>
      <c r="R1193" s="130">
        <v>0</v>
      </c>
      <c r="S1193" s="130">
        <v>0</v>
      </c>
      <c r="T1193" s="130">
        <v>0</v>
      </c>
      <c r="U1193" s="130">
        <v>0</v>
      </c>
      <c r="V1193" s="130">
        <v>0</v>
      </c>
      <c r="W1193" s="135">
        <v>0</v>
      </c>
      <c r="X1193" s="143"/>
      <c r="Y1193" s="144"/>
      <c r="Z1193" s="144"/>
      <c r="AA1193" s="144"/>
      <c r="AB1193" s="144"/>
      <c r="AC1193" s="144"/>
    </row>
    <row r="1194" spans="1:29" s="75" customFormat="1" ht="24.75" hidden="1" customHeight="1" x14ac:dyDescent="0.25">
      <c r="A1194" s="125">
        <v>586</v>
      </c>
      <c r="B1194" s="126" t="s">
        <v>1240</v>
      </c>
      <c r="C1194" s="106">
        <f t="shared" si="138"/>
        <v>350700.06</v>
      </c>
      <c r="D1194" s="134">
        <f t="shared" si="140"/>
        <v>6965.03</v>
      </c>
      <c r="E1194" s="130">
        <v>18266.28</v>
      </c>
      <c r="F1194" s="130">
        <v>0</v>
      </c>
      <c r="G1194" s="130">
        <v>0</v>
      </c>
      <c r="H1194" s="130">
        <v>0</v>
      </c>
      <c r="I1194" s="130">
        <v>0</v>
      </c>
      <c r="J1194" s="130">
        <v>325468.75</v>
      </c>
      <c r="K1194" s="130">
        <v>0</v>
      </c>
      <c r="L1194" s="128">
        <v>0</v>
      </c>
      <c r="M1194" s="130">
        <v>0</v>
      </c>
      <c r="N1194" s="130">
        <v>0</v>
      </c>
      <c r="O1194" s="130">
        <v>0</v>
      </c>
      <c r="P1194" s="130">
        <v>0</v>
      </c>
      <c r="Q1194" s="130">
        <v>0</v>
      </c>
      <c r="R1194" s="130">
        <v>0</v>
      </c>
      <c r="S1194" s="130">
        <v>0</v>
      </c>
      <c r="T1194" s="130">
        <v>0</v>
      </c>
      <c r="U1194" s="130">
        <v>0</v>
      </c>
      <c r="V1194" s="130">
        <v>0</v>
      </c>
      <c r="W1194" s="135">
        <v>0</v>
      </c>
      <c r="X1194" s="143"/>
      <c r="Y1194" s="144"/>
      <c r="Z1194" s="144"/>
      <c r="AA1194" s="144"/>
      <c r="AB1194" s="144"/>
      <c r="AC1194" s="144"/>
    </row>
    <row r="1195" spans="1:29" s="75" customFormat="1" ht="24.75" hidden="1" customHeight="1" x14ac:dyDescent="0.25">
      <c r="A1195" s="125">
        <v>587</v>
      </c>
      <c r="B1195" s="126" t="s">
        <v>1130</v>
      </c>
      <c r="C1195" s="106">
        <f t="shared" si="138"/>
        <v>4182567.13</v>
      </c>
      <c r="D1195" s="134">
        <f t="shared" si="140"/>
        <v>83542.039999999994</v>
      </c>
      <c r="E1195" s="130">
        <f t="shared" si="139"/>
        <v>195191.67</v>
      </c>
      <c r="F1195" s="130">
        <v>751817.04</v>
      </c>
      <c r="G1195" s="130">
        <v>1690905.53</v>
      </c>
      <c r="H1195" s="130">
        <v>0</v>
      </c>
      <c r="I1195" s="130">
        <v>646833.21</v>
      </c>
      <c r="J1195" s="130">
        <v>814277.64</v>
      </c>
      <c r="K1195" s="130">
        <v>0</v>
      </c>
      <c r="L1195" s="128">
        <v>0</v>
      </c>
      <c r="M1195" s="130">
        <v>0</v>
      </c>
      <c r="N1195" s="130">
        <v>0</v>
      </c>
      <c r="O1195" s="130">
        <v>0</v>
      </c>
      <c r="P1195" s="130">
        <v>0</v>
      </c>
      <c r="Q1195" s="130">
        <v>0</v>
      </c>
      <c r="R1195" s="130">
        <v>0</v>
      </c>
      <c r="S1195" s="130">
        <v>0</v>
      </c>
      <c r="T1195" s="130">
        <v>0</v>
      </c>
      <c r="U1195" s="130">
        <v>0</v>
      </c>
      <c r="V1195" s="130">
        <v>0</v>
      </c>
      <c r="W1195" s="135">
        <v>0</v>
      </c>
      <c r="X1195" s="143"/>
      <c r="Y1195" s="144"/>
      <c r="Z1195" s="144"/>
      <c r="AA1195" s="144"/>
      <c r="AB1195" s="144"/>
      <c r="AC1195" s="144"/>
    </row>
    <row r="1196" spans="1:29" s="75" customFormat="1" ht="24.75" hidden="1" customHeight="1" x14ac:dyDescent="0.25">
      <c r="A1196" s="125">
        <v>588</v>
      </c>
      <c r="B1196" s="126" t="s">
        <v>249</v>
      </c>
      <c r="C1196" s="106">
        <f t="shared" si="138"/>
        <v>12902002.949999999</v>
      </c>
      <c r="D1196" s="134">
        <f t="shared" si="140"/>
        <v>257702.88</v>
      </c>
      <c r="E1196" s="130">
        <f t="shared" si="139"/>
        <v>602109.53</v>
      </c>
      <c r="F1196" s="130">
        <v>595231.18000000005</v>
      </c>
      <c r="G1196" s="130">
        <v>0</v>
      </c>
      <c r="H1196" s="130">
        <v>0</v>
      </c>
      <c r="I1196" s="130">
        <v>0</v>
      </c>
      <c r="J1196" s="130">
        <v>0</v>
      </c>
      <c r="K1196" s="130">
        <v>0</v>
      </c>
      <c r="L1196" s="128">
        <v>0</v>
      </c>
      <c r="M1196" s="130">
        <v>0</v>
      </c>
      <c r="N1196" s="130">
        <v>994</v>
      </c>
      <c r="O1196" s="130">
        <v>5582428.1799999997</v>
      </c>
      <c r="P1196" s="130">
        <v>0</v>
      </c>
      <c r="Q1196" s="130">
        <v>0</v>
      </c>
      <c r="R1196" s="130">
        <v>0</v>
      </c>
      <c r="S1196" s="130">
        <v>0</v>
      </c>
      <c r="T1196" s="130">
        <v>1138</v>
      </c>
      <c r="U1196" s="130">
        <v>5864531.1799999997</v>
      </c>
      <c r="V1196" s="130">
        <v>0</v>
      </c>
      <c r="W1196" s="135">
        <v>0</v>
      </c>
      <c r="X1196" s="143"/>
      <c r="Y1196" s="144"/>
      <c r="Z1196" s="144"/>
      <c r="AA1196" s="144"/>
      <c r="AB1196" s="144"/>
      <c r="AC1196" s="144"/>
    </row>
    <row r="1197" spans="1:29" s="75" customFormat="1" ht="24.75" hidden="1" customHeight="1" x14ac:dyDescent="0.25">
      <c r="A1197" s="125">
        <v>589</v>
      </c>
      <c r="B1197" s="126" t="s">
        <v>250</v>
      </c>
      <c r="C1197" s="106">
        <f t="shared" si="138"/>
        <v>3815130.57</v>
      </c>
      <c r="D1197" s="134">
        <f t="shared" si="140"/>
        <v>78000.11</v>
      </c>
      <c r="E1197" s="130">
        <v>92265.38</v>
      </c>
      <c r="F1197" s="130">
        <v>0</v>
      </c>
      <c r="G1197" s="130">
        <v>0</v>
      </c>
      <c r="H1197" s="130">
        <v>0</v>
      </c>
      <c r="I1197" s="130">
        <v>0</v>
      </c>
      <c r="J1197" s="130">
        <v>0</v>
      </c>
      <c r="K1197" s="130">
        <v>0</v>
      </c>
      <c r="L1197" s="128">
        <v>0</v>
      </c>
      <c r="M1197" s="130">
        <v>0</v>
      </c>
      <c r="N1197" s="130">
        <v>649</v>
      </c>
      <c r="O1197" s="130">
        <v>3644865.08</v>
      </c>
      <c r="P1197" s="130">
        <v>0</v>
      </c>
      <c r="Q1197" s="130">
        <v>0</v>
      </c>
      <c r="R1197" s="130">
        <v>0</v>
      </c>
      <c r="S1197" s="130">
        <v>0</v>
      </c>
      <c r="T1197" s="130">
        <v>0</v>
      </c>
      <c r="U1197" s="130">
        <v>0</v>
      </c>
      <c r="V1197" s="130">
        <v>0</v>
      </c>
      <c r="W1197" s="135">
        <v>0</v>
      </c>
      <c r="X1197" s="143"/>
      <c r="Y1197" s="144"/>
      <c r="Z1197" s="144"/>
      <c r="AA1197" s="144"/>
      <c r="AB1197" s="144"/>
      <c r="AC1197" s="144"/>
    </row>
    <row r="1198" spans="1:29" s="75" customFormat="1" ht="24.75" hidden="1" customHeight="1" x14ac:dyDescent="0.25">
      <c r="A1198" s="125">
        <v>590</v>
      </c>
      <c r="B1198" s="126" t="s">
        <v>251</v>
      </c>
      <c r="C1198" s="106">
        <f t="shared" si="138"/>
        <v>7524730.0499999998</v>
      </c>
      <c r="D1198" s="134">
        <f t="shared" si="140"/>
        <v>150297.95000000001</v>
      </c>
      <c r="E1198" s="130">
        <f t="shared" si="139"/>
        <v>351163.43</v>
      </c>
      <c r="F1198" s="130">
        <v>937029.93</v>
      </c>
      <c r="G1198" s="130">
        <v>0</v>
      </c>
      <c r="H1198" s="130">
        <v>0</v>
      </c>
      <c r="I1198" s="130">
        <v>0</v>
      </c>
      <c r="J1198" s="130">
        <v>1014877.93</v>
      </c>
      <c r="K1198" s="130">
        <v>0</v>
      </c>
      <c r="L1198" s="128">
        <v>0</v>
      </c>
      <c r="M1198" s="130">
        <v>0</v>
      </c>
      <c r="N1198" s="130">
        <v>903</v>
      </c>
      <c r="O1198" s="130">
        <v>5071360.8099999996</v>
      </c>
      <c r="P1198" s="130">
        <v>0</v>
      </c>
      <c r="Q1198" s="130">
        <v>0</v>
      </c>
      <c r="R1198" s="130">
        <v>0</v>
      </c>
      <c r="S1198" s="130">
        <v>0</v>
      </c>
      <c r="T1198" s="130">
        <v>0</v>
      </c>
      <c r="U1198" s="130">
        <v>0</v>
      </c>
      <c r="V1198" s="130">
        <v>0</v>
      </c>
      <c r="W1198" s="135">
        <v>0</v>
      </c>
      <c r="X1198" s="143"/>
      <c r="Y1198" s="144"/>
      <c r="Z1198" s="144"/>
      <c r="AA1198" s="144"/>
      <c r="AB1198" s="144"/>
      <c r="AC1198" s="144"/>
    </row>
    <row r="1199" spans="1:29" s="75" customFormat="1" ht="24.75" hidden="1" customHeight="1" x14ac:dyDescent="0.25">
      <c r="A1199" s="125">
        <v>591</v>
      </c>
      <c r="B1199" s="126" t="s">
        <v>252</v>
      </c>
      <c r="C1199" s="106">
        <f t="shared" si="138"/>
        <v>2711781.05</v>
      </c>
      <c r="D1199" s="134">
        <f t="shared" si="140"/>
        <v>54164.75</v>
      </c>
      <c r="E1199" s="130">
        <f t="shared" si="139"/>
        <v>126553.16</v>
      </c>
      <c r="F1199" s="130">
        <v>362306.24</v>
      </c>
      <c r="G1199" s="130">
        <v>1334551.98</v>
      </c>
      <c r="H1199" s="130">
        <v>0</v>
      </c>
      <c r="I1199" s="130">
        <v>226360.63</v>
      </c>
      <c r="J1199" s="130">
        <v>607844.29</v>
      </c>
      <c r="K1199" s="130">
        <v>0</v>
      </c>
      <c r="L1199" s="128">
        <v>0</v>
      </c>
      <c r="M1199" s="130">
        <v>0</v>
      </c>
      <c r="N1199" s="130">
        <v>0</v>
      </c>
      <c r="O1199" s="130">
        <v>0</v>
      </c>
      <c r="P1199" s="130">
        <v>0</v>
      </c>
      <c r="Q1199" s="130">
        <v>0</v>
      </c>
      <c r="R1199" s="130">
        <v>0</v>
      </c>
      <c r="S1199" s="130">
        <v>0</v>
      </c>
      <c r="T1199" s="130">
        <v>0</v>
      </c>
      <c r="U1199" s="130">
        <v>0</v>
      </c>
      <c r="V1199" s="130">
        <v>0</v>
      </c>
      <c r="W1199" s="135">
        <v>0</v>
      </c>
      <c r="X1199" s="143"/>
      <c r="Y1199" s="144"/>
      <c r="Z1199" s="144"/>
      <c r="AA1199" s="144"/>
      <c r="AB1199" s="144"/>
      <c r="AC1199" s="144"/>
    </row>
    <row r="1200" spans="1:29" s="75" customFormat="1" ht="24.75" hidden="1" customHeight="1" x14ac:dyDescent="0.25">
      <c r="A1200" s="125">
        <v>592</v>
      </c>
      <c r="B1200" s="126" t="s">
        <v>253</v>
      </c>
      <c r="C1200" s="106">
        <f t="shared" si="138"/>
        <v>4745621.59</v>
      </c>
      <c r="D1200" s="134">
        <f t="shared" si="140"/>
        <v>94788.41</v>
      </c>
      <c r="E1200" s="130">
        <f t="shared" si="139"/>
        <v>221468.25</v>
      </c>
      <c r="F1200" s="130">
        <v>919981.38</v>
      </c>
      <c r="G1200" s="130">
        <v>0</v>
      </c>
      <c r="H1200" s="130">
        <v>1721455.5</v>
      </c>
      <c r="I1200" s="130">
        <v>791515.06</v>
      </c>
      <c r="J1200" s="130">
        <v>996412.99</v>
      </c>
      <c r="K1200" s="130">
        <v>0</v>
      </c>
      <c r="L1200" s="128">
        <v>0</v>
      </c>
      <c r="M1200" s="130">
        <v>0</v>
      </c>
      <c r="N1200" s="130">
        <v>0</v>
      </c>
      <c r="O1200" s="130">
        <v>0</v>
      </c>
      <c r="P1200" s="130">
        <v>0</v>
      </c>
      <c r="Q1200" s="130">
        <v>0</v>
      </c>
      <c r="R1200" s="130">
        <v>0</v>
      </c>
      <c r="S1200" s="130">
        <v>0</v>
      </c>
      <c r="T1200" s="130">
        <v>0</v>
      </c>
      <c r="U1200" s="130">
        <v>0</v>
      </c>
      <c r="V1200" s="130">
        <v>0</v>
      </c>
      <c r="W1200" s="135">
        <v>0</v>
      </c>
      <c r="X1200" s="143"/>
      <c r="Y1200" s="144"/>
      <c r="Z1200" s="144"/>
      <c r="AA1200" s="144"/>
      <c r="AB1200" s="144"/>
      <c r="AC1200" s="144"/>
    </row>
    <row r="1201" spans="1:30" s="75" customFormat="1" ht="24.75" hidden="1" customHeight="1" x14ac:dyDescent="0.25">
      <c r="A1201" s="125">
        <v>593</v>
      </c>
      <c r="B1201" s="126" t="s">
        <v>254</v>
      </c>
      <c r="C1201" s="106">
        <f t="shared" si="138"/>
        <v>3234999.5</v>
      </c>
      <c r="D1201" s="134">
        <f t="shared" si="140"/>
        <v>64615.45</v>
      </c>
      <c r="E1201" s="130">
        <f t="shared" si="139"/>
        <v>150970.67000000001</v>
      </c>
      <c r="F1201" s="130">
        <v>581491.62</v>
      </c>
      <c r="G1201" s="130">
        <v>1307828.03</v>
      </c>
      <c r="H1201" s="130">
        <v>0</v>
      </c>
      <c r="I1201" s="130">
        <v>500292.06</v>
      </c>
      <c r="J1201" s="130">
        <v>629801.67000000004</v>
      </c>
      <c r="K1201" s="130">
        <v>0</v>
      </c>
      <c r="L1201" s="128">
        <v>0</v>
      </c>
      <c r="M1201" s="130">
        <v>0</v>
      </c>
      <c r="N1201" s="130">
        <v>0</v>
      </c>
      <c r="O1201" s="130">
        <v>0</v>
      </c>
      <c r="P1201" s="130">
        <v>0</v>
      </c>
      <c r="Q1201" s="130">
        <v>0</v>
      </c>
      <c r="R1201" s="130">
        <v>0</v>
      </c>
      <c r="S1201" s="130">
        <v>0</v>
      </c>
      <c r="T1201" s="130">
        <v>0</v>
      </c>
      <c r="U1201" s="130">
        <v>0</v>
      </c>
      <c r="V1201" s="130">
        <v>0</v>
      </c>
      <c r="W1201" s="135">
        <v>0</v>
      </c>
      <c r="X1201" s="143"/>
      <c r="Y1201" s="144"/>
      <c r="Z1201" s="144"/>
      <c r="AA1201" s="144"/>
      <c r="AB1201" s="144"/>
      <c r="AC1201" s="144"/>
    </row>
    <row r="1202" spans="1:30" s="75" customFormat="1" ht="24.75" hidden="1" customHeight="1" x14ac:dyDescent="0.25">
      <c r="A1202" s="125">
        <v>594</v>
      </c>
      <c r="B1202" s="126" t="s">
        <v>255</v>
      </c>
      <c r="C1202" s="106">
        <f t="shared" si="138"/>
        <v>2315623.36</v>
      </c>
      <c r="D1202" s="134">
        <f t="shared" si="140"/>
        <v>46251.95</v>
      </c>
      <c r="E1202" s="130">
        <f t="shared" si="139"/>
        <v>108065.31</v>
      </c>
      <c r="F1202" s="130">
        <v>957360.13</v>
      </c>
      <c r="G1202" s="130">
        <v>0</v>
      </c>
      <c r="H1202" s="130">
        <v>0</v>
      </c>
      <c r="I1202" s="130">
        <v>0</v>
      </c>
      <c r="J1202" s="130">
        <v>0</v>
      </c>
      <c r="K1202" s="130">
        <v>0</v>
      </c>
      <c r="L1202" s="128">
        <v>0</v>
      </c>
      <c r="M1202" s="130">
        <v>0</v>
      </c>
      <c r="N1202" s="130">
        <v>0</v>
      </c>
      <c r="O1202" s="130">
        <v>0</v>
      </c>
      <c r="P1202" s="130">
        <v>0</v>
      </c>
      <c r="Q1202" s="130">
        <v>0</v>
      </c>
      <c r="R1202" s="130">
        <v>0</v>
      </c>
      <c r="S1202" s="130">
        <v>0</v>
      </c>
      <c r="T1202" s="130">
        <v>0</v>
      </c>
      <c r="U1202" s="130">
        <v>0</v>
      </c>
      <c r="V1202" s="130">
        <v>80</v>
      </c>
      <c r="W1202" s="135">
        <v>1203945.97</v>
      </c>
      <c r="X1202" s="143"/>
      <c r="Y1202" s="144"/>
      <c r="Z1202" s="144"/>
      <c r="AA1202" s="144"/>
      <c r="AB1202" s="144"/>
      <c r="AC1202" s="144"/>
    </row>
    <row r="1203" spans="1:30" s="75" customFormat="1" ht="24.75" hidden="1" customHeight="1" x14ac:dyDescent="0.25">
      <c r="A1203" s="125">
        <v>595</v>
      </c>
      <c r="B1203" s="126" t="s">
        <v>256</v>
      </c>
      <c r="C1203" s="106">
        <f t="shared" si="138"/>
        <v>6630198.6399999997</v>
      </c>
      <c r="D1203" s="134">
        <f t="shared" si="140"/>
        <v>132430.70000000001</v>
      </c>
      <c r="E1203" s="130">
        <f t="shared" si="139"/>
        <v>309417.52</v>
      </c>
      <c r="F1203" s="130">
        <v>792077.24</v>
      </c>
      <c r="G1203" s="130">
        <v>0</v>
      </c>
      <c r="H1203" s="130">
        <v>0</v>
      </c>
      <c r="I1203" s="130">
        <v>0</v>
      </c>
      <c r="J1203" s="130">
        <v>857882.63</v>
      </c>
      <c r="K1203" s="130">
        <v>0</v>
      </c>
      <c r="L1203" s="128">
        <v>0</v>
      </c>
      <c r="M1203" s="130">
        <v>0</v>
      </c>
      <c r="N1203" s="130">
        <v>808.1</v>
      </c>
      <c r="O1203" s="130">
        <v>4538390.55</v>
      </c>
      <c r="P1203" s="130">
        <v>0</v>
      </c>
      <c r="Q1203" s="130">
        <v>0</v>
      </c>
      <c r="R1203" s="130">
        <v>0</v>
      </c>
      <c r="S1203" s="130">
        <v>0</v>
      </c>
      <c r="T1203" s="130">
        <v>0</v>
      </c>
      <c r="U1203" s="130">
        <v>0</v>
      </c>
      <c r="V1203" s="130">
        <v>0</v>
      </c>
      <c r="W1203" s="135">
        <v>0</v>
      </c>
      <c r="X1203" s="143"/>
      <c r="Y1203" s="144"/>
      <c r="Z1203" s="144"/>
      <c r="AA1203" s="144"/>
      <c r="AB1203" s="144"/>
      <c r="AC1203" s="144"/>
    </row>
    <row r="1204" spans="1:30" s="75" customFormat="1" ht="24.75" hidden="1" customHeight="1" x14ac:dyDescent="0.25">
      <c r="A1204" s="125">
        <v>596</v>
      </c>
      <c r="B1204" s="126" t="s">
        <v>257</v>
      </c>
      <c r="C1204" s="106">
        <f t="shared" si="138"/>
        <v>5920652.0899999999</v>
      </c>
      <c r="D1204" s="134">
        <f t="shared" si="140"/>
        <v>118258.31</v>
      </c>
      <c r="E1204" s="130">
        <f t="shared" si="139"/>
        <v>276304.46999999997</v>
      </c>
      <c r="F1204" s="130">
        <v>0</v>
      </c>
      <c r="G1204" s="130">
        <v>2049680.65</v>
      </c>
      <c r="H1204" s="130">
        <v>1705280.35</v>
      </c>
      <c r="I1204" s="130">
        <v>784077.82</v>
      </c>
      <c r="J1204" s="130">
        <v>987050.49</v>
      </c>
      <c r="K1204" s="130">
        <v>0</v>
      </c>
      <c r="L1204" s="128">
        <v>0</v>
      </c>
      <c r="M1204" s="130">
        <v>0</v>
      </c>
      <c r="N1204" s="130">
        <v>0</v>
      </c>
      <c r="O1204" s="130">
        <v>0</v>
      </c>
      <c r="P1204" s="130">
        <v>0</v>
      </c>
      <c r="Q1204" s="130">
        <v>0</v>
      </c>
      <c r="R1204" s="130">
        <v>0</v>
      </c>
      <c r="S1204" s="130">
        <v>0</v>
      </c>
      <c r="T1204" s="130">
        <v>0</v>
      </c>
      <c r="U1204" s="130">
        <v>0</v>
      </c>
      <c r="V1204" s="130">
        <v>0</v>
      </c>
      <c r="W1204" s="135">
        <v>0</v>
      </c>
      <c r="X1204" s="143"/>
      <c r="Y1204" s="144"/>
      <c r="Z1204" s="144"/>
      <c r="AA1204" s="144"/>
      <c r="AB1204" s="144"/>
      <c r="AC1204" s="144"/>
    </row>
    <row r="1205" spans="1:30" s="75" customFormat="1" ht="24.75" hidden="1" customHeight="1" x14ac:dyDescent="0.25">
      <c r="A1205" s="125">
        <v>597</v>
      </c>
      <c r="B1205" s="126" t="s">
        <v>258</v>
      </c>
      <c r="C1205" s="106">
        <f t="shared" si="138"/>
        <v>7851291.3399999999</v>
      </c>
      <c r="D1205" s="134">
        <f t="shared" si="140"/>
        <v>156820.64000000001</v>
      </c>
      <c r="E1205" s="130">
        <f t="shared" ref="E1205:E1212" si="141">ROUND((F1205+G1205+H1205+I1205+J1205+K1205+M1205+O1205+Q1205+S1205+U1205+W1205)*0.05,2)</f>
        <v>366403.37</v>
      </c>
      <c r="F1205" s="130">
        <v>539592.05000000005</v>
      </c>
      <c r="G1205" s="130">
        <v>0</v>
      </c>
      <c r="H1205" s="130">
        <v>454438.95</v>
      </c>
      <c r="I1205" s="130">
        <v>0</v>
      </c>
      <c r="J1205" s="130">
        <v>752319.44</v>
      </c>
      <c r="K1205" s="130">
        <v>0</v>
      </c>
      <c r="L1205" s="128">
        <v>0</v>
      </c>
      <c r="M1205" s="130">
        <v>0</v>
      </c>
      <c r="N1205" s="130">
        <v>1060</v>
      </c>
      <c r="O1205" s="130">
        <v>5581716.8899999997</v>
      </c>
      <c r="P1205" s="130">
        <v>0</v>
      </c>
      <c r="Q1205" s="130">
        <v>0</v>
      </c>
      <c r="R1205" s="130">
        <v>0</v>
      </c>
      <c r="S1205" s="130">
        <v>0</v>
      </c>
      <c r="T1205" s="130">
        <v>0</v>
      </c>
      <c r="U1205" s="130">
        <v>0</v>
      </c>
      <c r="V1205" s="130">
        <v>0</v>
      </c>
      <c r="W1205" s="135">
        <v>0</v>
      </c>
      <c r="X1205" s="143"/>
      <c r="Y1205" s="144"/>
      <c r="Z1205" s="144"/>
      <c r="AA1205" s="144"/>
      <c r="AB1205" s="144"/>
      <c r="AC1205" s="144"/>
    </row>
    <row r="1206" spans="1:30" s="75" customFormat="1" ht="24.75" hidden="1" customHeight="1" x14ac:dyDescent="0.25">
      <c r="A1206" s="125">
        <v>598</v>
      </c>
      <c r="B1206" s="126" t="s">
        <v>259</v>
      </c>
      <c r="C1206" s="106">
        <f t="shared" si="138"/>
        <v>5846712.8799999999</v>
      </c>
      <c r="D1206" s="134">
        <f t="shared" si="140"/>
        <v>116781.46</v>
      </c>
      <c r="E1206" s="130">
        <f t="shared" si="141"/>
        <v>272853.88</v>
      </c>
      <c r="F1206" s="130">
        <v>912457.61</v>
      </c>
      <c r="G1206" s="130">
        <v>2052200.9</v>
      </c>
      <c r="H1206" s="130">
        <v>1707377.13</v>
      </c>
      <c r="I1206" s="130">
        <v>785041.9</v>
      </c>
      <c r="J1206" s="130">
        <v>0</v>
      </c>
      <c r="K1206" s="130">
        <v>0</v>
      </c>
      <c r="L1206" s="128">
        <v>0</v>
      </c>
      <c r="M1206" s="130">
        <v>0</v>
      </c>
      <c r="N1206" s="130">
        <v>0</v>
      </c>
      <c r="O1206" s="130">
        <v>0</v>
      </c>
      <c r="P1206" s="130">
        <v>0</v>
      </c>
      <c r="Q1206" s="130">
        <v>0</v>
      </c>
      <c r="R1206" s="130">
        <v>0</v>
      </c>
      <c r="S1206" s="130">
        <v>0</v>
      </c>
      <c r="T1206" s="130">
        <v>0</v>
      </c>
      <c r="U1206" s="130">
        <v>0</v>
      </c>
      <c r="V1206" s="130">
        <v>0</v>
      </c>
      <c r="W1206" s="135">
        <v>0</v>
      </c>
      <c r="X1206" s="143"/>
      <c r="Y1206" s="144"/>
      <c r="Z1206" s="144"/>
      <c r="AA1206" s="144"/>
      <c r="AB1206" s="144"/>
      <c r="AC1206" s="144"/>
    </row>
    <row r="1207" spans="1:30" s="75" customFormat="1" ht="24.75" hidden="1" customHeight="1" x14ac:dyDescent="0.25">
      <c r="A1207" s="125">
        <v>599</v>
      </c>
      <c r="B1207" s="126" t="s">
        <v>260</v>
      </c>
      <c r="C1207" s="106">
        <f t="shared" si="138"/>
        <v>6878031.0199999996</v>
      </c>
      <c r="D1207" s="134">
        <f t="shared" si="140"/>
        <v>137380.87</v>
      </c>
      <c r="E1207" s="130">
        <f t="shared" si="141"/>
        <v>320983.34000000003</v>
      </c>
      <c r="F1207" s="130">
        <v>0</v>
      </c>
      <c r="G1207" s="130">
        <v>0</v>
      </c>
      <c r="H1207" s="130">
        <v>0</v>
      </c>
      <c r="I1207" s="130">
        <v>685603.26</v>
      </c>
      <c r="J1207" s="130">
        <v>0</v>
      </c>
      <c r="K1207" s="130">
        <v>0</v>
      </c>
      <c r="L1207" s="128">
        <v>0</v>
      </c>
      <c r="M1207" s="130">
        <v>0</v>
      </c>
      <c r="N1207" s="130">
        <v>1021</v>
      </c>
      <c r="O1207" s="130">
        <v>5734063.5499999998</v>
      </c>
      <c r="P1207" s="130">
        <v>0</v>
      </c>
      <c r="Q1207" s="130">
        <v>0</v>
      </c>
      <c r="R1207" s="130">
        <v>0</v>
      </c>
      <c r="S1207" s="130">
        <v>0</v>
      </c>
      <c r="T1207" s="130">
        <v>0</v>
      </c>
      <c r="U1207" s="130">
        <v>0</v>
      </c>
      <c r="V1207" s="130">
        <v>0</v>
      </c>
      <c r="W1207" s="135">
        <v>0</v>
      </c>
      <c r="X1207" s="143"/>
      <c r="Y1207" s="144"/>
      <c r="Z1207" s="144"/>
      <c r="AA1207" s="144"/>
      <c r="AB1207" s="144"/>
      <c r="AC1207" s="144"/>
    </row>
    <row r="1208" spans="1:30" s="75" customFormat="1" ht="24.75" hidden="1" customHeight="1" x14ac:dyDescent="0.25">
      <c r="A1208" s="125">
        <v>600</v>
      </c>
      <c r="B1208" s="126" t="s">
        <v>261</v>
      </c>
      <c r="C1208" s="106">
        <f t="shared" si="138"/>
        <v>6923105.8899999997</v>
      </c>
      <c r="D1208" s="134">
        <f t="shared" si="140"/>
        <v>138281.19</v>
      </c>
      <c r="E1208" s="130">
        <f t="shared" si="141"/>
        <v>323086.89</v>
      </c>
      <c r="F1208" s="130">
        <v>0</v>
      </c>
      <c r="G1208" s="130">
        <v>1772273.5</v>
      </c>
      <c r="H1208" s="130">
        <v>0</v>
      </c>
      <c r="I1208" s="130">
        <v>0</v>
      </c>
      <c r="J1208" s="130">
        <v>0</v>
      </c>
      <c r="K1208" s="130">
        <v>0</v>
      </c>
      <c r="L1208" s="128">
        <v>0</v>
      </c>
      <c r="M1208" s="130">
        <v>0</v>
      </c>
      <c r="N1208" s="130">
        <v>835</v>
      </c>
      <c r="O1208" s="130">
        <v>4689464.3099999996</v>
      </c>
      <c r="P1208" s="130">
        <v>0</v>
      </c>
      <c r="Q1208" s="130">
        <v>0</v>
      </c>
      <c r="R1208" s="130">
        <v>0</v>
      </c>
      <c r="S1208" s="130">
        <v>0</v>
      </c>
      <c r="T1208" s="130">
        <v>0</v>
      </c>
      <c r="U1208" s="130">
        <v>0</v>
      </c>
      <c r="V1208" s="130">
        <v>0</v>
      </c>
      <c r="W1208" s="135">
        <v>0</v>
      </c>
      <c r="X1208" s="143"/>
      <c r="Y1208" s="144"/>
      <c r="Z1208" s="144"/>
      <c r="AA1208" s="144"/>
      <c r="AB1208" s="144"/>
      <c r="AC1208" s="144"/>
    </row>
    <row r="1209" spans="1:30" s="75" customFormat="1" ht="24.75" hidden="1" customHeight="1" x14ac:dyDescent="0.25">
      <c r="A1209" s="125">
        <v>601</v>
      </c>
      <c r="B1209" s="126" t="s">
        <v>262</v>
      </c>
      <c r="C1209" s="106">
        <f t="shared" si="138"/>
        <v>7682056.5199999996</v>
      </c>
      <c r="D1209" s="134">
        <f t="shared" si="140"/>
        <v>153440.37</v>
      </c>
      <c r="E1209" s="130">
        <f t="shared" si="141"/>
        <v>358505.53</v>
      </c>
      <c r="F1209" s="130">
        <v>780951.66</v>
      </c>
      <c r="G1209" s="130">
        <v>0</v>
      </c>
      <c r="H1209" s="130">
        <v>0</v>
      </c>
      <c r="I1209" s="130">
        <v>671899.46</v>
      </c>
      <c r="J1209" s="130">
        <v>845832.74</v>
      </c>
      <c r="K1209" s="130">
        <v>0</v>
      </c>
      <c r="L1209" s="128">
        <v>0</v>
      </c>
      <c r="M1209" s="130">
        <v>0</v>
      </c>
      <c r="N1209" s="130">
        <v>867.4</v>
      </c>
      <c r="O1209" s="130">
        <v>4871426.76</v>
      </c>
      <c r="P1209" s="130">
        <v>0</v>
      </c>
      <c r="Q1209" s="130">
        <v>0</v>
      </c>
      <c r="R1209" s="130">
        <v>0</v>
      </c>
      <c r="S1209" s="130">
        <v>0</v>
      </c>
      <c r="T1209" s="130">
        <v>0</v>
      </c>
      <c r="U1209" s="130">
        <v>0</v>
      </c>
      <c r="V1209" s="130">
        <v>0</v>
      </c>
      <c r="W1209" s="135">
        <v>0</v>
      </c>
      <c r="X1209" s="143"/>
      <c r="Y1209" s="144"/>
      <c r="Z1209" s="144"/>
      <c r="AA1209" s="144"/>
      <c r="AB1209" s="144"/>
      <c r="AC1209" s="144"/>
    </row>
    <row r="1210" spans="1:30" s="75" customFormat="1" ht="24.75" hidden="1" customHeight="1" x14ac:dyDescent="0.25">
      <c r="A1210" s="125">
        <v>602</v>
      </c>
      <c r="B1210" s="126" t="s">
        <v>263</v>
      </c>
      <c r="C1210" s="106">
        <f t="shared" si="138"/>
        <v>1103872.77</v>
      </c>
      <c r="D1210" s="134">
        <f t="shared" si="140"/>
        <v>22048.61</v>
      </c>
      <c r="E1210" s="130">
        <f t="shared" si="141"/>
        <v>51515.44</v>
      </c>
      <c r="F1210" s="130">
        <v>0</v>
      </c>
      <c r="G1210" s="130">
        <v>0</v>
      </c>
      <c r="H1210" s="130">
        <v>0</v>
      </c>
      <c r="I1210" s="130">
        <v>0</v>
      </c>
      <c r="J1210" s="130">
        <v>1030308.72</v>
      </c>
      <c r="K1210" s="130">
        <v>0</v>
      </c>
      <c r="L1210" s="128">
        <v>0</v>
      </c>
      <c r="M1210" s="130">
        <v>0</v>
      </c>
      <c r="N1210" s="130">
        <v>0</v>
      </c>
      <c r="O1210" s="130">
        <v>0</v>
      </c>
      <c r="P1210" s="130">
        <v>0</v>
      </c>
      <c r="Q1210" s="130">
        <v>0</v>
      </c>
      <c r="R1210" s="130">
        <v>0</v>
      </c>
      <c r="S1210" s="130">
        <v>0</v>
      </c>
      <c r="T1210" s="130">
        <v>0</v>
      </c>
      <c r="U1210" s="130">
        <v>0</v>
      </c>
      <c r="V1210" s="130">
        <v>0</v>
      </c>
      <c r="W1210" s="135">
        <v>0</v>
      </c>
      <c r="X1210" s="143"/>
      <c r="Y1210" s="144"/>
      <c r="Z1210" s="144"/>
      <c r="AA1210" s="144"/>
      <c r="AB1210" s="144"/>
      <c r="AC1210" s="144"/>
    </row>
    <row r="1211" spans="1:30" s="75" customFormat="1" ht="24.75" hidden="1" customHeight="1" x14ac:dyDescent="0.25">
      <c r="A1211" s="125">
        <v>603</v>
      </c>
      <c r="B1211" s="126" t="s">
        <v>1241</v>
      </c>
      <c r="C1211" s="106">
        <f t="shared" si="138"/>
        <v>4228912.9400000004</v>
      </c>
      <c r="D1211" s="134">
        <f t="shared" si="140"/>
        <v>84467.74</v>
      </c>
      <c r="E1211" s="130">
        <f t="shared" si="141"/>
        <v>197354.53</v>
      </c>
      <c r="F1211" s="130">
        <v>382785.27</v>
      </c>
      <c r="G1211" s="130">
        <v>0</v>
      </c>
      <c r="H1211" s="130">
        <v>0</v>
      </c>
      <c r="I1211" s="130">
        <v>194630.44</v>
      </c>
      <c r="J1211" s="130">
        <v>0</v>
      </c>
      <c r="K1211" s="130">
        <v>0</v>
      </c>
      <c r="L1211" s="128">
        <v>0</v>
      </c>
      <c r="M1211" s="130">
        <v>0</v>
      </c>
      <c r="N1211" s="130">
        <v>600</v>
      </c>
      <c r="O1211" s="130">
        <v>3369674.96</v>
      </c>
      <c r="P1211" s="130">
        <v>0</v>
      </c>
      <c r="Q1211" s="130">
        <v>0</v>
      </c>
      <c r="R1211" s="130">
        <v>0</v>
      </c>
      <c r="S1211" s="130">
        <v>0</v>
      </c>
      <c r="T1211" s="130">
        <v>0</v>
      </c>
      <c r="U1211" s="130">
        <v>0</v>
      </c>
      <c r="V1211" s="130">
        <v>0</v>
      </c>
      <c r="W1211" s="135">
        <v>0</v>
      </c>
      <c r="X1211" s="143"/>
      <c r="Y1211" s="144"/>
      <c r="Z1211" s="144"/>
      <c r="AA1211" s="144"/>
      <c r="AB1211" s="144"/>
      <c r="AC1211" s="144"/>
    </row>
    <row r="1212" spans="1:30" s="75" customFormat="1" ht="24.75" hidden="1" customHeight="1" x14ac:dyDescent="0.25">
      <c r="A1212" s="125">
        <v>604</v>
      </c>
      <c r="B1212" s="126" t="s">
        <v>264</v>
      </c>
      <c r="C1212" s="106">
        <f t="shared" si="138"/>
        <v>33247716.800000001</v>
      </c>
      <c r="D1212" s="134">
        <f t="shared" si="140"/>
        <v>664085.43999999994</v>
      </c>
      <c r="E1212" s="130">
        <f t="shared" si="141"/>
        <v>1551601.49</v>
      </c>
      <c r="F1212" s="130">
        <v>2497959.42</v>
      </c>
      <c r="G1212" s="130">
        <v>7878939.3899999997</v>
      </c>
      <c r="H1212" s="130">
        <v>5719130.8399999999</v>
      </c>
      <c r="I1212" s="130">
        <v>3405084.82</v>
      </c>
      <c r="J1212" s="130">
        <v>0</v>
      </c>
      <c r="K1212" s="130">
        <v>0</v>
      </c>
      <c r="L1212" s="128">
        <v>0</v>
      </c>
      <c r="M1212" s="130">
        <v>0</v>
      </c>
      <c r="N1212" s="130">
        <v>1330</v>
      </c>
      <c r="O1212" s="130">
        <v>7872495.79</v>
      </c>
      <c r="P1212" s="130">
        <v>1362</v>
      </c>
      <c r="Q1212" s="130">
        <v>3658419.61</v>
      </c>
      <c r="R1212" s="130">
        <v>0</v>
      </c>
      <c r="S1212" s="130">
        <v>0</v>
      </c>
      <c r="T1212" s="130">
        <v>0</v>
      </c>
      <c r="U1212" s="130">
        <v>0</v>
      </c>
      <c r="V1212" s="130">
        <v>0</v>
      </c>
      <c r="W1212" s="135">
        <v>0</v>
      </c>
      <c r="X1212" s="143"/>
      <c r="Y1212" s="144"/>
      <c r="Z1212" s="144"/>
      <c r="AA1212" s="144"/>
      <c r="AB1212" s="144"/>
      <c r="AC1212" s="144"/>
    </row>
    <row r="1213" spans="1:30" s="220" customFormat="1" ht="24.75" hidden="1" customHeight="1" x14ac:dyDescent="0.25">
      <c r="A1213" s="150" t="s">
        <v>74</v>
      </c>
      <c r="B1213" s="152"/>
      <c r="C1213" s="173">
        <f t="shared" si="138"/>
        <v>472477546.61000001</v>
      </c>
      <c r="D1213" s="133">
        <f t="shared" ref="D1213:W1213" si="142">ROUND(SUM(D1117:D1212),2)</f>
        <v>9464775.2300000004</v>
      </c>
      <c r="E1213" s="133">
        <f t="shared" si="142"/>
        <v>20325717.030000001</v>
      </c>
      <c r="F1213" s="133">
        <f t="shared" si="142"/>
        <v>41896402.329999998</v>
      </c>
      <c r="G1213" s="133">
        <f t="shared" si="142"/>
        <v>97625088.290000007</v>
      </c>
      <c r="H1213" s="133">
        <f t="shared" si="142"/>
        <v>43038421.399999999</v>
      </c>
      <c r="I1213" s="133">
        <f t="shared" si="142"/>
        <v>35161154.969999999</v>
      </c>
      <c r="J1213" s="133">
        <f t="shared" si="142"/>
        <v>51422620.850000001</v>
      </c>
      <c r="K1213" s="133">
        <f t="shared" si="142"/>
        <v>1881779.87</v>
      </c>
      <c r="L1213" s="112">
        <f t="shared" si="142"/>
        <v>0</v>
      </c>
      <c r="M1213" s="133">
        <f t="shared" si="142"/>
        <v>0</v>
      </c>
      <c r="N1213" s="133">
        <f t="shared" si="142"/>
        <v>24851.54</v>
      </c>
      <c r="O1213" s="133">
        <f t="shared" si="142"/>
        <v>134778770.16</v>
      </c>
      <c r="P1213" s="133">
        <f t="shared" si="142"/>
        <v>6348.7</v>
      </c>
      <c r="Q1213" s="133">
        <f t="shared" si="142"/>
        <v>17660275.489999998</v>
      </c>
      <c r="R1213" s="133">
        <f t="shared" si="142"/>
        <v>0</v>
      </c>
      <c r="S1213" s="133">
        <f t="shared" si="142"/>
        <v>0</v>
      </c>
      <c r="T1213" s="133">
        <f t="shared" si="142"/>
        <v>1893</v>
      </c>
      <c r="U1213" s="133">
        <f t="shared" si="142"/>
        <v>10447656.16</v>
      </c>
      <c r="V1213" s="133">
        <f t="shared" si="142"/>
        <v>801</v>
      </c>
      <c r="W1213" s="133">
        <f t="shared" si="142"/>
        <v>8774884.8300000001</v>
      </c>
      <c r="X1213" s="218"/>
      <c r="Y1213" s="219"/>
      <c r="Z1213" s="219"/>
      <c r="AA1213" s="219"/>
      <c r="AB1213" s="219"/>
      <c r="AC1213" s="219"/>
    </row>
    <row r="1214" spans="1:30" s="220" customFormat="1" ht="24.75" hidden="1" customHeight="1" x14ac:dyDescent="0.25">
      <c r="A1214" s="150" t="s">
        <v>75</v>
      </c>
      <c r="B1214" s="151"/>
      <c r="C1214" s="152"/>
      <c r="D1214" s="153"/>
      <c r="E1214" s="130"/>
      <c r="F1214" s="130"/>
      <c r="G1214" s="130"/>
      <c r="H1214" s="130"/>
      <c r="I1214" s="130"/>
      <c r="J1214" s="130"/>
      <c r="K1214" s="130"/>
      <c r="L1214" s="168"/>
      <c r="M1214" s="130"/>
      <c r="N1214" s="133"/>
      <c r="O1214" s="130"/>
      <c r="P1214" s="133"/>
      <c r="Q1214" s="130"/>
      <c r="R1214" s="133"/>
      <c r="S1214" s="130"/>
      <c r="T1214" s="130"/>
      <c r="U1214" s="130"/>
      <c r="V1214" s="173"/>
      <c r="W1214" s="135"/>
      <c r="X1214" s="218"/>
      <c r="Y1214" s="219"/>
      <c r="Z1214" s="219"/>
      <c r="AA1214" s="219"/>
      <c r="AB1214" s="219"/>
      <c r="AC1214" s="219"/>
    </row>
    <row r="1215" spans="1:30" s="55" customFormat="1" ht="24.75" hidden="1" customHeight="1" x14ac:dyDescent="0.25">
      <c r="A1215" s="125">
        <v>605</v>
      </c>
      <c r="B1215" s="126" t="s">
        <v>1019</v>
      </c>
      <c r="C1215" s="106">
        <f>ROUND(SUM(D1215+E1215+F1215+G1215+H1215+I1215+J1215+K1215+M1215+O1215+Q1215+S1215+U1215+W1215),2)</f>
        <v>4389920.37</v>
      </c>
      <c r="D1215" s="134">
        <f t="shared" ref="D1215:D1225" si="143">ROUND((F1215+G1215+H1215+I1215+J1215+K1215+M1215+O1215+Q1215+S1215+U1215+W1215)*0.0214,2)</f>
        <v>87683.68</v>
      </c>
      <c r="E1215" s="130">
        <f t="shared" ref="E1215:E1220" si="144">ROUND((F1215+G1215+H1215+I1215+J1215+K1215+M1215+O1215+Q1215+S1215+U1215+W1215)*0.05,2)</f>
        <v>204868.41</v>
      </c>
      <c r="F1215" s="130">
        <v>0</v>
      </c>
      <c r="G1215" s="130">
        <v>0</v>
      </c>
      <c r="H1215" s="130">
        <v>0</v>
      </c>
      <c r="I1215" s="130">
        <v>0</v>
      </c>
      <c r="J1215" s="130">
        <v>0</v>
      </c>
      <c r="K1215" s="130">
        <v>0</v>
      </c>
      <c r="L1215" s="128">
        <v>0</v>
      </c>
      <c r="M1215" s="130">
        <v>0</v>
      </c>
      <c r="N1215" s="130">
        <v>0</v>
      </c>
      <c r="O1215" s="130">
        <v>0</v>
      </c>
      <c r="P1215" s="130">
        <v>0</v>
      </c>
      <c r="Q1215" s="130">
        <v>0</v>
      </c>
      <c r="R1215" s="130">
        <v>0</v>
      </c>
      <c r="S1215" s="130">
        <v>0</v>
      </c>
      <c r="T1215" s="130">
        <v>701.07</v>
      </c>
      <c r="U1215" s="130">
        <v>4097368.28</v>
      </c>
      <c r="V1215" s="130">
        <v>0</v>
      </c>
      <c r="W1215" s="135">
        <v>0</v>
      </c>
      <c r="X1215" s="56"/>
      <c r="Y1215" s="57"/>
      <c r="Z1215" s="57"/>
      <c r="AA1215" s="57"/>
      <c r="AB1215" s="57"/>
      <c r="AC1215" s="57"/>
      <c r="AD1215" s="57"/>
    </row>
    <row r="1216" spans="1:30" s="55" customFormat="1" ht="24.75" hidden="1" customHeight="1" x14ac:dyDescent="0.25">
      <c r="A1216" s="125">
        <v>606</v>
      </c>
      <c r="B1216" s="126" t="s">
        <v>1492</v>
      </c>
      <c r="C1216" s="106">
        <f t="shared" ref="C1216:C1225" si="145">ROUND(SUM(D1216+E1216+F1216+G1216+H1216+I1216+J1216+K1216+M1216+O1216+Q1216+S1216+U1216+W1216),2)</f>
        <v>7239389.2199999997</v>
      </c>
      <c r="D1216" s="134">
        <f t="shared" si="143"/>
        <v>144598.59</v>
      </c>
      <c r="E1216" s="130">
        <f t="shared" si="144"/>
        <v>337847.17</v>
      </c>
      <c r="F1216" s="130">
        <v>812007.23</v>
      </c>
      <c r="G1216" s="130">
        <v>1826278.78</v>
      </c>
      <c r="H1216" s="130">
        <v>1519415.88</v>
      </c>
      <c r="I1216" s="130">
        <v>698618.43</v>
      </c>
      <c r="J1216" s="130">
        <v>879468.4</v>
      </c>
      <c r="K1216" s="130">
        <v>0</v>
      </c>
      <c r="L1216" s="128">
        <v>0</v>
      </c>
      <c r="M1216" s="130">
        <v>0</v>
      </c>
      <c r="N1216" s="130">
        <v>0</v>
      </c>
      <c r="O1216" s="130">
        <v>0</v>
      </c>
      <c r="P1216" s="130">
        <v>0</v>
      </c>
      <c r="Q1216" s="130">
        <v>0</v>
      </c>
      <c r="R1216" s="130">
        <v>0</v>
      </c>
      <c r="S1216" s="130">
        <v>0</v>
      </c>
      <c r="T1216" s="130">
        <v>0</v>
      </c>
      <c r="U1216" s="130">
        <v>0</v>
      </c>
      <c r="V1216" s="130">
        <v>36.799999999999997</v>
      </c>
      <c r="W1216" s="135">
        <v>1021154.74</v>
      </c>
      <c r="X1216" s="56"/>
      <c r="Y1216" s="57"/>
      <c r="Z1216" s="57"/>
      <c r="AA1216" s="57"/>
      <c r="AB1216" s="57"/>
      <c r="AC1216" s="57"/>
      <c r="AD1216" s="57"/>
    </row>
    <row r="1217" spans="1:30" s="55" customFormat="1" ht="24.75" hidden="1" customHeight="1" x14ac:dyDescent="0.25">
      <c r="A1217" s="125">
        <v>607</v>
      </c>
      <c r="B1217" s="126" t="s">
        <v>1020</v>
      </c>
      <c r="C1217" s="106">
        <f t="shared" si="145"/>
        <v>4547654.8899999997</v>
      </c>
      <c r="D1217" s="134">
        <f t="shared" si="143"/>
        <v>90834.25</v>
      </c>
      <c r="E1217" s="130">
        <f t="shared" si="144"/>
        <v>212229.55</v>
      </c>
      <c r="F1217" s="130">
        <v>0</v>
      </c>
      <c r="G1217" s="130">
        <v>0</v>
      </c>
      <c r="H1217" s="130">
        <v>0</v>
      </c>
      <c r="I1217" s="130">
        <v>0</v>
      </c>
      <c r="J1217" s="130">
        <v>0</v>
      </c>
      <c r="K1217" s="130">
        <v>0</v>
      </c>
      <c r="L1217" s="128">
        <v>0</v>
      </c>
      <c r="M1217" s="130">
        <v>0</v>
      </c>
      <c r="N1217" s="130">
        <v>0</v>
      </c>
      <c r="O1217" s="130">
        <v>0</v>
      </c>
      <c r="P1217" s="130">
        <v>0</v>
      </c>
      <c r="Q1217" s="130">
        <v>0</v>
      </c>
      <c r="R1217" s="130">
        <v>0</v>
      </c>
      <c r="S1217" s="130">
        <v>0</v>
      </c>
      <c r="T1217" s="130">
        <v>664</v>
      </c>
      <c r="U1217" s="130">
        <v>4244591.09</v>
      </c>
      <c r="V1217" s="130">
        <v>0</v>
      </c>
      <c r="W1217" s="135">
        <v>0</v>
      </c>
      <c r="X1217" s="56"/>
      <c r="Y1217" s="57"/>
      <c r="Z1217" s="57"/>
      <c r="AA1217" s="57"/>
      <c r="AB1217" s="57"/>
      <c r="AC1217" s="57"/>
      <c r="AD1217" s="57"/>
    </row>
    <row r="1218" spans="1:30" s="55" customFormat="1" ht="24.75" hidden="1" customHeight="1" x14ac:dyDescent="0.25">
      <c r="A1218" s="125">
        <v>608</v>
      </c>
      <c r="B1218" s="126" t="s">
        <v>1021</v>
      </c>
      <c r="C1218" s="106">
        <f t="shared" si="145"/>
        <v>4513436.12</v>
      </c>
      <c r="D1218" s="134">
        <f t="shared" si="143"/>
        <v>90150.77</v>
      </c>
      <c r="E1218" s="130">
        <f t="shared" si="144"/>
        <v>210632.64</v>
      </c>
      <c r="F1218" s="130">
        <v>596379.09</v>
      </c>
      <c r="G1218" s="130">
        <v>1341311.31</v>
      </c>
      <c r="H1218" s="130">
        <v>1115935.7</v>
      </c>
      <c r="I1218" s="130">
        <v>513100.63</v>
      </c>
      <c r="J1218" s="130">
        <v>645925.98</v>
      </c>
      <c r="K1218" s="130">
        <v>0</v>
      </c>
      <c r="L1218" s="128">
        <v>0</v>
      </c>
      <c r="M1218" s="130">
        <v>0</v>
      </c>
      <c r="N1218" s="130">
        <v>0</v>
      </c>
      <c r="O1218" s="130">
        <v>0</v>
      </c>
      <c r="P1218" s="130">
        <v>0</v>
      </c>
      <c r="Q1218" s="130">
        <v>0</v>
      </c>
      <c r="R1218" s="130">
        <v>0</v>
      </c>
      <c r="S1218" s="130">
        <v>0</v>
      </c>
      <c r="T1218" s="130">
        <v>0</v>
      </c>
      <c r="U1218" s="130">
        <v>0</v>
      </c>
      <c r="V1218" s="130">
        <v>0</v>
      </c>
      <c r="W1218" s="135">
        <v>0</v>
      </c>
      <c r="X1218" s="56"/>
      <c r="Y1218" s="57"/>
      <c r="Z1218" s="57"/>
      <c r="AA1218" s="57"/>
      <c r="AB1218" s="57"/>
      <c r="AC1218" s="57"/>
      <c r="AD1218" s="57"/>
    </row>
    <row r="1219" spans="1:30" s="55" customFormat="1" ht="24.75" hidden="1" customHeight="1" x14ac:dyDescent="0.25">
      <c r="A1219" s="125">
        <v>609</v>
      </c>
      <c r="B1219" s="126" t="s">
        <v>1022</v>
      </c>
      <c r="C1219" s="106">
        <f t="shared" si="145"/>
        <v>5190936.3600000003</v>
      </c>
      <c r="D1219" s="134">
        <f t="shared" si="143"/>
        <v>103683.07</v>
      </c>
      <c r="E1219" s="130">
        <f t="shared" si="144"/>
        <v>242250.16</v>
      </c>
      <c r="F1219" s="130">
        <v>0</v>
      </c>
      <c r="G1219" s="130">
        <v>0</v>
      </c>
      <c r="H1219" s="130">
        <v>0</v>
      </c>
      <c r="I1219" s="130">
        <v>0</v>
      </c>
      <c r="J1219" s="130">
        <v>651474.13</v>
      </c>
      <c r="K1219" s="130">
        <v>0</v>
      </c>
      <c r="L1219" s="128">
        <v>0</v>
      </c>
      <c r="M1219" s="130">
        <v>0</v>
      </c>
      <c r="N1219" s="130">
        <v>0</v>
      </c>
      <c r="O1219" s="130">
        <v>0</v>
      </c>
      <c r="P1219" s="130">
        <v>0</v>
      </c>
      <c r="Q1219" s="130">
        <v>0</v>
      </c>
      <c r="R1219" s="130">
        <v>0</v>
      </c>
      <c r="S1219" s="130">
        <v>0</v>
      </c>
      <c r="T1219" s="130">
        <v>690.82</v>
      </c>
      <c r="U1219" s="130">
        <v>4193529</v>
      </c>
      <c r="V1219" s="130">
        <v>0</v>
      </c>
      <c r="W1219" s="135">
        <v>0</v>
      </c>
      <c r="X1219" s="56"/>
      <c r="Y1219" s="57"/>
      <c r="Z1219" s="57"/>
      <c r="AA1219" s="57"/>
      <c r="AB1219" s="57"/>
      <c r="AC1219" s="57"/>
      <c r="AD1219" s="57"/>
    </row>
    <row r="1220" spans="1:30" s="55" customFormat="1" ht="24.75" hidden="1" customHeight="1" x14ac:dyDescent="0.25">
      <c r="A1220" s="125">
        <v>610</v>
      </c>
      <c r="B1220" s="126" t="s">
        <v>1023</v>
      </c>
      <c r="C1220" s="106">
        <f t="shared" si="145"/>
        <v>4964054.6900000004</v>
      </c>
      <c r="D1220" s="134">
        <v>94854.3</v>
      </c>
      <c r="E1220" s="130">
        <f t="shared" si="144"/>
        <v>231866.69</v>
      </c>
      <c r="F1220" s="130">
        <v>408230.55</v>
      </c>
      <c r="G1220" s="130">
        <v>0</v>
      </c>
      <c r="H1220" s="130">
        <v>0</v>
      </c>
      <c r="I1220" s="130">
        <v>0</v>
      </c>
      <c r="J1220" s="130">
        <v>0</v>
      </c>
      <c r="K1220" s="130">
        <v>0</v>
      </c>
      <c r="L1220" s="128">
        <v>0</v>
      </c>
      <c r="M1220" s="130">
        <v>0</v>
      </c>
      <c r="N1220" s="130">
        <v>0</v>
      </c>
      <c r="O1220" s="130">
        <v>0</v>
      </c>
      <c r="P1220" s="130">
        <v>0</v>
      </c>
      <c r="Q1220" s="130">
        <v>0</v>
      </c>
      <c r="R1220" s="130">
        <v>0</v>
      </c>
      <c r="S1220" s="130">
        <v>0</v>
      </c>
      <c r="T1220" s="130">
        <v>678.85</v>
      </c>
      <c r="U1220" s="130">
        <v>4229103.1500000004</v>
      </c>
      <c r="V1220" s="130">
        <v>0</v>
      </c>
      <c r="W1220" s="135">
        <v>0</v>
      </c>
      <c r="X1220" s="56"/>
      <c r="Y1220" s="57"/>
      <c r="Z1220" s="57"/>
      <c r="AA1220" s="57"/>
      <c r="AB1220" s="57"/>
      <c r="AC1220" s="57"/>
      <c r="AD1220" s="57"/>
    </row>
    <row r="1221" spans="1:30" s="55" customFormat="1" ht="24.75" hidden="1" customHeight="1" x14ac:dyDescent="0.25">
      <c r="A1221" s="125">
        <v>611</v>
      </c>
      <c r="B1221" s="126" t="s">
        <v>1263</v>
      </c>
      <c r="C1221" s="106">
        <f t="shared" si="145"/>
        <v>2134295.65</v>
      </c>
      <c r="D1221" s="134">
        <f t="shared" si="143"/>
        <v>43630.06</v>
      </c>
      <c r="E1221" s="130">
        <v>51877.52</v>
      </c>
      <c r="F1221" s="130">
        <v>0</v>
      </c>
      <c r="G1221" s="130">
        <v>0</v>
      </c>
      <c r="H1221" s="130">
        <v>591190.31999999995</v>
      </c>
      <c r="I1221" s="130">
        <v>471437.35</v>
      </c>
      <c r="J1221" s="130">
        <v>976160.4</v>
      </c>
      <c r="K1221" s="130">
        <v>0</v>
      </c>
      <c r="L1221" s="128">
        <v>0</v>
      </c>
      <c r="M1221" s="130">
        <v>0</v>
      </c>
      <c r="N1221" s="130">
        <v>0</v>
      </c>
      <c r="O1221" s="130">
        <v>0</v>
      </c>
      <c r="P1221" s="130">
        <v>0</v>
      </c>
      <c r="Q1221" s="130">
        <v>0</v>
      </c>
      <c r="R1221" s="130">
        <v>0</v>
      </c>
      <c r="S1221" s="130">
        <v>0</v>
      </c>
      <c r="T1221" s="130">
        <v>0</v>
      </c>
      <c r="U1221" s="130">
        <v>0</v>
      </c>
      <c r="V1221" s="130">
        <v>0</v>
      </c>
      <c r="W1221" s="135">
        <v>0</v>
      </c>
      <c r="X1221" s="56"/>
      <c r="Y1221" s="57"/>
      <c r="Z1221" s="57"/>
      <c r="AA1221" s="57"/>
      <c r="AB1221" s="57"/>
      <c r="AC1221" s="57"/>
      <c r="AD1221" s="57"/>
    </row>
    <row r="1222" spans="1:30" s="55" customFormat="1" ht="24.75" hidden="1" customHeight="1" x14ac:dyDescent="0.25">
      <c r="A1222" s="125">
        <v>612</v>
      </c>
      <c r="B1222" s="126" t="s">
        <v>1140</v>
      </c>
      <c r="C1222" s="106">
        <f t="shared" si="145"/>
        <v>2629250.59</v>
      </c>
      <c r="D1222" s="134">
        <f t="shared" si="143"/>
        <v>55087.1</v>
      </c>
      <c r="E1222" s="130">
        <v>0</v>
      </c>
      <c r="F1222" s="130">
        <v>0</v>
      </c>
      <c r="G1222" s="130">
        <v>1380915.19</v>
      </c>
      <c r="H1222" s="130">
        <v>0</v>
      </c>
      <c r="I1222" s="130">
        <v>528250.56000000006</v>
      </c>
      <c r="J1222" s="130">
        <v>664997.74</v>
      </c>
      <c r="K1222" s="130">
        <v>0</v>
      </c>
      <c r="L1222" s="128">
        <v>0</v>
      </c>
      <c r="M1222" s="130">
        <v>0</v>
      </c>
      <c r="N1222" s="130">
        <v>0</v>
      </c>
      <c r="O1222" s="130">
        <v>0</v>
      </c>
      <c r="P1222" s="130">
        <v>0</v>
      </c>
      <c r="Q1222" s="130">
        <v>0</v>
      </c>
      <c r="R1222" s="130">
        <v>0</v>
      </c>
      <c r="S1222" s="130">
        <v>0</v>
      </c>
      <c r="T1222" s="130">
        <v>0</v>
      </c>
      <c r="U1222" s="130">
        <v>0</v>
      </c>
      <c r="V1222" s="130">
        <v>0</v>
      </c>
      <c r="W1222" s="135">
        <v>0</v>
      </c>
      <c r="X1222" s="56"/>
      <c r="Y1222" s="57"/>
      <c r="Z1222" s="57"/>
      <c r="AA1222" s="57"/>
      <c r="AB1222" s="57"/>
      <c r="AC1222" s="57"/>
      <c r="AD1222" s="57"/>
    </row>
    <row r="1223" spans="1:30" s="55" customFormat="1" ht="24.75" hidden="1" customHeight="1" x14ac:dyDescent="0.25">
      <c r="A1223" s="125">
        <v>613</v>
      </c>
      <c r="B1223" s="126" t="s">
        <v>1025</v>
      </c>
      <c r="C1223" s="106">
        <f t="shared" si="145"/>
        <v>2201058.42</v>
      </c>
      <c r="D1223" s="134">
        <f t="shared" si="143"/>
        <v>46115.77</v>
      </c>
      <c r="E1223" s="130">
        <v>0</v>
      </c>
      <c r="F1223" s="130">
        <v>415008.13</v>
      </c>
      <c r="G1223" s="130">
        <v>933391.37</v>
      </c>
      <c r="H1223" s="130">
        <v>0</v>
      </c>
      <c r="I1223" s="130">
        <v>357056.34</v>
      </c>
      <c r="J1223" s="130">
        <v>449486.81</v>
      </c>
      <c r="K1223" s="130">
        <v>0</v>
      </c>
      <c r="L1223" s="128">
        <v>0</v>
      </c>
      <c r="M1223" s="130">
        <v>0</v>
      </c>
      <c r="N1223" s="130">
        <v>0</v>
      </c>
      <c r="O1223" s="130">
        <v>0</v>
      </c>
      <c r="P1223" s="130">
        <v>0</v>
      </c>
      <c r="Q1223" s="130">
        <v>0</v>
      </c>
      <c r="R1223" s="130">
        <v>0</v>
      </c>
      <c r="S1223" s="130">
        <v>0</v>
      </c>
      <c r="T1223" s="130">
        <v>0</v>
      </c>
      <c r="U1223" s="130">
        <v>0</v>
      </c>
      <c r="V1223" s="130">
        <v>0</v>
      </c>
      <c r="W1223" s="135">
        <v>0</v>
      </c>
      <c r="X1223" s="56"/>
      <c r="Y1223" s="57"/>
      <c r="Z1223" s="57"/>
      <c r="AA1223" s="57"/>
      <c r="AB1223" s="57"/>
      <c r="AC1223" s="57"/>
      <c r="AD1223" s="57"/>
    </row>
    <row r="1224" spans="1:30" s="55" customFormat="1" ht="24.75" hidden="1" customHeight="1" x14ac:dyDescent="0.25">
      <c r="A1224" s="125">
        <v>614</v>
      </c>
      <c r="B1224" s="126" t="s">
        <v>136</v>
      </c>
      <c r="C1224" s="106">
        <f t="shared" si="145"/>
        <v>1393550.73</v>
      </c>
      <c r="D1224" s="134">
        <f t="shared" si="143"/>
        <v>29197.17</v>
      </c>
      <c r="E1224" s="130">
        <v>0</v>
      </c>
      <c r="F1224" s="130">
        <v>0</v>
      </c>
      <c r="G1224" s="130">
        <v>1364353.56</v>
      </c>
      <c r="H1224" s="130">
        <v>0</v>
      </c>
      <c r="I1224" s="130">
        <v>0</v>
      </c>
      <c r="J1224" s="130">
        <v>0</v>
      </c>
      <c r="K1224" s="130">
        <v>0</v>
      </c>
      <c r="L1224" s="128">
        <v>0</v>
      </c>
      <c r="M1224" s="130">
        <v>0</v>
      </c>
      <c r="N1224" s="130">
        <v>0</v>
      </c>
      <c r="O1224" s="130">
        <v>0</v>
      </c>
      <c r="P1224" s="130">
        <v>0</v>
      </c>
      <c r="Q1224" s="130">
        <v>0</v>
      </c>
      <c r="R1224" s="130">
        <v>0</v>
      </c>
      <c r="S1224" s="130">
        <v>0</v>
      </c>
      <c r="T1224" s="130">
        <v>0</v>
      </c>
      <c r="U1224" s="130">
        <v>0</v>
      </c>
      <c r="V1224" s="130">
        <v>0</v>
      </c>
      <c r="W1224" s="135">
        <v>0</v>
      </c>
      <c r="X1224" s="56"/>
      <c r="Y1224" s="57"/>
      <c r="Z1224" s="57"/>
      <c r="AA1224" s="57"/>
      <c r="AB1224" s="57"/>
      <c r="AC1224" s="57"/>
      <c r="AD1224" s="57"/>
    </row>
    <row r="1225" spans="1:30" s="55" customFormat="1" ht="24.75" hidden="1" customHeight="1" x14ac:dyDescent="0.25">
      <c r="A1225" s="125">
        <v>615</v>
      </c>
      <c r="B1225" s="126" t="s">
        <v>1027</v>
      </c>
      <c r="C1225" s="106">
        <f t="shared" si="145"/>
        <v>1557607.63</v>
      </c>
      <c r="D1225" s="134">
        <f t="shared" si="143"/>
        <v>32634.43</v>
      </c>
      <c r="E1225" s="130">
        <v>0</v>
      </c>
      <c r="F1225" s="130">
        <v>0</v>
      </c>
      <c r="G1225" s="130">
        <v>1296306.8999999999</v>
      </c>
      <c r="H1225" s="130">
        <v>0</v>
      </c>
      <c r="I1225" s="130">
        <v>0</v>
      </c>
      <c r="J1225" s="130">
        <v>228666.3</v>
      </c>
      <c r="K1225" s="130">
        <v>0</v>
      </c>
      <c r="L1225" s="128">
        <v>0</v>
      </c>
      <c r="M1225" s="130">
        <v>0</v>
      </c>
      <c r="N1225" s="130">
        <v>0</v>
      </c>
      <c r="O1225" s="130">
        <v>0</v>
      </c>
      <c r="P1225" s="130">
        <v>0</v>
      </c>
      <c r="Q1225" s="130">
        <v>0</v>
      </c>
      <c r="R1225" s="130">
        <v>0</v>
      </c>
      <c r="S1225" s="130">
        <v>0</v>
      </c>
      <c r="T1225" s="130">
        <v>0</v>
      </c>
      <c r="U1225" s="130">
        <v>0</v>
      </c>
      <c r="V1225" s="130">
        <v>0</v>
      </c>
      <c r="W1225" s="135">
        <v>0</v>
      </c>
      <c r="X1225" s="56"/>
      <c r="Y1225" s="57"/>
      <c r="Z1225" s="57"/>
      <c r="AA1225" s="57"/>
      <c r="AB1225" s="57"/>
      <c r="AC1225" s="57"/>
      <c r="AD1225" s="57"/>
    </row>
    <row r="1226" spans="1:30" s="53" customFormat="1" ht="24.75" hidden="1" customHeight="1" x14ac:dyDescent="0.25">
      <c r="A1226" s="149" t="s">
        <v>76</v>
      </c>
      <c r="B1226" s="149"/>
      <c r="C1226" s="173">
        <f t="shared" si="138"/>
        <v>40761154.670000002</v>
      </c>
      <c r="D1226" s="133">
        <f>ROUND(SUM(D1215:D1225),2)</f>
        <v>818469.19</v>
      </c>
      <c r="E1226" s="133">
        <f t="shared" ref="E1226:W1226" si="146">ROUND(SUM(E1215:E1225),2)</f>
        <v>1491572.14</v>
      </c>
      <c r="F1226" s="133">
        <f t="shared" si="146"/>
        <v>2231625</v>
      </c>
      <c r="G1226" s="133">
        <f t="shared" si="146"/>
        <v>8142557.1100000003</v>
      </c>
      <c r="H1226" s="133">
        <f t="shared" si="146"/>
        <v>3226541.9</v>
      </c>
      <c r="I1226" s="133">
        <f t="shared" si="146"/>
        <v>2568463.31</v>
      </c>
      <c r="J1226" s="133">
        <f t="shared" si="146"/>
        <v>4496179.76</v>
      </c>
      <c r="K1226" s="133">
        <f t="shared" si="146"/>
        <v>0</v>
      </c>
      <c r="L1226" s="133">
        <f t="shared" si="146"/>
        <v>0</v>
      </c>
      <c r="M1226" s="133">
        <f t="shared" si="146"/>
        <v>0</v>
      </c>
      <c r="N1226" s="133">
        <f t="shared" si="146"/>
        <v>0</v>
      </c>
      <c r="O1226" s="133">
        <f t="shared" si="146"/>
        <v>0</v>
      </c>
      <c r="P1226" s="133">
        <f t="shared" si="146"/>
        <v>0</v>
      </c>
      <c r="Q1226" s="133">
        <f t="shared" si="146"/>
        <v>0</v>
      </c>
      <c r="R1226" s="133">
        <f t="shared" si="146"/>
        <v>0</v>
      </c>
      <c r="S1226" s="133">
        <f t="shared" si="146"/>
        <v>0</v>
      </c>
      <c r="T1226" s="133">
        <f t="shared" si="146"/>
        <v>2734.74</v>
      </c>
      <c r="U1226" s="133">
        <f t="shared" si="146"/>
        <v>16764591.52</v>
      </c>
      <c r="V1226" s="133">
        <f t="shared" si="146"/>
        <v>36.799999999999997</v>
      </c>
      <c r="W1226" s="133">
        <f t="shared" si="146"/>
        <v>1021154.74</v>
      </c>
      <c r="X1226" s="51"/>
      <c r="Y1226" s="52"/>
      <c r="Z1226" s="52"/>
      <c r="AA1226" s="52"/>
      <c r="AB1226" s="52"/>
      <c r="AC1226" s="52"/>
    </row>
    <row r="1227" spans="1:30" s="53" customFormat="1" ht="24.75" customHeight="1" x14ac:dyDescent="0.25">
      <c r="A1227" s="150" t="s">
        <v>77</v>
      </c>
      <c r="B1227" s="151"/>
      <c r="C1227" s="152"/>
      <c r="D1227" s="153"/>
      <c r="E1227" s="130"/>
      <c r="F1227" s="130"/>
      <c r="G1227" s="130"/>
      <c r="H1227" s="130"/>
      <c r="I1227" s="130"/>
      <c r="J1227" s="130"/>
      <c r="K1227" s="130"/>
      <c r="L1227" s="112"/>
      <c r="M1227" s="130"/>
      <c r="N1227" s="133"/>
      <c r="O1227" s="130"/>
      <c r="P1227" s="133"/>
      <c r="Q1227" s="130"/>
      <c r="R1227" s="133"/>
      <c r="S1227" s="130"/>
      <c r="T1227" s="130"/>
      <c r="U1227" s="130"/>
      <c r="V1227" s="133"/>
      <c r="W1227" s="135"/>
      <c r="X1227" s="51"/>
      <c r="Y1227" s="52"/>
      <c r="Z1227" s="52"/>
      <c r="AA1227" s="52"/>
      <c r="AB1227" s="52"/>
      <c r="AC1227" s="52"/>
    </row>
    <row r="1228" spans="1:30" s="16" customFormat="1" ht="25.5" customHeight="1" x14ac:dyDescent="0.25">
      <c r="A1228" s="125">
        <v>616</v>
      </c>
      <c r="B1228" s="172" t="s">
        <v>1324</v>
      </c>
      <c r="C1228" s="106">
        <f>ROUND(SUM(D1228+E1228+F1228+G1228+H1228+I1228+J1228+K1228+M1228+O1228+Q1228+S1228+U1228+W1228),2)</f>
        <v>1114958.77</v>
      </c>
      <c r="D1228" s="134">
        <f t="shared" ref="D1228:D1237" si="147">ROUND((F1228+G1228+H1228+I1228+J1228+K1228+M1228+O1228+Q1228+S1228+U1228+W1228)*0.0214,2)</f>
        <v>22270.04</v>
      </c>
      <c r="E1228" s="130">
        <f t="shared" ref="E1228:E1235" si="148">ROUND((F1228+G1228+H1228+I1228+J1228+K1228+M1228+O1228+Q1228+S1228+U1228+W1228)*0.05,2)</f>
        <v>52032.800000000003</v>
      </c>
      <c r="F1228" s="130">
        <v>0</v>
      </c>
      <c r="G1228" s="130">
        <v>0</v>
      </c>
      <c r="H1228" s="130">
        <v>0</v>
      </c>
      <c r="I1228" s="130">
        <v>0</v>
      </c>
      <c r="J1228" s="130">
        <v>0</v>
      </c>
      <c r="K1228" s="130">
        <v>1040655.93</v>
      </c>
      <c r="L1228" s="128">
        <v>0</v>
      </c>
      <c r="M1228" s="130">
        <v>0</v>
      </c>
      <c r="N1228" s="130">
        <v>0</v>
      </c>
      <c r="O1228" s="130">
        <v>0</v>
      </c>
      <c r="P1228" s="130">
        <v>0</v>
      </c>
      <c r="Q1228" s="130">
        <v>0</v>
      </c>
      <c r="R1228" s="130">
        <v>0</v>
      </c>
      <c r="S1228" s="130">
        <v>0</v>
      </c>
      <c r="T1228" s="130">
        <v>0</v>
      </c>
      <c r="U1228" s="130">
        <v>0</v>
      </c>
      <c r="V1228" s="130">
        <v>0</v>
      </c>
      <c r="W1228" s="135">
        <v>0</v>
      </c>
      <c r="X1228" s="15"/>
      <c r="Y1228" s="15"/>
      <c r="Z1228" s="15"/>
      <c r="AA1228" s="15"/>
      <c r="AB1228" s="15"/>
      <c r="AC1228" s="15"/>
    </row>
    <row r="1229" spans="1:30" s="16" customFormat="1" ht="24.75" customHeight="1" x14ac:dyDescent="0.25">
      <c r="A1229" s="125">
        <v>617</v>
      </c>
      <c r="B1229" s="172" t="s">
        <v>843</v>
      </c>
      <c r="C1229" s="106">
        <f t="shared" ref="C1229:C1237" si="149">ROUND(SUM(D1229+E1229+F1229+G1229+H1229+I1229+J1229+K1229+M1229+O1229+Q1229+S1229+U1229+W1229),2)</f>
        <v>18027326.239999998</v>
      </c>
      <c r="D1229" s="134">
        <f t="shared" si="147"/>
        <v>360075.4</v>
      </c>
      <c r="E1229" s="130">
        <f t="shared" si="148"/>
        <v>841297.66</v>
      </c>
      <c r="F1229" s="130">
        <v>1895415.13</v>
      </c>
      <c r="G1229" s="130">
        <v>6000648.6500000004</v>
      </c>
      <c r="H1229" s="130">
        <v>4355724.4800000004</v>
      </c>
      <c r="I1229" s="130">
        <v>2083000.27</v>
      </c>
      <c r="J1229" s="130">
        <v>2491164.65</v>
      </c>
      <c r="K1229" s="130">
        <v>0</v>
      </c>
      <c r="L1229" s="128">
        <v>0</v>
      </c>
      <c r="M1229" s="130">
        <v>0</v>
      </c>
      <c r="N1229" s="130">
        <v>0</v>
      </c>
      <c r="O1229" s="130">
        <v>0</v>
      </c>
      <c r="P1229" s="130">
        <v>0</v>
      </c>
      <c r="Q1229" s="130">
        <v>0</v>
      </c>
      <c r="R1229" s="130">
        <v>0</v>
      </c>
      <c r="S1229" s="130">
        <v>0</v>
      </c>
      <c r="T1229" s="130">
        <v>0</v>
      </c>
      <c r="U1229" s="130">
        <v>0</v>
      </c>
      <c r="V1229" s="130">
        <v>0</v>
      </c>
      <c r="W1229" s="135">
        <v>0</v>
      </c>
      <c r="X1229" s="15"/>
      <c r="Y1229" s="15"/>
      <c r="Z1229" s="15"/>
      <c r="AA1229" s="15"/>
      <c r="AB1229" s="15"/>
      <c r="AC1229" s="15"/>
    </row>
    <row r="1230" spans="1:30" s="16" customFormat="1" ht="24.75" customHeight="1" x14ac:dyDescent="0.25">
      <c r="A1230" s="125">
        <v>618</v>
      </c>
      <c r="B1230" s="172" t="s">
        <v>848</v>
      </c>
      <c r="C1230" s="106">
        <f t="shared" si="149"/>
        <v>11409833.15</v>
      </c>
      <c r="D1230" s="134">
        <f t="shared" si="147"/>
        <v>227898.48</v>
      </c>
      <c r="E1230" s="130">
        <f t="shared" si="148"/>
        <v>532473.07999999996</v>
      </c>
      <c r="F1230" s="130">
        <v>793070.1</v>
      </c>
      <c r="G1230" s="130">
        <v>2510761.35</v>
      </c>
      <c r="H1230" s="130">
        <v>1822500.42</v>
      </c>
      <c r="I1230" s="130">
        <v>871558.54</v>
      </c>
      <c r="J1230" s="130">
        <v>1042340.64</v>
      </c>
      <c r="K1230" s="130">
        <v>0</v>
      </c>
      <c r="L1230" s="128">
        <v>0</v>
      </c>
      <c r="M1230" s="130">
        <v>0</v>
      </c>
      <c r="N1230" s="130">
        <v>0</v>
      </c>
      <c r="O1230" s="130">
        <v>0</v>
      </c>
      <c r="P1230" s="130">
        <v>0</v>
      </c>
      <c r="Q1230" s="130">
        <v>0</v>
      </c>
      <c r="R1230" s="130">
        <v>1040.8900000000001</v>
      </c>
      <c r="S1230" s="130">
        <v>3609230.54</v>
      </c>
      <c r="T1230" s="130">
        <v>0</v>
      </c>
      <c r="U1230" s="130">
        <v>0</v>
      </c>
      <c r="V1230" s="130">
        <v>0</v>
      </c>
      <c r="W1230" s="135">
        <v>0</v>
      </c>
      <c r="X1230" s="15"/>
      <c r="Y1230" s="15"/>
      <c r="Z1230" s="15"/>
      <c r="AA1230" s="15"/>
      <c r="AB1230" s="15"/>
      <c r="AC1230" s="15"/>
    </row>
    <row r="1231" spans="1:30" s="16" customFormat="1" ht="24.75" customHeight="1" x14ac:dyDescent="0.25">
      <c r="A1231" s="125">
        <v>619</v>
      </c>
      <c r="B1231" s="172" t="s">
        <v>849</v>
      </c>
      <c r="C1231" s="106">
        <f t="shared" si="149"/>
        <v>38812951.450000003</v>
      </c>
      <c r="D1231" s="134">
        <f t="shared" si="147"/>
        <v>775244.69</v>
      </c>
      <c r="E1231" s="130">
        <f t="shared" si="148"/>
        <v>1811319.37</v>
      </c>
      <c r="F1231" s="130">
        <v>2698692.13</v>
      </c>
      <c r="G1231" s="130">
        <v>8543723.7699999996</v>
      </c>
      <c r="H1231" s="130">
        <v>6201680.6799999997</v>
      </c>
      <c r="I1231" s="130">
        <v>2965775.86</v>
      </c>
      <c r="J1231" s="130">
        <v>3546920.33</v>
      </c>
      <c r="K1231" s="130">
        <v>0</v>
      </c>
      <c r="L1231" s="128">
        <v>0</v>
      </c>
      <c r="M1231" s="130">
        <v>0</v>
      </c>
      <c r="N1231" s="130">
        <v>0</v>
      </c>
      <c r="O1231" s="130">
        <v>0</v>
      </c>
      <c r="P1231" s="130">
        <v>0</v>
      </c>
      <c r="Q1231" s="130">
        <v>0</v>
      </c>
      <c r="R1231" s="130">
        <v>3538.51</v>
      </c>
      <c r="S1231" s="130">
        <v>12269594.619999999</v>
      </c>
      <c r="T1231" s="130">
        <v>0</v>
      </c>
      <c r="U1231" s="130">
        <v>0</v>
      </c>
      <c r="V1231" s="130">
        <v>0</v>
      </c>
      <c r="W1231" s="135">
        <v>0</v>
      </c>
      <c r="X1231" s="15"/>
      <c r="Y1231" s="15"/>
      <c r="Z1231" s="15"/>
      <c r="AA1231" s="15"/>
      <c r="AB1231" s="15"/>
      <c r="AC1231" s="15"/>
    </row>
    <row r="1232" spans="1:30" s="16" customFormat="1" ht="24.75" customHeight="1" x14ac:dyDescent="0.25">
      <c r="A1232" s="125">
        <v>620</v>
      </c>
      <c r="B1232" s="172" t="s">
        <v>1161</v>
      </c>
      <c r="C1232" s="106">
        <f t="shared" si="149"/>
        <v>306704.48</v>
      </c>
      <c r="D1232" s="134">
        <f t="shared" si="147"/>
        <v>6126.07</v>
      </c>
      <c r="E1232" s="130">
        <f t="shared" si="148"/>
        <v>14313.26</v>
      </c>
      <c r="F1232" s="130">
        <v>286265.15000000002</v>
      </c>
      <c r="G1232" s="130">
        <v>0</v>
      </c>
      <c r="H1232" s="130">
        <v>0</v>
      </c>
      <c r="I1232" s="130">
        <v>0</v>
      </c>
      <c r="J1232" s="130">
        <v>0</v>
      </c>
      <c r="K1232" s="130">
        <v>0</v>
      </c>
      <c r="L1232" s="128">
        <v>0</v>
      </c>
      <c r="M1232" s="130">
        <v>0</v>
      </c>
      <c r="N1232" s="130">
        <v>0</v>
      </c>
      <c r="O1232" s="130">
        <v>0</v>
      </c>
      <c r="P1232" s="130">
        <v>0</v>
      </c>
      <c r="Q1232" s="130">
        <v>0</v>
      </c>
      <c r="R1232" s="130">
        <v>0</v>
      </c>
      <c r="S1232" s="130">
        <v>0</v>
      </c>
      <c r="T1232" s="130">
        <v>0</v>
      </c>
      <c r="U1232" s="130">
        <v>0</v>
      </c>
      <c r="V1232" s="130">
        <v>0</v>
      </c>
      <c r="W1232" s="135">
        <v>0</v>
      </c>
      <c r="X1232" s="15"/>
      <c r="Y1232" s="15"/>
      <c r="Z1232" s="15"/>
      <c r="AA1232" s="15"/>
      <c r="AB1232" s="15"/>
      <c r="AC1232" s="15"/>
    </row>
    <row r="1233" spans="1:29" s="16" customFormat="1" ht="24.75" customHeight="1" x14ac:dyDescent="0.25">
      <c r="A1233" s="125">
        <v>621</v>
      </c>
      <c r="B1233" s="172" t="s">
        <v>233</v>
      </c>
      <c r="C1233" s="106">
        <f t="shared" si="149"/>
        <v>7676539.25</v>
      </c>
      <c r="D1233" s="134">
        <f t="shared" si="147"/>
        <v>153330.17000000001</v>
      </c>
      <c r="E1233" s="130">
        <f t="shared" si="148"/>
        <v>358248.05</v>
      </c>
      <c r="F1233" s="130">
        <v>0</v>
      </c>
      <c r="G1233" s="130">
        <v>2823812.68</v>
      </c>
      <c r="H1233" s="130">
        <v>2049736.75</v>
      </c>
      <c r="I1233" s="130">
        <v>980227.79</v>
      </c>
      <c r="J1233" s="130">
        <v>0</v>
      </c>
      <c r="K1233" s="130">
        <v>0</v>
      </c>
      <c r="L1233" s="128">
        <v>0</v>
      </c>
      <c r="M1233" s="130">
        <v>0</v>
      </c>
      <c r="N1233" s="130">
        <v>0</v>
      </c>
      <c r="O1233" s="130">
        <v>0</v>
      </c>
      <c r="P1233" s="130">
        <v>428</v>
      </c>
      <c r="Q1233" s="130">
        <v>1311183.81</v>
      </c>
      <c r="R1233" s="130">
        <v>0</v>
      </c>
      <c r="S1233" s="130">
        <v>0</v>
      </c>
      <c r="T1233" s="130">
        <v>0</v>
      </c>
      <c r="U1233" s="130">
        <v>0</v>
      </c>
      <c r="V1233" s="130">
        <v>0</v>
      </c>
      <c r="W1233" s="135">
        <v>0</v>
      </c>
      <c r="X1233" s="15"/>
      <c r="Y1233" s="15"/>
      <c r="Z1233" s="15"/>
      <c r="AA1233" s="15"/>
      <c r="AB1233" s="15"/>
      <c r="AC1233" s="15"/>
    </row>
    <row r="1234" spans="1:29" s="16" customFormat="1" ht="24.75" customHeight="1" x14ac:dyDescent="0.25">
      <c r="A1234" s="125">
        <v>622</v>
      </c>
      <c r="B1234" s="172" t="s">
        <v>179</v>
      </c>
      <c r="C1234" s="106">
        <f t="shared" si="149"/>
        <v>29733228.93</v>
      </c>
      <c r="D1234" s="134">
        <f t="shared" si="147"/>
        <v>593887.53</v>
      </c>
      <c r="E1234" s="130">
        <f t="shared" si="148"/>
        <v>1387587.69</v>
      </c>
      <c r="F1234" s="130">
        <v>2682054.2999999998</v>
      </c>
      <c r="G1234" s="130">
        <v>8491050.4600000009</v>
      </c>
      <c r="H1234" s="130">
        <v>6163446.4000000004</v>
      </c>
      <c r="I1234" s="130">
        <v>2947491.42</v>
      </c>
      <c r="J1234" s="130">
        <v>3525053.04</v>
      </c>
      <c r="K1234" s="130">
        <v>0</v>
      </c>
      <c r="L1234" s="128">
        <v>0</v>
      </c>
      <c r="M1234" s="130">
        <v>0</v>
      </c>
      <c r="N1234" s="130">
        <v>0</v>
      </c>
      <c r="O1234" s="130">
        <v>0</v>
      </c>
      <c r="P1234" s="130">
        <v>1273</v>
      </c>
      <c r="Q1234" s="130">
        <v>3942658.09</v>
      </c>
      <c r="R1234" s="130">
        <v>0</v>
      </c>
      <c r="S1234" s="130">
        <v>0</v>
      </c>
      <c r="T1234" s="130">
        <v>0</v>
      </c>
      <c r="U1234" s="130">
        <v>0</v>
      </c>
      <c r="V1234" s="130">
        <v>0</v>
      </c>
      <c r="W1234" s="135">
        <v>0</v>
      </c>
      <c r="X1234" s="15"/>
      <c r="Y1234" s="15"/>
      <c r="Z1234" s="15"/>
      <c r="AA1234" s="15"/>
      <c r="AB1234" s="15"/>
      <c r="AC1234" s="15"/>
    </row>
    <row r="1235" spans="1:29" s="16" customFormat="1" ht="24.75" customHeight="1" x14ac:dyDescent="0.25">
      <c r="A1235" s="125">
        <v>623</v>
      </c>
      <c r="B1235" s="172" t="s">
        <v>850</v>
      </c>
      <c r="C1235" s="106">
        <f t="shared" si="149"/>
        <v>16367272.189999999</v>
      </c>
      <c r="D1235" s="134">
        <f t="shared" si="147"/>
        <v>326917.7</v>
      </c>
      <c r="E1235" s="130">
        <f t="shared" si="148"/>
        <v>763826.4</v>
      </c>
      <c r="F1235" s="130">
        <v>0</v>
      </c>
      <c r="G1235" s="130">
        <v>5050639</v>
      </c>
      <c r="H1235" s="130">
        <v>3666127.64</v>
      </c>
      <c r="I1235" s="130">
        <v>2117819.12</v>
      </c>
      <c r="J1235" s="130">
        <v>2096787.05</v>
      </c>
      <c r="K1235" s="130">
        <v>0</v>
      </c>
      <c r="L1235" s="128">
        <v>0</v>
      </c>
      <c r="M1235" s="130">
        <v>0</v>
      </c>
      <c r="N1235" s="130">
        <v>0</v>
      </c>
      <c r="O1235" s="130">
        <v>0</v>
      </c>
      <c r="P1235" s="130">
        <v>911</v>
      </c>
      <c r="Q1235" s="130">
        <v>2345155.2799999998</v>
      </c>
      <c r="R1235" s="130">
        <v>0</v>
      </c>
      <c r="S1235" s="130">
        <v>0</v>
      </c>
      <c r="T1235" s="130">
        <v>0</v>
      </c>
      <c r="U1235" s="130">
        <v>0</v>
      </c>
      <c r="V1235" s="130">
        <v>0</v>
      </c>
      <c r="W1235" s="135">
        <v>0</v>
      </c>
      <c r="X1235" s="15"/>
      <c r="Y1235" s="15"/>
      <c r="Z1235" s="15"/>
      <c r="AA1235" s="15"/>
      <c r="AB1235" s="15"/>
      <c r="AC1235" s="15"/>
    </row>
    <row r="1236" spans="1:29" s="16" customFormat="1" ht="24.75" customHeight="1" x14ac:dyDescent="0.25">
      <c r="A1236" s="125">
        <v>624</v>
      </c>
      <c r="B1236" s="172" t="s">
        <v>121</v>
      </c>
      <c r="C1236" s="106">
        <f t="shared" si="149"/>
        <v>17919778.25</v>
      </c>
      <c r="D1236" s="134">
        <f t="shared" si="147"/>
        <v>357927.25</v>
      </c>
      <c r="E1236" s="130">
        <f>ROUND((F1236+G1236+H1236+I1236+J1236+K1236+M1236+O1236+Q1236+S1236+U1236+W1236)*0.05,2)</f>
        <v>836278.62</v>
      </c>
      <c r="F1236" s="130">
        <v>0</v>
      </c>
      <c r="G1236" s="130">
        <v>2973875.6</v>
      </c>
      <c r="H1236" s="130">
        <v>2158663.7599999998</v>
      </c>
      <c r="I1236" s="130">
        <v>1032319.01</v>
      </c>
      <c r="J1236" s="130">
        <v>1234602.1599999999</v>
      </c>
      <c r="K1236" s="130">
        <v>0</v>
      </c>
      <c r="L1236" s="128">
        <v>0</v>
      </c>
      <c r="M1236" s="130">
        <v>0</v>
      </c>
      <c r="N1236" s="130">
        <v>869</v>
      </c>
      <c r="O1236" s="130">
        <v>5872786.0599999996</v>
      </c>
      <c r="P1236" s="130">
        <v>869</v>
      </c>
      <c r="Q1236" s="130">
        <v>2761725.36</v>
      </c>
      <c r="R1236" s="130">
        <v>0</v>
      </c>
      <c r="S1236" s="130">
        <v>0</v>
      </c>
      <c r="T1236" s="130">
        <v>0</v>
      </c>
      <c r="U1236" s="130">
        <v>0</v>
      </c>
      <c r="V1236" s="130">
        <v>947.34</v>
      </c>
      <c r="W1236" s="135">
        <v>691600.43</v>
      </c>
      <c r="X1236" s="15"/>
      <c r="Y1236" s="15"/>
      <c r="Z1236" s="15"/>
      <c r="AA1236" s="15"/>
      <c r="AB1236" s="15"/>
      <c r="AC1236" s="15"/>
    </row>
    <row r="1237" spans="1:29" s="16" customFormat="1" ht="24.75" customHeight="1" x14ac:dyDescent="0.25">
      <c r="A1237" s="125">
        <v>625</v>
      </c>
      <c r="B1237" s="172" t="s">
        <v>1481</v>
      </c>
      <c r="C1237" s="106">
        <f t="shared" si="149"/>
        <v>15231795</v>
      </c>
      <c r="D1237" s="134">
        <f t="shared" si="147"/>
        <v>304237.83</v>
      </c>
      <c r="E1237" s="130">
        <f>ROUND((F1237+G1237+H1237+I1237+J1237+K1237+M1237+O1237+Q1237+S1237+U1237+W1237)*0.05,2)</f>
        <v>710836.06</v>
      </c>
      <c r="F1237" s="130">
        <v>0</v>
      </c>
      <c r="G1237" s="130">
        <v>6858047.0999999996</v>
      </c>
      <c r="H1237" s="130">
        <v>4978061.8099999996</v>
      </c>
      <c r="I1237" s="130">
        <v>2380612.2000000002</v>
      </c>
      <c r="J1237" s="130">
        <v>0</v>
      </c>
      <c r="K1237" s="130">
        <v>0</v>
      </c>
      <c r="L1237" s="128">
        <v>0</v>
      </c>
      <c r="M1237" s="130">
        <v>0</v>
      </c>
      <c r="N1237" s="130">
        <v>0</v>
      </c>
      <c r="O1237" s="130">
        <v>0</v>
      </c>
      <c r="P1237" s="130">
        <v>0</v>
      </c>
      <c r="Q1237" s="130">
        <v>0</v>
      </c>
      <c r="R1237" s="130">
        <v>0</v>
      </c>
      <c r="S1237" s="130">
        <v>0</v>
      </c>
      <c r="T1237" s="130">
        <v>0</v>
      </c>
      <c r="U1237" s="130">
        <v>0</v>
      </c>
      <c r="V1237" s="130">
        <v>0</v>
      </c>
      <c r="W1237" s="135">
        <v>0</v>
      </c>
      <c r="X1237" s="15"/>
      <c r="Y1237" s="15"/>
      <c r="Z1237" s="15"/>
      <c r="AA1237" s="15"/>
      <c r="AB1237" s="15"/>
      <c r="AC1237" s="15"/>
    </row>
    <row r="1238" spans="1:29" s="72" customFormat="1" ht="24.75" customHeight="1" x14ac:dyDescent="0.25">
      <c r="A1238" s="221" t="s">
        <v>78</v>
      </c>
      <c r="B1238" s="222"/>
      <c r="C1238" s="173">
        <f>ROUND(SUM(D1238+E1238+F1238+G1238+H1238+I1238+J1238+K1238+M1238+O1238+Q1238+S1238+U1238+W1238),2)</f>
        <v>156600387.71000001</v>
      </c>
      <c r="D1238" s="133">
        <f>ROUND(SUM(D1228:D1237),2)</f>
        <v>3127915.16</v>
      </c>
      <c r="E1238" s="133">
        <f t="shared" ref="E1238:W1238" si="150">ROUND(SUM(E1228:E1237),2)</f>
        <v>7308212.9900000002</v>
      </c>
      <c r="F1238" s="133">
        <f t="shared" si="150"/>
        <v>8355496.8099999996</v>
      </c>
      <c r="G1238" s="133">
        <f t="shared" si="150"/>
        <v>43252558.609999999</v>
      </c>
      <c r="H1238" s="133">
        <f t="shared" si="150"/>
        <v>31395941.940000001</v>
      </c>
      <c r="I1238" s="133">
        <f t="shared" si="150"/>
        <v>15378804.210000001</v>
      </c>
      <c r="J1238" s="133">
        <f t="shared" si="150"/>
        <v>13936867.869999999</v>
      </c>
      <c r="K1238" s="133">
        <f t="shared" si="150"/>
        <v>1040655.93</v>
      </c>
      <c r="L1238" s="133">
        <f t="shared" si="150"/>
        <v>0</v>
      </c>
      <c r="M1238" s="133">
        <f t="shared" si="150"/>
        <v>0</v>
      </c>
      <c r="N1238" s="133">
        <f t="shared" si="150"/>
        <v>869</v>
      </c>
      <c r="O1238" s="133">
        <f t="shared" si="150"/>
        <v>5872786.0599999996</v>
      </c>
      <c r="P1238" s="133">
        <f t="shared" si="150"/>
        <v>3481</v>
      </c>
      <c r="Q1238" s="133">
        <f t="shared" si="150"/>
        <v>10360722.539999999</v>
      </c>
      <c r="R1238" s="133">
        <f t="shared" si="150"/>
        <v>4579.3999999999996</v>
      </c>
      <c r="S1238" s="133">
        <f t="shared" si="150"/>
        <v>15878825.16</v>
      </c>
      <c r="T1238" s="133">
        <f t="shared" si="150"/>
        <v>0</v>
      </c>
      <c r="U1238" s="133">
        <f t="shared" si="150"/>
        <v>0</v>
      </c>
      <c r="V1238" s="133">
        <f t="shared" si="150"/>
        <v>947.34</v>
      </c>
      <c r="W1238" s="133">
        <f t="shared" si="150"/>
        <v>691600.43</v>
      </c>
      <c r="X1238" s="51"/>
      <c r="Y1238" s="51"/>
      <c r="Z1238" s="51"/>
      <c r="AA1238" s="51"/>
      <c r="AB1238" s="51"/>
      <c r="AC1238" s="51"/>
    </row>
    <row r="1239" spans="1:29" s="50" customFormat="1" ht="24.75" customHeight="1" x14ac:dyDescent="0.25">
      <c r="A1239" s="117" t="s">
        <v>265</v>
      </c>
      <c r="B1239" s="118"/>
      <c r="C1239" s="118"/>
      <c r="D1239" s="118"/>
      <c r="E1239" s="118"/>
      <c r="F1239" s="118"/>
      <c r="G1239" s="118"/>
      <c r="H1239" s="118"/>
      <c r="I1239" s="118"/>
      <c r="J1239" s="118"/>
      <c r="K1239" s="118"/>
      <c r="L1239" s="118"/>
      <c r="M1239" s="118"/>
      <c r="N1239" s="118"/>
      <c r="O1239" s="118"/>
      <c r="P1239" s="118"/>
      <c r="Q1239" s="118"/>
      <c r="R1239" s="118"/>
      <c r="S1239" s="118"/>
      <c r="T1239" s="118"/>
      <c r="U1239" s="118"/>
      <c r="V1239" s="118"/>
      <c r="W1239" s="119"/>
      <c r="X1239" s="15"/>
      <c r="Y1239" s="49"/>
      <c r="Z1239" s="49"/>
      <c r="AA1239" s="49"/>
      <c r="AB1239" s="49"/>
      <c r="AC1239" s="49"/>
    </row>
    <row r="1240" spans="1:29" s="50" customFormat="1" ht="27.75" hidden="1" customHeight="1" x14ac:dyDescent="0.25">
      <c r="A1240" s="109">
        <f>A1764</f>
        <v>481</v>
      </c>
      <c r="B1240" s="20" t="s">
        <v>1107</v>
      </c>
      <c r="C1240" s="173">
        <f>ROUND(SUM(D1240+U1240+E1240+F1240+G1240+H1240+I1240+J1240+K1240+M1240+O1240+Q1240+S1240+W1240),2)</f>
        <v>5603282653.6000004</v>
      </c>
      <c r="D1240" s="133">
        <f t="shared" ref="D1240:W1240" si="151">D1246+D1256+D1262+D1292+D1307+D1324+D1341+D1352+D1424+D1430+D1445+D1451+D1458+D1464+D1482+D1602+D1620+D1671+D1685+D1747+D1754+D1765</f>
        <v>112269312.52000003</v>
      </c>
      <c r="E1240" s="133">
        <f t="shared" si="151"/>
        <v>244134427.78999999</v>
      </c>
      <c r="F1240" s="113">
        <f t="shared" si="151"/>
        <v>170002912.69</v>
      </c>
      <c r="G1240" s="113">
        <f t="shared" si="151"/>
        <v>732204755.57999992</v>
      </c>
      <c r="H1240" s="113">
        <f t="shared" si="151"/>
        <v>336349251.87</v>
      </c>
      <c r="I1240" s="113">
        <f t="shared" si="151"/>
        <v>210212559.32999998</v>
      </c>
      <c r="J1240" s="113">
        <f t="shared" si="151"/>
        <v>338588480.76999998</v>
      </c>
      <c r="K1240" s="113">
        <f t="shared" si="151"/>
        <v>4474949.3499999996</v>
      </c>
      <c r="L1240" s="112">
        <f t="shared" si="151"/>
        <v>290</v>
      </c>
      <c r="M1240" s="113">
        <f t="shared" si="151"/>
        <v>839733366.99000001</v>
      </c>
      <c r="N1240" s="113">
        <f t="shared" si="151"/>
        <v>175044.03999999998</v>
      </c>
      <c r="O1240" s="113">
        <f t="shared" si="151"/>
        <v>1007874355.34</v>
      </c>
      <c r="P1240" s="113">
        <f t="shared" si="151"/>
        <v>41200.290000000008</v>
      </c>
      <c r="Q1240" s="113">
        <f t="shared" si="151"/>
        <v>97909726.950000003</v>
      </c>
      <c r="R1240" s="113">
        <f t="shared" si="151"/>
        <v>195532.12</v>
      </c>
      <c r="S1240" s="113">
        <f t="shared" si="151"/>
        <v>558190312.29999995</v>
      </c>
      <c r="T1240" s="113">
        <f t="shared" si="151"/>
        <v>227640.99000000002</v>
      </c>
      <c r="U1240" s="113">
        <f t="shared" si="151"/>
        <v>948888586.56000018</v>
      </c>
      <c r="V1240" s="113">
        <f t="shared" si="151"/>
        <v>1226.5999999999999</v>
      </c>
      <c r="W1240" s="113">
        <f t="shared" si="151"/>
        <v>2449655.5599999996</v>
      </c>
      <c r="X1240" s="15"/>
      <c r="Y1240" s="49"/>
      <c r="Z1240" s="49"/>
      <c r="AA1240" s="49"/>
      <c r="AB1240" s="49"/>
      <c r="AC1240" s="49"/>
    </row>
    <row r="1241" spans="1:29" s="50" customFormat="1" ht="24.75" hidden="1" customHeight="1" x14ac:dyDescent="0.25">
      <c r="A1241" s="223" t="s">
        <v>18</v>
      </c>
      <c r="B1241" s="223"/>
      <c r="C1241" s="223"/>
      <c r="D1241" s="129"/>
      <c r="E1241" s="130"/>
      <c r="F1241" s="127"/>
      <c r="G1241" s="127"/>
      <c r="H1241" s="127"/>
      <c r="I1241" s="127"/>
      <c r="J1241" s="127"/>
      <c r="K1241" s="127"/>
      <c r="L1241" s="108"/>
      <c r="M1241" s="127"/>
      <c r="N1241" s="124"/>
      <c r="O1241" s="127"/>
      <c r="P1241" s="124"/>
      <c r="Q1241" s="127"/>
      <c r="R1241" s="124"/>
      <c r="S1241" s="127"/>
      <c r="T1241" s="127"/>
      <c r="U1241" s="127"/>
      <c r="V1241" s="124"/>
      <c r="W1241" s="127"/>
      <c r="X1241" s="15"/>
      <c r="Y1241" s="49"/>
      <c r="Z1241" s="49"/>
      <c r="AA1241" s="49"/>
      <c r="AB1241" s="49"/>
      <c r="AC1241" s="49"/>
    </row>
    <row r="1242" spans="1:29" s="50" customFormat="1" ht="24.75" hidden="1" customHeight="1" x14ac:dyDescent="0.25">
      <c r="A1242" s="197">
        <v>1</v>
      </c>
      <c r="B1242" s="126" t="s">
        <v>574</v>
      </c>
      <c r="C1242" s="106">
        <f>ROUND(SUM(D1242+E1242+F1242+G1242+H1242+I1242+J1242+K1242+M1242+O1242+Q1242+S1242+U1242+W1242),2)</f>
        <v>6489983.6100000003</v>
      </c>
      <c r="D1242" s="134">
        <v>138885.65</v>
      </c>
      <c r="E1242" s="130">
        <v>259599.34</v>
      </c>
      <c r="F1242" s="130">
        <v>1586972.82</v>
      </c>
      <c r="G1242" s="130">
        <v>0</v>
      </c>
      <c r="H1242" s="130">
        <v>2222653.4700000002</v>
      </c>
      <c r="I1242" s="130">
        <v>925899.52</v>
      </c>
      <c r="J1242" s="130">
        <v>1355972.81</v>
      </c>
      <c r="K1242" s="130">
        <v>0</v>
      </c>
      <c r="L1242" s="128">
        <v>0</v>
      </c>
      <c r="M1242" s="130">
        <v>0</v>
      </c>
      <c r="N1242" s="130">
        <v>0</v>
      </c>
      <c r="O1242" s="130">
        <v>0</v>
      </c>
      <c r="P1242" s="130">
        <v>0</v>
      </c>
      <c r="Q1242" s="130">
        <v>0</v>
      </c>
      <c r="R1242" s="130">
        <v>0</v>
      </c>
      <c r="S1242" s="130">
        <v>0</v>
      </c>
      <c r="T1242" s="130">
        <v>0</v>
      </c>
      <c r="U1242" s="130">
        <v>0</v>
      </c>
      <c r="V1242" s="130">
        <v>0</v>
      </c>
      <c r="W1242" s="135">
        <v>0</v>
      </c>
      <c r="X1242" s="15"/>
      <c r="Y1242" s="49"/>
      <c r="Z1242" s="49"/>
      <c r="AA1242" s="49"/>
      <c r="AB1242" s="49"/>
      <c r="AC1242" s="49"/>
    </row>
    <row r="1243" spans="1:29" s="50" customFormat="1" ht="24.75" hidden="1" customHeight="1" x14ac:dyDescent="0.25">
      <c r="A1243" s="197">
        <v>2</v>
      </c>
      <c r="B1243" s="126" t="s">
        <v>575</v>
      </c>
      <c r="C1243" s="106">
        <f t="shared" ref="C1243:C1307" si="152">ROUND(SUM(D1243+E1243+F1243+G1243+H1243+I1243+J1243+K1243+M1243+O1243+Q1243+S1243+U1243+W1243),2)</f>
        <v>33915936.229999997</v>
      </c>
      <c r="D1243" s="134">
        <f>ROUND((F1243+G1243+H1243+I1243+J1243+K1243+M1243+O1243+Q1243+S1243+U1243+W1243)*0.0214,2)</f>
        <v>677432.36</v>
      </c>
      <c r="E1243" s="130">
        <f>ROUND((F1243+G1243+H1243+I1243+J1243+K1243+M1243+O1243+Q1243+S1243+U1243+W1243)*0.05,2)</f>
        <v>1582785.9</v>
      </c>
      <c r="F1243" s="130">
        <v>2121733.34</v>
      </c>
      <c r="G1243" s="130">
        <v>5890892.4299999997</v>
      </c>
      <c r="H1243" s="130">
        <v>2696500.79</v>
      </c>
      <c r="I1243" s="130">
        <v>1160575.53</v>
      </c>
      <c r="J1243" s="130">
        <v>1910891.33</v>
      </c>
      <c r="K1243" s="130">
        <v>0</v>
      </c>
      <c r="L1243" s="128">
        <v>0</v>
      </c>
      <c r="M1243" s="130">
        <v>0</v>
      </c>
      <c r="N1243" s="130">
        <v>0</v>
      </c>
      <c r="O1243" s="130">
        <v>0</v>
      </c>
      <c r="P1243" s="130">
        <v>0</v>
      </c>
      <c r="Q1243" s="130">
        <v>0</v>
      </c>
      <c r="R1243" s="130">
        <v>0</v>
      </c>
      <c r="S1243" s="130">
        <v>0</v>
      </c>
      <c r="T1243" s="130">
        <v>3495</v>
      </c>
      <c r="U1243" s="130">
        <v>17875124.550000001</v>
      </c>
      <c r="V1243" s="130">
        <v>0</v>
      </c>
      <c r="W1243" s="135">
        <v>0</v>
      </c>
      <c r="X1243" s="15"/>
      <c r="Y1243" s="49"/>
      <c r="Z1243" s="49"/>
      <c r="AA1243" s="49"/>
      <c r="AB1243" s="49"/>
      <c r="AC1243" s="49"/>
    </row>
    <row r="1244" spans="1:29" s="50" customFormat="1" ht="24.75" hidden="1" customHeight="1" x14ac:dyDescent="0.25">
      <c r="A1244" s="197">
        <v>3</v>
      </c>
      <c r="B1244" s="126" t="s">
        <v>576</v>
      </c>
      <c r="C1244" s="106">
        <f t="shared" si="152"/>
        <v>19548976.75</v>
      </c>
      <c r="D1244" s="134">
        <f>ROUND((F1244+G1244+H1244+I1244+J1244+K1244+M1244+O1244+Q1244+S1244+U1244+W1244)*0.0214,2)</f>
        <v>390468.64</v>
      </c>
      <c r="E1244" s="130">
        <f>ROUND((F1244+G1244+H1244+I1244+J1244+K1244+M1244+O1244+Q1244+S1244+U1244+W1244)*0.05,2)</f>
        <v>912309.91</v>
      </c>
      <c r="F1244" s="130">
        <v>1347973.27</v>
      </c>
      <c r="G1244" s="130">
        <v>0</v>
      </c>
      <c r="H1244" s="130">
        <v>1977147.72</v>
      </c>
      <c r="I1244" s="130">
        <v>646281.01</v>
      </c>
      <c r="J1244" s="130">
        <v>1117591.42</v>
      </c>
      <c r="K1244" s="130">
        <v>0</v>
      </c>
      <c r="L1244" s="128">
        <v>0</v>
      </c>
      <c r="M1244" s="130">
        <v>0</v>
      </c>
      <c r="N1244" s="130">
        <v>0</v>
      </c>
      <c r="O1244" s="130">
        <v>0</v>
      </c>
      <c r="P1244" s="130">
        <v>0</v>
      </c>
      <c r="Q1244" s="130">
        <v>0</v>
      </c>
      <c r="R1244" s="130">
        <v>0</v>
      </c>
      <c r="S1244" s="130">
        <v>0</v>
      </c>
      <c r="T1244" s="130">
        <v>2584.3200000000002</v>
      </c>
      <c r="U1244" s="130">
        <v>13157204.784465</v>
      </c>
      <c r="V1244" s="130">
        <v>0</v>
      </c>
      <c r="W1244" s="135">
        <v>0</v>
      </c>
      <c r="X1244" s="15"/>
      <c r="Y1244" s="49"/>
      <c r="Z1244" s="49"/>
      <c r="AA1244" s="49"/>
      <c r="AB1244" s="49"/>
      <c r="AC1244" s="49"/>
    </row>
    <row r="1245" spans="1:29" s="50" customFormat="1" ht="24.75" hidden="1" customHeight="1" x14ac:dyDescent="0.25">
      <c r="A1245" s="197">
        <v>4</v>
      </c>
      <c r="B1245" s="126" t="s">
        <v>577</v>
      </c>
      <c r="C1245" s="106">
        <f t="shared" si="152"/>
        <v>1934238.71</v>
      </c>
      <c r="D1245" s="134">
        <f>ROUND((F1245+G1245+H1245+I1245+J1245+K1245+M1245+O1245+Q1245+S1245+U1245+W1245)*0.0214,2)+139.11</f>
        <v>38770.559999999998</v>
      </c>
      <c r="E1245" s="130">
        <f>ROUND((F1245+G1245+H1245+I1245+J1245+K1245+M1245+O1245+Q1245+S1245+U1245+W1245)*0.05,2)</f>
        <v>90260.39</v>
      </c>
      <c r="F1245" s="130">
        <v>0</v>
      </c>
      <c r="G1245" s="130">
        <v>1341879.42765</v>
      </c>
      <c r="H1245" s="130">
        <v>0</v>
      </c>
      <c r="I1245" s="130">
        <v>463328.33</v>
      </c>
      <c r="J1245" s="130">
        <v>0</v>
      </c>
      <c r="K1245" s="130">
        <v>0</v>
      </c>
      <c r="L1245" s="128">
        <v>0</v>
      </c>
      <c r="M1245" s="130">
        <v>0</v>
      </c>
      <c r="N1245" s="130">
        <v>0</v>
      </c>
      <c r="O1245" s="130">
        <v>0</v>
      </c>
      <c r="P1245" s="130">
        <v>0</v>
      </c>
      <c r="Q1245" s="130">
        <v>0</v>
      </c>
      <c r="R1245" s="130">
        <v>0</v>
      </c>
      <c r="S1245" s="130">
        <v>0</v>
      </c>
      <c r="T1245" s="130">
        <v>0</v>
      </c>
      <c r="U1245" s="130">
        <v>0</v>
      </c>
      <c r="V1245" s="130">
        <v>0</v>
      </c>
      <c r="W1245" s="135">
        <v>0</v>
      </c>
      <c r="X1245" s="15"/>
      <c r="Y1245" s="49"/>
      <c r="Z1245" s="49"/>
      <c r="AA1245" s="49"/>
      <c r="AB1245" s="49"/>
      <c r="AC1245" s="49"/>
    </row>
    <row r="1246" spans="1:29" s="53" customFormat="1" ht="24.75" hidden="1" customHeight="1" x14ac:dyDescent="0.25">
      <c r="A1246" s="158" t="s">
        <v>86</v>
      </c>
      <c r="B1246" s="158"/>
      <c r="C1246" s="173">
        <f t="shared" si="152"/>
        <v>61889135.299999997</v>
      </c>
      <c r="D1246" s="133">
        <f>ROUND(SUM(D1242:D1245),2)</f>
        <v>1245557.21</v>
      </c>
      <c r="E1246" s="133">
        <f t="shared" ref="E1246:W1246" si="153">ROUND(SUM(E1242:E1245),2)</f>
        <v>2844955.54</v>
      </c>
      <c r="F1246" s="133">
        <f t="shared" si="153"/>
        <v>5056679.43</v>
      </c>
      <c r="G1246" s="133">
        <f t="shared" si="153"/>
        <v>7232771.8600000003</v>
      </c>
      <c r="H1246" s="133">
        <f t="shared" si="153"/>
        <v>6896301.9800000004</v>
      </c>
      <c r="I1246" s="133">
        <f t="shared" si="153"/>
        <v>3196084.39</v>
      </c>
      <c r="J1246" s="133">
        <f t="shared" si="153"/>
        <v>4384455.5599999996</v>
      </c>
      <c r="K1246" s="133">
        <f t="shared" si="153"/>
        <v>0</v>
      </c>
      <c r="L1246" s="133">
        <f t="shared" si="153"/>
        <v>0</v>
      </c>
      <c r="M1246" s="133">
        <f t="shared" si="153"/>
        <v>0</v>
      </c>
      <c r="N1246" s="133">
        <f t="shared" si="153"/>
        <v>0</v>
      </c>
      <c r="O1246" s="133">
        <f t="shared" si="153"/>
        <v>0</v>
      </c>
      <c r="P1246" s="133">
        <f t="shared" si="153"/>
        <v>0</v>
      </c>
      <c r="Q1246" s="133">
        <f t="shared" si="153"/>
        <v>0</v>
      </c>
      <c r="R1246" s="133">
        <f t="shared" si="153"/>
        <v>0</v>
      </c>
      <c r="S1246" s="133">
        <f t="shared" si="153"/>
        <v>0</v>
      </c>
      <c r="T1246" s="133">
        <f t="shared" si="153"/>
        <v>6079.32</v>
      </c>
      <c r="U1246" s="133">
        <f t="shared" si="153"/>
        <v>31032329.329999998</v>
      </c>
      <c r="V1246" s="133">
        <f t="shared" si="153"/>
        <v>0</v>
      </c>
      <c r="W1246" s="133">
        <f t="shared" si="153"/>
        <v>0</v>
      </c>
      <c r="X1246" s="51"/>
      <c r="Y1246" s="52"/>
      <c r="Z1246" s="52"/>
      <c r="AA1246" s="52"/>
      <c r="AB1246" s="52"/>
      <c r="AC1246" s="52"/>
    </row>
    <row r="1247" spans="1:29" s="50" customFormat="1" ht="23.25" hidden="1" customHeight="1" x14ac:dyDescent="0.25">
      <c r="A1247" s="224" t="s">
        <v>51</v>
      </c>
      <c r="B1247" s="225"/>
      <c r="C1247" s="226"/>
      <c r="D1247" s="129"/>
      <c r="E1247" s="130"/>
      <c r="F1247" s="130"/>
      <c r="G1247" s="130"/>
      <c r="H1247" s="130"/>
      <c r="I1247" s="130"/>
      <c r="J1247" s="130"/>
      <c r="K1247" s="130"/>
      <c r="L1247" s="108"/>
      <c r="M1247" s="130"/>
      <c r="N1247" s="135"/>
      <c r="O1247" s="130"/>
      <c r="P1247" s="227"/>
      <c r="Q1247" s="130"/>
      <c r="R1247" s="227"/>
      <c r="S1247" s="130"/>
      <c r="T1247" s="130"/>
      <c r="U1247" s="130"/>
      <c r="V1247" s="135"/>
      <c r="W1247" s="135"/>
      <c r="X1247" s="15"/>
      <c r="Y1247" s="49"/>
      <c r="Z1247" s="49"/>
      <c r="AA1247" s="49"/>
      <c r="AB1247" s="49"/>
      <c r="AC1247" s="49"/>
    </row>
    <row r="1248" spans="1:29" s="16" customFormat="1" ht="30" hidden="1" x14ac:dyDescent="0.25">
      <c r="A1248" s="105">
        <v>5</v>
      </c>
      <c r="B1248" s="126" t="s">
        <v>141</v>
      </c>
      <c r="C1248" s="106">
        <f t="shared" si="152"/>
        <v>258989.21</v>
      </c>
      <c r="D1248" s="134">
        <f t="shared" ref="D1248:D1255" si="154">ROUND((F1248+G1248+H1248+I1248+J1248+K1248+M1248+O1248+Q1248+S1248+U1248+W1248)*0.0214,2)</f>
        <v>4840.49</v>
      </c>
      <c r="E1248" s="130">
        <v>27957.46</v>
      </c>
      <c r="F1248" s="130">
        <v>0</v>
      </c>
      <c r="G1248" s="130">
        <v>0</v>
      </c>
      <c r="H1248" s="130">
        <v>0</v>
      </c>
      <c r="I1248" s="130">
        <v>0</v>
      </c>
      <c r="J1248" s="130">
        <v>0</v>
      </c>
      <c r="K1248" s="130">
        <v>226191.26</v>
      </c>
      <c r="L1248" s="128">
        <v>0</v>
      </c>
      <c r="M1248" s="130">
        <v>0</v>
      </c>
      <c r="N1248" s="130">
        <v>0</v>
      </c>
      <c r="O1248" s="130">
        <v>0</v>
      </c>
      <c r="P1248" s="130">
        <v>0</v>
      </c>
      <c r="Q1248" s="130">
        <v>0</v>
      </c>
      <c r="R1248" s="130">
        <v>0</v>
      </c>
      <c r="S1248" s="130">
        <v>0</v>
      </c>
      <c r="T1248" s="130">
        <v>0</v>
      </c>
      <c r="U1248" s="130">
        <v>0</v>
      </c>
      <c r="V1248" s="130">
        <v>0</v>
      </c>
      <c r="W1248" s="135">
        <v>0</v>
      </c>
      <c r="X1248" s="15"/>
      <c r="Y1248" s="15"/>
      <c r="Z1248" s="15"/>
      <c r="AA1248" s="15"/>
      <c r="AB1248" s="15"/>
      <c r="AC1248" s="15"/>
    </row>
    <row r="1249" spans="1:29" s="16" customFormat="1" ht="30" hidden="1" x14ac:dyDescent="0.25">
      <c r="A1249" s="105">
        <v>6</v>
      </c>
      <c r="B1249" s="126" t="s">
        <v>145</v>
      </c>
      <c r="C1249" s="106">
        <f t="shared" si="152"/>
        <v>1486707.19</v>
      </c>
      <c r="D1249" s="134">
        <f t="shared" si="154"/>
        <v>29695.29</v>
      </c>
      <c r="E1249" s="130">
        <f t="shared" ref="E1249:E1255" si="155">ROUND((F1249+G1249+H1249+I1249+J1249+K1249+M1249+O1249+Q1249+S1249+U1249+W1249)*0.05,2)</f>
        <v>69381.52</v>
      </c>
      <c r="F1249" s="130">
        <v>657117.18000000005</v>
      </c>
      <c r="G1249" s="130">
        <v>0</v>
      </c>
      <c r="H1249" s="130">
        <v>0</v>
      </c>
      <c r="I1249" s="130">
        <v>0</v>
      </c>
      <c r="J1249" s="130">
        <v>730513.2</v>
      </c>
      <c r="K1249" s="130">
        <v>0</v>
      </c>
      <c r="L1249" s="128">
        <v>0</v>
      </c>
      <c r="M1249" s="130">
        <v>0</v>
      </c>
      <c r="N1249" s="130">
        <v>0</v>
      </c>
      <c r="O1249" s="130">
        <v>0</v>
      </c>
      <c r="P1249" s="130">
        <v>0</v>
      </c>
      <c r="Q1249" s="130">
        <v>0</v>
      </c>
      <c r="R1249" s="130">
        <v>0</v>
      </c>
      <c r="S1249" s="130">
        <v>0</v>
      </c>
      <c r="T1249" s="130">
        <v>0</v>
      </c>
      <c r="U1249" s="130">
        <v>0</v>
      </c>
      <c r="V1249" s="130">
        <v>0</v>
      </c>
      <c r="W1249" s="135">
        <v>0</v>
      </c>
      <c r="X1249" s="15"/>
      <c r="Y1249" s="15"/>
      <c r="Z1249" s="15"/>
      <c r="AA1249" s="15"/>
      <c r="AB1249" s="15"/>
      <c r="AC1249" s="15"/>
    </row>
    <row r="1250" spans="1:29" s="16" customFormat="1" ht="30" hidden="1" x14ac:dyDescent="0.25">
      <c r="A1250" s="105">
        <v>7</v>
      </c>
      <c r="B1250" s="126" t="s">
        <v>144</v>
      </c>
      <c r="C1250" s="106">
        <f t="shared" si="152"/>
        <v>508252.93</v>
      </c>
      <c r="D1250" s="134">
        <f t="shared" si="154"/>
        <v>10151.780000000001</v>
      </c>
      <c r="E1250" s="130">
        <f t="shared" si="155"/>
        <v>23719.1</v>
      </c>
      <c r="F1250" s="130">
        <v>0</v>
      </c>
      <c r="G1250" s="130">
        <v>0</v>
      </c>
      <c r="H1250" s="130">
        <v>0</v>
      </c>
      <c r="I1250" s="130">
        <v>0</v>
      </c>
      <c r="J1250" s="130">
        <v>474382.05</v>
      </c>
      <c r="K1250" s="130">
        <v>0</v>
      </c>
      <c r="L1250" s="128">
        <v>0</v>
      </c>
      <c r="M1250" s="130">
        <v>0</v>
      </c>
      <c r="N1250" s="130">
        <v>0</v>
      </c>
      <c r="O1250" s="130">
        <v>0</v>
      </c>
      <c r="P1250" s="130">
        <v>0</v>
      </c>
      <c r="Q1250" s="130">
        <v>0</v>
      </c>
      <c r="R1250" s="130">
        <v>0</v>
      </c>
      <c r="S1250" s="130">
        <v>0</v>
      </c>
      <c r="T1250" s="130">
        <v>0</v>
      </c>
      <c r="U1250" s="130">
        <v>0</v>
      </c>
      <c r="V1250" s="130">
        <v>0</v>
      </c>
      <c r="W1250" s="135">
        <v>0</v>
      </c>
      <c r="X1250" s="15"/>
      <c r="Y1250" s="15"/>
      <c r="Z1250" s="15"/>
      <c r="AA1250" s="15"/>
      <c r="AB1250" s="15"/>
      <c r="AC1250" s="15"/>
    </row>
    <row r="1251" spans="1:29" s="16" customFormat="1" ht="30" hidden="1" x14ac:dyDescent="0.25">
      <c r="A1251" s="105">
        <v>8</v>
      </c>
      <c r="B1251" s="126" t="s">
        <v>595</v>
      </c>
      <c r="C1251" s="106">
        <f t="shared" si="152"/>
        <v>2488284.92</v>
      </c>
      <c r="D1251" s="134">
        <f t="shared" si="154"/>
        <v>49700.67</v>
      </c>
      <c r="E1251" s="130">
        <f t="shared" si="155"/>
        <v>116123.06</v>
      </c>
      <c r="F1251" s="130">
        <v>440389.93</v>
      </c>
      <c r="G1251" s="130">
        <v>1010285.1</v>
      </c>
      <c r="H1251" s="130">
        <v>0</v>
      </c>
      <c r="I1251" s="130">
        <v>382207.34</v>
      </c>
      <c r="J1251" s="130">
        <v>489578.82</v>
      </c>
      <c r="K1251" s="130">
        <v>0</v>
      </c>
      <c r="L1251" s="128">
        <v>0</v>
      </c>
      <c r="M1251" s="130">
        <v>0</v>
      </c>
      <c r="N1251" s="130">
        <v>0</v>
      </c>
      <c r="O1251" s="130">
        <v>0</v>
      </c>
      <c r="P1251" s="130">
        <v>0</v>
      </c>
      <c r="Q1251" s="130">
        <v>0</v>
      </c>
      <c r="R1251" s="130">
        <v>0</v>
      </c>
      <c r="S1251" s="130">
        <v>0</v>
      </c>
      <c r="T1251" s="130">
        <v>0</v>
      </c>
      <c r="U1251" s="130">
        <v>0</v>
      </c>
      <c r="V1251" s="130">
        <v>0</v>
      </c>
      <c r="W1251" s="135">
        <v>0</v>
      </c>
      <c r="X1251" s="15"/>
      <c r="Y1251" s="15"/>
      <c r="Z1251" s="15"/>
      <c r="AA1251" s="15"/>
      <c r="AB1251" s="15"/>
      <c r="AC1251" s="15"/>
    </row>
    <row r="1252" spans="1:29" s="16" customFormat="1" ht="30" hidden="1" x14ac:dyDescent="0.25">
      <c r="A1252" s="105">
        <v>9</v>
      </c>
      <c r="B1252" s="126" t="s">
        <v>596</v>
      </c>
      <c r="C1252" s="106">
        <f t="shared" si="152"/>
        <v>2290509.0499999998</v>
      </c>
      <c r="D1252" s="134">
        <f t="shared" si="154"/>
        <v>45750.32</v>
      </c>
      <c r="E1252" s="130">
        <f t="shared" si="155"/>
        <v>106893.27</v>
      </c>
      <c r="F1252" s="130">
        <v>433506.92</v>
      </c>
      <c r="G1252" s="130">
        <v>994495.02</v>
      </c>
      <c r="H1252" s="130">
        <v>0</v>
      </c>
      <c r="I1252" s="130">
        <v>0</v>
      </c>
      <c r="J1252" s="130">
        <v>481927.03</v>
      </c>
      <c r="K1252" s="130">
        <v>227936.49</v>
      </c>
      <c r="L1252" s="128">
        <v>0</v>
      </c>
      <c r="M1252" s="130">
        <v>0</v>
      </c>
      <c r="N1252" s="130">
        <v>0</v>
      </c>
      <c r="O1252" s="130">
        <v>0</v>
      </c>
      <c r="P1252" s="130">
        <v>0</v>
      </c>
      <c r="Q1252" s="130">
        <v>0</v>
      </c>
      <c r="R1252" s="130">
        <v>0</v>
      </c>
      <c r="S1252" s="130">
        <v>0</v>
      </c>
      <c r="T1252" s="130">
        <v>0</v>
      </c>
      <c r="U1252" s="130">
        <v>0</v>
      </c>
      <c r="V1252" s="130">
        <v>0</v>
      </c>
      <c r="W1252" s="135">
        <v>0</v>
      </c>
      <c r="X1252" s="15"/>
      <c r="Y1252" s="15"/>
      <c r="Z1252" s="15"/>
      <c r="AA1252" s="15"/>
      <c r="AB1252" s="15"/>
      <c r="AC1252" s="15"/>
    </row>
    <row r="1253" spans="1:29" s="16" customFormat="1" ht="30" hidden="1" x14ac:dyDescent="0.25">
      <c r="A1253" s="105">
        <v>10</v>
      </c>
      <c r="B1253" s="126" t="s">
        <v>597</v>
      </c>
      <c r="C1253" s="106">
        <f t="shared" si="152"/>
        <v>2102013.44</v>
      </c>
      <c r="D1253" s="134">
        <f t="shared" si="154"/>
        <v>41985.33</v>
      </c>
      <c r="E1253" s="130">
        <f t="shared" si="155"/>
        <v>98096.58</v>
      </c>
      <c r="F1253" s="130">
        <v>0</v>
      </c>
      <c r="G1253" s="130">
        <v>0</v>
      </c>
      <c r="H1253" s="130">
        <v>866797.59200000006</v>
      </c>
      <c r="I1253" s="130">
        <v>397571.0956</v>
      </c>
      <c r="J1253" s="130">
        <v>473576.09</v>
      </c>
      <c r="K1253" s="130">
        <v>223986.75</v>
      </c>
      <c r="L1253" s="128">
        <v>0</v>
      </c>
      <c r="M1253" s="130">
        <v>0</v>
      </c>
      <c r="N1253" s="130">
        <v>0</v>
      </c>
      <c r="O1253" s="130">
        <v>0</v>
      </c>
      <c r="P1253" s="130">
        <v>0</v>
      </c>
      <c r="Q1253" s="130">
        <v>0</v>
      </c>
      <c r="R1253" s="130">
        <v>0</v>
      </c>
      <c r="S1253" s="130">
        <v>0</v>
      </c>
      <c r="T1253" s="130">
        <v>0</v>
      </c>
      <c r="U1253" s="130">
        <v>0</v>
      </c>
      <c r="V1253" s="130">
        <v>0</v>
      </c>
      <c r="W1253" s="135">
        <v>0</v>
      </c>
      <c r="X1253" s="15"/>
      <c r="Y1253" s="15"/>
      <c r="Z1253" s="15"/>
      <c r="AA1253" s="15"/>
      <c r="AB1253" s="15"/>
      <c r="AC1253" s="15"/>
    </row>
    <row r="1254" spans="1:29" s="16" customFormat="1" ht="30" hidden="1" x14ac:dyDescent="0.25">
      <c r="A1254" s="105">
        <v>11</v>
      </c>
      <c r="B1254" s="126" t="s">
        <v>1134</v>
      </c>
      <c r="C1254" s="106">
        <f t="shared" si="152"/>
        <v>1458241.9</v>
      </c>
      <c r="D1254" s="134">
        <f t="shared" si="154"/>
        <v>29126.73</v>
      </c>
      <c r="E1254" s="130">
        <f t="shared" si="155"/>
        <v>68053.100000000006</v>
      </c>
      <c r="F1254" s="130">
        <v>0</v>
      </c>
      <c r="G1254" s="130">
        <v>987481.65</v>
      </c>
      <c r="H1254" s="130">
        <v>0</v>
      </c>
      <c r="I1254" s="130">
        <v>373580.42</v>
      </c>
      <c r="J1254" s="130">
        <v>0</v>
      </c>
      <c r="K1254" s="130">
        <v>0</v>
      </c>
      <c r="L1254" s="128">
        <v>0</v>
      </c>
      <c r="M1254" s="130">
        <v>0</v>
      </c>
      <c r="N1254" s="130">
        <v>0</v>
      </c>
      <c r="O1254" s="130">
        <v>0</v>
      </c>
      <c r="P1254" s="130">
        <v>0</v>
      </c>
      <c r="Q1254" s="130">
        <v>0</v>
      </c>
      <c r="R1254" s="130">
        <v>0</v>
      </c>
      <c r="S1254" s="130">
        <v>0</v>
      </c>
      <c r="T1254" s="130">
        <v>0</v>
      </c>
      <c r="U1254" s="130">
        <v>0</v>
      </c>
      <c r="V1254" s="130">
        <v>0</v>
      </c>
      <c r="W1254" s="135">
        <v>0</v>
      </c>
      <c r="X1254" s="15"/>
      <c r="Y1254" s="15"/>
      <c r="Z1254" s="15"/>
      <c r="AA1254" s="15"/>
      <c r="AB1254" s="15"/>
      <c r="AC1254" s="15"/>
    </row>
    <row r="1255" spans="1:29" s="16" customFormat="1" ht="30" hidden="1" x14ac:dyDescent="0.25">
      <c r="A1255" s="105">
        <v>12</v>
      </c>
      <c r="B1255" s="126" t="s">
        <v>1133</v>
      </c>
      <c r="C1255" s="106">
        <f t="shared" si="152"/>
        <v>5354258.75</v>
      </c>
      <c r="D1255" s="134">
        <f t="shared" si="154"/>
        <v>106945.25</v>
      </c>
      <c r="E1255" s="130">
        <f t="shared" si="155"/>
        <v>249872.07</v>
      </c>
      <c r="F1255" s="130">
        <v>431497.92</v>
      </c>
      <c r="G1255" s="130">
        <v>0</v>
      </c>
      <c r="H1255" s="130">
        <v>0</v>
      </c>
      <c r="I1255" s="130">
        <v>0</v>
      </c>
      <c r="J1255" s="130">
        <v>0</v>
      </c>
      <c r="K1255" s="130">
        <v>0</v>
      </c>
      <c r="L1255" s="128">
        <v>0</v>
      </c>
      <c r="M1255" s="130">
        <v>0</v>
      </c>
      <c r="N1255" s="130">
        <v>655</v>
      </c>
      <c r="O1255" s="130">
        <v>4020657.28</v>
      </c>
      <c r="P1255" s="130">
        <v>0</v>
      </c>
      <c r="Q1255" s="130">
        <v>0</v>
      </c>
      <c r="R1255" s="130">
        <v>0</v>
      </c>
      <c r="S1255" s="130">
        <v>0</v>
      </c>
      <c r="T1255" s="130">
        <v>0</v>
      </c>
      <c r="U1255" s="130">
        <v>0</v>
      </c>
      <c r="V1255" s="130">
        <v>65</v>
      </c>
      <c r="W1255" s="135">
        <v>545286.23</v>
      </c>
      <c r="X1255" s="15"/>
      <c r="Y1255" s="15"/>
      <c r="Z1255" s="15"/>
      <c r="AA1255" s="15"/>
      <c r="AB1255" s="15"/>
      <c r="AC1255" s="15"/>
    </row>
    <row r="1256" spans="1:29" s="72" customFormat="1" ht="24.75" hidden="1" customHeight="1" x14ac:dyDescent="0.25">
      <c r="A1256" s="158" t="s">
        <v>20</v>
      </c>
      <c r="B1256" s="158"/>
      <c r="C1256" s="173">
        <f t="shared" si="152"/>
        <v>15947257.390000001</v>
      </c>
      <c r="D1256" s="133">
        <f>ROUND(SUM(D1248:D1255),2)</f>
        <v>318195.86</v>
      </c>
      <c r="E1256" s="133">
        <f>ROUND(SUM(E1248:E1255),2)</f>
        <v>760096.16</v>
      </c>
      <c r="F1256" s="133">
        <f t="shared" ref="F1256:G1256" si="156">ROUND(SUM(F1248:F1255),2)</f>
        <v>1962511.95</v>
      </c>
      <c r="G1256" s="133">
        <f t="shared" si="156"/>
        <v>2992261.77</v>
      </c>
      <c r="H1256" s="133">
        <f t="shared" ref="H1256" si="157">ROUND(SUM(H1248:H1255),2)</f>
        <v>866797.59</v>
      </c>
      <c r="I1256" s="133">
        <f t="shared" ref="I1256" si="158">ROUND(SUM(I1248:I1255),2)</f>
        <v>1153358.8600000001</v>
      </c>
      <c r="J1256" s="133">
        <f t="shared" ref="J1256" si="159">ROUND(SUM(J1248:J1255),2)</f>
        <v>2649977.19</v>
      </c>
      <c r="K1256" s="133">
        <f t="shared" ref="K1256" si="160">ROUND(SUM(K1248:K1255),2)</f>
        <v>678114.5</v>
      </c>
      <c r="L1256" s="133">
        <f t="shared" ref="L1256" si="161">ROUND(SUM(L1248:L1255),2)</f>
        <v>0</v>
      </c>
      <c r="M1256" s="133">
        <f t="shared" ref="M1256" si="162">ROUND(SUM(M1248:M1255),2)</f>
        <v>0</v>
      </c>
      <c r="N1256" s="133">
        <f t="shared" ref="N1256" si="163">ROUND(SUM(N1248:N1255),2)</f>
        <v>655</v>
      </c>
      <c r="O1256" s="133">
        <f t="shared" ref="O1256" si="164">ROUND(SUM(O1248:O1255),2)</f>
        <v>4020657.28</v>
      </c>
      <c r="P1256" s="133">
        <f t="shared" ref="P1256" si="165">ROUND(SUM(P1248:P1255),2)</f>
        <v>0</v>
      </c>
      <c r="Q1256" s="133">
        <f t="shared" ref="Q1256" si="166">ROUND(SUM(Q1248:Q1255),2)</f>
        <v>0</v>
      </c>
      <c r="R1256" s="133">
        <f t="shared" ref="R1256" si="167">ROUND(SUM(R1248:R1255),2)</f>
        <v>0</v>
      </c>
      <c r="S1256" s="133">
        <f t="shared" ref="S1256" si="168">ROUND(SUM(S1248:S1255),2)</f>
        <v>0</v>
      </c>
      <c r="T1256" s="133">
        <f t="shared" ref="T1256" si="169">ROUND(SUM(T1248:T1255),2)</f>
        <v>0</v>
      </c>
      <c r="U1256" s="133">
        <f t="shared" ref="U1256" si="170">ROUND(SUM(U1248:U1255),2)</f>
        <v>0</v>
      </c>
      <c r="V1256" s="133">
        <f t="shared" ref="V1256" si="171">ROUND(SUM(V1248:V1255),2)</f>
        <v>65</v>
      </c>
      <c r="W1256" s="133">
        <f t="shared" ref="W1256" si="172">ROUND(SUM(W1248:W1255),2)</f>
        <v>545286.23</v>
      </c>
      <c r="X1256" s="51"/>
      <c r="Y1256" s="51"/>
      <c r="Z1256" s="51"/>
      <c r="AA1256" s="51"/>
      <c r="AB1256" s="51"/>
      <c r="AC1256" s="51"/>
    </row>
    <row r="1257" spans="1:29" s="50" customFormat="1" ht="24.75" hidden="1" customHeight="1" x14ac:dyDescent="0.25">
      <c r="A1257" s="224" t="s">
        <v>21</v>
      </c>
      <c r="B1257" s="225"/>
      <c r="C1257" s="226"/>
      <c r="D1257" s="129"/>
      <c r="E1257" s="130"/>
      <c r="F1257" s="130"/>
      <c r="G1257" s="130"/>
      <c r="H1257" s="130"/>
      <c r="I1257" s="130"/>
      <c r="J1257" s="130"/>
      <c r="K1257" s="130"/>
      <c r="L1257" s="108"/>
      <c r="M1257" s="130"/>
      <c r="N1257" s="228"/>
      <c r="O1257" s="130"/>
      <c r="P1257" s="228"/>
      <c r="Q1257" s="130"/>
      <c r="R1257" s="228"/>
      <c r="S1257" s="130"/>
      <c r="T1257" s="130"/>
      <c r="U1257" s="130"/>
      <c r="V1257" s="135"/>
      <c r="W1257" s="135"/>
      <c r="X1257" s="15"/>
      <c r="Y1257" s="49"/>
      <c r="Z1257" s="49"/>
      <c r="AA1257" s="49"/>
      <c r="AB1257" s="49"/>
      <c r="AC1257" s="49"/>
    </row>
    <row r="1258" spans="1:29" s="16" customFormat="1" ht="24.75" hidden="1" customHeight="1" x14ac:dyDescent="0.25">
      <c r="A1258" s="125">
        <v>13</v>
      </c>
      <c r="B1258" s="126" t="s">
        <v>633</v>
      </c>
      <c r="C1258" s="106">
        <f t="shared" si="152"/>
        <v>3858431.23</v>
      </c>
      <c r="D1258" s="134">
        <f>ROUND((F1258+G1258+H1258+I1258+J1258+K1258+M1258+O1258+Q1258+S1258+U1258+W1258)*0.0214,2)</f>
        <v>77067.789999999994</v>
      </c>
      <c r="E1258" s="130">
        <f>ROUND((F1258+G1258+H1258+I1258+J1258+K1258+M1258+O1258+Q1258+S1258+U1258+W1258)*0.05,2)</f>
        <v>180064.93</v>
      </c>
      <c r="F1258" s="130">
        <v>0</v>
      </c>
      <c r="G1258" s="130">
        <v>0</v>
      </c>
      <c r="H1258" s="130">
        <v>0</v>
      </c>
      <c r="I1258" s="130">
        <v>0</v>
      </c>
      <c r="J1258" s="130">
        <v>0</v>
      </c>
      <c r="K1258" s="130">
        <v>0</v>
      </c>
      <c r="L1258" s="128">
        <v>0</v>
      </c>
      <c r="M1258" s="130">
        <v>0</v>
      </c>
      <c r="N1258" s="130">
        <v>682.1</v>
      </c>
      <c r="O1258" s="130">
        <v>3601298.51</v>
      </c>
      <c r="P1258" s="130">
        <v>0</v>
      </c>
      <c r="Q1258" s="130">
        <v>0</v>
      </c>
      <c r="R1258" s="130">
        <v>0</v>
      </c>
      <c r="S1258" s="130">
        <v>0</v>
      </c>
      <c r="T1258" s="130">
        <v>0</v>
      </c>
      <c r="U1258" s="130">
        <v>0</v>
      </c>
      <c r="V1258" s="130">
        <v>0</v>
      </c>
      <c r="W1258" s="135">
        <v>0</v>
      </c>
      <c r="X1258" s="15"/>
      <c r="Y1258" s="15"/>
      <c r="Z1258" s="15"/>
      <c r="AA1258" s="15"/>
      <c r="AB1258" s="15"/>
      <c r="AC1258" s="15"/>
    </row>
    <row r="1259" spans="1:29" s="16" customFormat="1" ht="24.75" hidden="1" customHeight="1" x14ac:dyDescent="0.25">
      <c r="A1259" s="125">
        <v>14</v>
      </c>
      <c r="B1259" s="126" t="s">
        <v>634</v>
      </c>
      <c r="C1259" s="106">
        <f t="shared" si="152"/>
        <v>1295509.8999999999</v>
      </c>
      <c r="D1259" s="134">
        <f>ROUND((F1259+G1259+H1259+I1259+J1259+K1259+M1259+O1259+Q1259+S1259+U1259+W1259)*0.0214,2)</f>
        <v>25876.34</v>
      </c>
      <c r="E1259" s="130">
        <f>ROUND((F1259+G1259+H1259+I1259+J1259+K1259+M1259+O1259+Q1259+S1259+U1259+W1259)*0.05,2)</f>
        <v>60458.74</v>
      </c>
      <c r="F1259" s="130">
        <v>0</v>
      </c>
      <c r="G1259" s="130">
        <v>1209174.82</v>
      </c>
      <c r="H1259" s="130">
        <v>0</v>
      </c>
      <c r="I1259" s="130">
        <v>0</v>
      </c>
      <c r="J1259" s="130">
        <v>0</v>
      </c>
      <c r="K1259" s="130">
        <v>0</v>
      </c>
      <c r="L1259" s="128">
        <v>0</v>
      </c>
      <c r="M1259" s="130">
        <v>0</v>
      </c>
      <c r="N1259" s="130">
        <v>0</v>
      </c>
      <c r="O1259" s="130">
        <v>0</v>
      </c>
      <c r="P1259" s="130">
        <v>0</v>
      </c>
      <c r="Q1259" s="130">
        <v>0</v>
      </c>
      <c r="R1259" s="130">
        <v>0</v>
      </c>
      <c r="S1259" s="130">
        <v>0</v>
      </c>
      <c r="T1259" s="130">
        <v>0</v>
      </c>
      <c r="U1259" s="130">
        <v>0</v>
      </c>
      <c r="V1259" s="130">
        <v>0</v>
      </c>
      <c r="W1259" s="135">
        <v>0</v>
      </c>
      <c r="X1259" s="15"/>
      <c r="Y1259" s="15"/>
      <c r="Z1259" s="15"/>
      <c r="AA1259" s="15"/>
      <c r="AB1259" s="15"/>
      <c r="AC1259" s="15"/>
    </row>
    <row r="1260" spans="1:29" s="16" customFormat="1" ht="24.75" hidden="1" customHeight="1" x14ac:dyDescent="0.25">
      <c r="A1260" s="125">
        <v>15</v>
      </c>
      <c r="B1260" s="126" t="s">
        <v>635</v>
      </c>
      <c r="C1260" s="106">
        <f t="shared" si="152"/>
        <v>3154371.04</v>
      </c>
      <c r="D1260" s="134">
        <f>ROUND((F1260+G1260+H1260+I1260+J1260+K1260+M1260+O1260+Q1260+S1260+U1260+W1260)*0.0214,2)</f>
        <v>63004.98</v>
      </c>
      <c r="E1260" s="130">
        <f>ROUND((F1260+G1260+H1260+I1260+J1260+K1260+M1260+O1260+Q1260+S1260+U1260+W1260)*0.05,2)</f>
        <v>147207.91</v>
      </c>
      <c r="F1260" s="130">
        <v>332107.69</v>
      </c>
      <c r="G1260" s="130">
        <v>0</v>
      </c>
      <c r="H1260" s="130">
        <v>0</v>
      </c>
      <c r="I1260" s="130">
        <v>0</v>
      </c>
      <c r="J1260" s="130">
        <v>436492.74</v>
      </c>
      <c r="K1260" s="130">
        <v>0</v>
      </c>
      <c r="L1260" s="128">
        <v>0</v>
      </c>
      <c r="M1260" s="130">
        <v>0</v>
      </c>
      <c r="N1260" s="130">
        <v>562.9</v>
      </c>
      <c r="O1260" s="130">
        <v>1687354.67</v>
      </c>
      <c r="P1260" s="130">
        <v>281</v>
      </c>
      <c r="Q1260" s="130">
        <v>488203.05</v>
      </c>
      <c r="R1260" s="130">
        <v>0</v>
      </c>
      <c r="S1260" s="130">
        <v>0</v>
      </c>
      <c r="T1260" s="130">
        <v>0</v>
      </c>
      <c r="U1260" s="130">
        <v>0</v>
      </c>
      <c r="V1260" s="130">
        <v>0</v>
      </c>
      <c r="W1260" s="135">
        <v>0</v>
      </c>
      <c r="X1260" s="15"/>
      <c r="Y1260" s="15"/>
      <c r="Z1260" s="15"/>
      <c r="AA1260" s="15"/>
      <c r="AB1260" s="15"/>
      <c r="AC1260" s="15"/>
    </row>
    <row r="1261" spans="1:29" s="16" customFormat="1" ht="24.75" hidden="1" customHeight="1" x14ac:dyDescent="0.25">
      <c r="A1261" s="125">
        <v>16</v>
      </c>
      <c r="B1261" s="126" t="s">
        <v>636</v>
      </c>
      <c r="C1261" s="106">
        <f t="shared" si="152"/>
        <v>3626007.93</v>
      </c>
      <c r="D1261" s="134">
        <f>ROUND((F1261+G1261+H1261+I1261+J1261+K1261+M1261+O1261+Q1261+S1261+U1261+W1261)*0.0214,2)</f>
        <v>72425.399999999994</v>
      </c>
      <c r="E1261" s="130">
        <f>ROUND((F1261+G1261+H1261+I1261+J1261+K1261+M1261+O1261+Q1261+S1261+U1261+W1261)*0.05,2)</f>
        <v>169218.22</v>
      </c>
      <c r="F1261" s="130">
        <v>365908.46</v>
      </c>
      <c r="G1261" s="130">
        <v>0</v>
      </c>
      <c r="H1261" s="130">
        <v>0</v>
      </c>
      <c r="I1261" s="130">
        <v>0</v>
      </c>
      <c r="J1261" s="130">
        <v>480917.45</v>
      </c>
      <c r="K1261" s="130">
        <v>0</v>
      </c>
      <c r="L1261" s="128">
        <v>0</v>
      </c>
      <c r="M1261" s="130">
        <v>0</v>
      </c>
      <c r="N1261" s="130">
        <v>620.19000000000005</v>
      </c>
      <c r="O1261" s="130">
        <v>1859087.75</v>
      </c>
      <c r="P1261" s="130">
        <v>620.19000000000005</v>
      </c>
      <c r="Q1261" s="130">
        <v>678450.65</v>
      </c>
      <c r="R1261" s="130">
        <v>0</v>
      </c>
      <c r="S1261" s="130">
        <v>0</v>
      </c>
      <c r="T1261" s="130">
        <v>0</v>
      </c>
      <c r="U1261" s="130">
        <v>0</v>
      </c>
      <c r="V1261" s="130">
        <v>0</v>
      </c>
      <c r="W1261" s="135">
        <v>0</v>
      </c>
      <c r="X1261" s="15"/>
      <c r="Y1261" s="15"/>
      <c r="Z1261" s="15"/>
      <c r="AA1261" s="15"/>
      <c r="AB1261" s="15"/>
      <c r="AC1261" s="15"/>
    </row>
    <row r="1262" spans="1:29" s="220" customFormat="1" ht="24.75" hidden="1" customHeight="1" x14ac:dyDescent="0.25">
      <c r="A1262" s="192" t="s">
        <v>22</v>
      </c>
      <c r="B1262" s="193"/>
      <c r="C1262" s="173">
        <f t="shared" si="152"/>
        <v>11934320.1</v>
      </c>
      <c r="D1262" s="133">
        <f>ROUND(SUM(D1258:D1261),2)</f>
        <v>238374.51</v>
      </c>
      <c r="E1262" s="133">
        <f>ROUND(SUM(E1258:E1261),2)</f>
        <v>556949.80000000005</v>
      </c>
      <c r="F1262" s="133">
        <f t="shared" ref="F1262:W1262" si="173">ROUND(SUM(F1258:F1261),2)</f>
        <v>698016.15</v>
      </c>
      <c r="G1262" s="133">
        <f t="shared" si="173"/>
        <v>1209174.82</v>
      </c>
      <c r="H1262" s="133">
        <f t="shared" si="173"/>
        <v>0</v>
      </c>
      <c r="I1262" s="133">
        <f t="shared" si="173"/>
        <v>0</v>
      </c>
      <c r="J1262" s="133">
        <f t="shared" si="173"/>
        <v>917410.19</v>
      </c>
      <c r="K1262" s="133">
        <f t="shared" si="173"/>
        <v>0</v>
      </c>
      <c r="L1262" s="133">
        <f t="shared" si="173"/>
        <v>0</v>
      </c>
      <c r="M1262" s="133">
        <f t="shared" si="173"/>
        <v>0</v>
      </c>
      <c r="N1262" s="133">
        <f t="shared" si="173"/>
        <v>1865.19</v>
      </c>
      <c r="O1262" s="133">
        <f t="shared" si="173"/>
        <v>7147740.9299999997</v>
      </c>
      <c r="P1262" s="133">
        <f t="shared" si="173"/>
        <v>901.19</v>
      </c>
      <c r="Q1262" s="133">
        <f t="shared" si="173"/>
        <v>1166653.7</v>
      </c>
      <c r="R1262" s="133">
        <f t="shared" si="173"/>
        <v>0</v>
      </c>
      <c r="S1262" s="133">
        <f t="shared" si="173"/>
        <v>0</v>
      </c>
      <c r="T1262" s="133">
        <f t="shared" si="173"/>
        <v>0</v>
      </c>
      <c r="U1262" s="133">
        <f t="shared" si="173"/>
        <v>0</v>
      </c>
      <c r="V1262" s="133">
        <f t="shared" si="173"/>
        <v>0</v>
      </c>
      <c r="W1262" s="133">
        <f t="shared" si="173"/>
        <v>0</v>
      </c>
      <c r="X1262" s="218"/>
      <c r="Y1262" s="219"/>
      <c r="Z1262" s="219"/>
      <c r="AA1262" s="219"/>
      <c r="AB1262" s="219"/>
      <c r="AC1262" s="219"/>
    </row>
    <row r="1263" spans="1:29" s="50" customFormat="1" ht="24.75" hidden="1" customHeight="1" x14ac:dyDescent="0.25">
      <c r="A1263" s="224" t="s">
        <v>29</v>
      </c>
      <c r="B1263" s="225"/>
      <c r="C1263" s="226"/>
      <c r="D1263" s="129"/>
      <c r="E1263" s="130"/>
      <c r="F1263" s="130"/>
      <c r="G1263" s="130"/>
      <c r="H1263" s="130"/>
      <c r="I1263" s="130"/>
      <c r="J1263" s="130"/>
      <c r="K1263" s="130"/>
      <c r="L1263" s="108"/>
      <c r="M1263" s="130"/>
      <c r="N1263" s="135"/>
      <c r="O1263" s="130"/>
      <c r="P1263" s="135"/>
      <c r="Q1263" s="130"/>
      <c r="R1263" s="135"/>
      <c r="S1263" s="130"/>
      <c r="T1263" s="130"/>
      <c r="U1263" s="130"/>
      <c r="V1263" s="135"/>
      <c r="W1263" s="135"/>
      <c r="X1263" s="15"/>
      <c r="Y1263" s="49"/>
      <c r="Z1263" s="49"/>
      <c r="AA1263" s="49"/>
      <c r="AB1263" s="49"/>
      <c r="AC1263" s="49"/>
    </row>
    <row r="1264" spans="1:29" s="16" customFormat="1" ht="24.75" hidden="1" customHeight="1" x14ac:dyDescent="0.25">
      <c r="A1264" s="107">
        <v>17</v>
      </c>
      <c r="B1264" s="126" t="s">
        <v>1267</v>
      </c>
      <c r="C1264" s="106">
        <f t="shared" si="152"/>
        <v>9167901.9499999993</v>
      </c>
      <c r="D1264" s="134">
        <f t="shared" ref="D1264:D1291" si="174">ROUND((F1264+G1264+H1264+I1264+J1264+K1264+M1264+O1264+Q1264+S1264+U1264+W1264)*0.0214,2)</f>
        <v>183118.44</v>
      </c>
      <c r="E1264" s="130">
        <f t="shared" ref="E1264:E1276" si="175">ROUND((F1264+G1264+H1264+I1264+J1264+K1264+M1264+O1264+Q1264+S1264+U1264+W1264)*0.05,2)</f>
        <v>427846.83</v>
      </c>
      <c r="F1264" s="130">
        <v>0</v>
      </c>
      <c r="G1264" s="130">
        <v>0</v>
      </c>
      <c r="H1264" s="130">
        <v>0</v>
      </c>
      <c r="I1264" s="130">
        <v>0</v>
      </c>
      <c r="J1264" s="130">
        <v>0</v>
      </c>
      <c r="K1264" s="130">
        <v>0</v>
      </c>
      <c r="L1264" s="145">
        <v>3</v>
      </c>
      <c r="M1264" s="130">
        <v>8556936.6799999997</v>
      </c>
      <c r="N1264" s="136">
        <v>0</v>
      </c>
      <c r="O1264" s="130">
        <v>0</v>
      </c>
      <c r="P1264" s="136">
        <v>0</v>
      </c>
      <c r="Q1264" s="130">
        <v>0</v>
      </c>
      <c r="R1264" s="136">
        <v>0</v>
      </c>
      <c r="S1264" s="130">
        <v>0</v>
      </c>
      <c r="T1264" s="130">
        <v>0</v>
      </c>
      <c r="U1264" s="130">
        <v>0</v>
      </c>
      <c r="V1264" s="136">
        <v>0</v>
      </c>
      <c r="W1264" s="135">
        <v>0</v>
      </c>
      <c r="X1264" s="15"/>
      <c r="Y1264" s="15"/>
      <c r="Z1264" s="15"/>
      <c r="AA1264" s="15"/>
      <c r="AB1264" s="15"/>
      <c r="AC1264" s="15"/>
    </row>
    <row r="1265" spans="1:29" s="50" customFormat="1" ht="24.75" hidden="1" customHeight="1" x14ac:dyDescent="0.25">
      <c r="A1265" s="107">
        <v>18</v>
      </c>
      <c r="B1265" s="126" t="s">
        <v>618</v>
      </c>
      <c r="C1265" s="106">
        <f t="shared" si="152"/>
        <v>15737134.18</v>
      </c>
      <c r="D1265" s="134">
        <f t="shared" si="174"/>
        <v>314331.40999999997</v>
      </c>
      <c r="E1265" s="130">
        <f t="shared" si="175"/>
        <v>734419.18</v>
      </c>
      <c r="F1265" s="130">
        <v>1616911.59</v>
      </c>
      <c r="G1265" s="130">
        <v>5091286.96</v>
      </c>
      <c r="H1265" s="130">
        <v>3695649.97</v>
      </c>
      <c r="I1265" s="130">
        <v>2170883.2200000002</v>
      </c>
      <c r="J1265" s="130">
        <v>2113651.85</v>
      </c>
      <c r="K1265" s="130">
        <v>0</v>
      </c>
      <c r="L1265" s="145">
        <v>0</v>
      </c>
      <c r="M1265" s="130">
        <v>0</v>
      </c>
      <c r="N1265" s="136">
        <v>0</v>
      </c>
      <c r="O1265" s="130">
        <v>0</v>
      </c>
      <c r="P1265" s="136">
        <v>0</v>
      </c>
      <c r="Q1265" s="130">
        <v>0</v>
      </c>
      <c r="R1265" s="136">
        <v>0</v>
      </c>
      <c r="S1265" s="130">
        <v>0</v>
      </c>
      <c r="T1265" s="130">
        <v>0</v>
      </c>
      <c r="U1265" s="130">
        <v>0</v>
      </c>
      <c r="V1265" s="136">
        <v>0</v>
      </c>
      <c r="W1265" s="135">
        <v>0</v>
      </c>
      <c r="X1265" s="15"/>
      <c r="Y1265" s="49"/>
      <c r="Z1265" s="49"/>
      <c r="AA1265" s="49"/>
      <c r="AB1265" s="49"/>
      <c r="AC1265" s="49"/>
    </row>
    <row r="1266" spans="1:29" s="50" customFormat="1" ht="24.75" hidden="1" customHeight="1" x14ac:dyDescent="0.25">
      <c r="A1266" s="107">
        <v>19</v>
      </c>
      <c r="B1266" s="126" t="s">
        <v>620</v>
      </c>
      <c r="C1266" s="106">
        <f t="shared" si="152"/>
        <v>11648691.060000001</v>
      </c>
      <c r="D1266" s="134">
        <f t="shared" si="174"/>
        <v>232669.39</v>
      </c>
      <c r="E1266" s="130">
        <f t="shared" si="175"/>
        <v>543620.07999999996</v>
      </c>
      <c r="F1266" s="130">
        <v>695378.59</v>
      </c>
      <c r="G1266" s="130">
        <v>2189589.08</v>
      </c>
      <c r="H1266" s="130">
        <v>1589373.15</v>
      </c>
      <c r="I1266" s="130">
        <v>933622.92</v>
      </c>
      <c r="J1266" s="130">
        <v>909009.66</v>
      </c>
      <c r="K1266" s="130">
        <v>0</v>
      </c>
      <c r="L1266" s="145">
        <v>0</v>
      </c>
      <c r="M1266" s="130">
        <v>0</v>
      </c>
      <c r="N1266" s="136">
        <v>0</v>
      </c>
      <c r="O1266" s="130">
        <v>0</v>
      </c>
      <c r="P1266" s="136">
        <v>325</v>
      </c>
      <c r="Q1266" s="130">
        <v>1016687.3</v>
      </c>
      <c r="R1266" s="136">
        <v>1278.3</v>
      </c>
      <c r="S1266" s="130">
        <v>3538740.89</v>
      </c>
      <c r="T1266" s="130">
        <v>0</v>
      </c>
      <c r="U1266" s="130">
        <v>0</v>
      </c>
      <c r="V1266" s="136">
        <v>0</v>
      </c>
      <c r="W1266" s="135">
        <v>0</v>
      </c>
      <c r="X1266" s="15"/>
      <c r="Y1266" s="49"/>
      <c r="Z1266" s="49"/>
      <c r="AA1266" s="49"/>
      <c r="AB1266" s="49"/>
      <c r="AC1266" s="49"/>
    </row>
    <row r="1267" spans="1:29" s="16" customFormat="1" ht="24.75" hidden="1" customHeight="1" x14ac:dyDescent="0.25">
      <c r="A1267" s="107">
        <v>20</v>
      </c>
      <c r="B1267" s="126" t="s">
        <v>619</v>
      </c>
      <c r="C1267" s="106">
        <f t="shared" si="152"/>
        <v>13569115.49</v>
      </c>
      <c r="D1267" s="134">
        <f t="shared" si="174"/>
        <v>271027.69</v>
      </c>
      <c r="E1267" s="130">
        <f t="shared" si="175"/>
        <v>633242.28</v>
      </c>
      <c r="F1267" s="130">
        <v>0</v>
      </c>
      <c r="G1267" s="130">
        <v>0</v>
      </c>
      <c r="H1267" s="130">
        <v>0</v>
      </c>
      <c r="I1267" s="130">
        <v>0</v>
      </c>
      <c r="J1267" s="130">
        <v>0</v>
      </c>
      <c r="K1267" s="130">
        <v>0</v>
      </c>
      <c r="L1267" s="145">
        <v>0</v>
      </c>
      <c r="M1267" s="130">
        <v>0</v>
      </c>
      <c r="N1267" s="136">
        <v>0</v>
      </c>
      <c r="O1267" s="130">
        <v>0</v>
      </c>
      <c r="P1267" s="136">
        <v>0</v>
      </c>
      <c r="Q1267" s="130">
        <v>0</v>
      </c>
      <c r="R1267" s="136">
        <v>0</v>
      </c>
      <c r="S1267" s="130">
        <v>0</v>
      </c>
      <c r="T1267" s="130">
        <v>2697</v>
      </c>
      <c r="U1267" s="130">
        <v>12664845.520000001</v>
      </c>
      <c r="V1267" s="136">
        <v>0</v>
      </c>
      <c r="W1267" s="135">
        <v>0</v>
      </c>
      <c r="X1267" s="15"/>
      <c r="Y1267" s="15"/>
      <c r="Z1267" s="15"/>
      <c r="AA1267" s="15"/>
      <c r="AB1267" s="15"/>
      <c r="AC1267" s="15"/>
    </row>
    <row r="1268" spans="1:29" s="16" customFormat="1" ht="24.75" hidden="1" customHeight="1" x14ac:dyDescent="0.25">
      <c r="A1268" s="107">
        <v>21</v>
      </c>
      <c r="B1268" s="126" t="s">
        <v>621</v>
      </c>
      <c r="C1268" s="106">
        <f t="shared" si="152"/>
        <v>9167901.9499999993</v>
      </c>
      <c r="D1268" s="134">
        <f t="shared" si="174"/>
        <v>183118.44</v>
      </c>
      <c r="E1268" s="130">
        <f t="shared" si="175"/>
        <v>427846.83</v>
      </c>
      <c r="F1268" s="130">
        <v>0</v>
      </c>
      <c r="G1268" s="130">
        <v>0</v>
      </c>
      <c r="H1268" s="130">
        <v>0</v>
      </c>
      <c r="I1268" s="130">
        <v>0</v>
      </c>
      <c r="J1268" s="130">
        <v>0</v>
      </c>
      <c r="K1268" s="130">
        <v>0</v>
      </c>
      <c r="L1268" s="145">
        <v>3</v>
      </c>
      <c r="M1268" s="130">
        <v>8556936.6799999997</v>
      </c>
      <c r="N1268" s="136">
        <v>0</v>
      </c>
      <c r="O1268" s="130">
        <v>0</v>
      </c>
      <c r="P1268" s="136">
        <v>0</v>
      </c>
      <c r="Q1268" s="130">
        <v>0</v>
      </c>
      <c r="R1268" s="136">
        <v>0</v>
      </c>
      <c r="S1268" s="130">
        <v>0</v>
      </c>
      <c r="T1268" s="130">
        <v>0</v>
      </c>
      <c r="U1268" s="130">
        <v>0</v>
      </c>
      <c r="V1268" s="136">
        <v>0</v>
      </c>
      <c r="W1268" s="135">
        <v>0</v>
      </c>
      <c r="X1268" s="15"/>
      <c r="Y1268" s="15"/>
      <c r="Z1268" s="15"/>
      <c r="AA1268" s="15"/>
      <c r="AB1268" s="15"/>
      <c r="AC1268" s="15"/>
    </row>
    <row r="1269" spans="1:29" s="16" customFormat="1" ht="24.75" hidden="1" customHeight="1" x14ac:dyDescent="0.25">
      <c r="A1269" s="107">
        <v>22</v>
      </c>
      <c r="B1269" s="126" t="s">
        <v>622</v>
      </c>
      <c r="C1269" s="106">
        <f t="shared" si="152"/>
        <v>10897716.470000001</v>
      </c>
      <c r="D1269" s="134">
        <f t="shared" si="174"/>
        <v>217669.53</v>
      </c>
      <c r="E1269" s="130">
        <f t="shared" si="175"/>
        <v>508573.66</v>
      </c>
      <c r="F1269" s="130">
        <v>0</v>
      </c>
      <c r="G1269" s="130">
        <v>0</v>
      </c>
      <c r="H1269" s="130">
        <v>0</v>
      </c>
      <c r="I1269" s="130">
        <v>0</v>
      </c>
      <c r="J1269" s="130">
        <v>0</v>
      </c>
      <c r="K1269" s="130">
        <v>0</v>
      </c>
      <c r="L1269" s="145">
        <v>0</v>
      </c>
      <c r="M1269" s="130">
        <v>0</v>
      </c>
      <c r="N1269" s="136">
        <v>989.7</v>
      </c>
      <c r="O1269" s="130">
        <v>7820401.2199999997</v>
      </c>
      <c r="P1269" s="136">
        <v>755.78</v>
      </c>
      <c r="Q1269" s="130">
        <v>2351072.06</v>
      </c>
      <c r="R1269" s="136">
        <v>0</v>
      </c>
      <c r="S1269" s="130">
        <v>0</v>
      </c>
      <c r="T1269" s="130">
        <v>0</v>
      </c>
      <c r="U1269" s="130">
        <v>0</v>
      </c>
      <c r="V1269" s="136">
        <v>0</v>
      </c>
      <c r="W1269" s="135">
        <v>0</v>
      </c>
      <c r="X1269" s="15"/>
      <c r="Y1269" s="15"/>
      <c r="Z1269" s="15"/>
      <c r="AA1269" s="15"/>
      <c r="AB1269" s="15"/>
      <c r="AC1269" s="15"/>
    </row>
    <row r="1270" spans="1:29" s="16" customFormat="1" ht="24.75" hidden="1" customHeight="1" x14ac:dyDescent="0.25">
      <c r="A1270" s="107">
        <v>23</v>
      </c>
      <c r="B1270" s="126" t="s">
        <v>623</v>
      </c>
      <c r="C1270" s="106">
        <f t="shared" si="152"/>
        <v>8097755.3200000003</v>
      </c>
      <c r="D1270" s="134">
        <f t="shared" si="174"/>
        <v>161743.48000000001</v>
      </c>
      <c r="E1270" s="130">
        <f t="shared" si="175"/>
        <v>377905.33</v>
      </c>
      <c r="F1270" s="130">
        <v>0</v>
      </c>
      <c r="G1270" s="130">
        <v>5089030.87</v>
      </c>
      <c r="H1270" s="130">
        <v>0</v>
      </c>
      <c r="I1270" s="130">
        <v>0</v>
      </c>
      <c r="J1270" s="130">
        <v>0</v>
      </c>
      <c r="K1270" s="130">
        <v>0</v>
      </c>
      <c r="L1270" s="145">
        <v>0</v>
      </c>
      <c r="M1270" s="130">
        <v>0</v>
      </c>
      <c r="N1270" s="136">
        <v>0</v>
      </c>
      <c r="O1270" s="130">
        <v>0</v>
      </c>
      <c r="P1270" s="136">
        <v>700</v>
      </c>
      <c r="Q1270" s="130">
        <v>2469075.64</v>
      </c>
      <c r="R1270" s="136">
        <v>0</v>
      </c>
      <c r="S1270" s="130">
        <v>0</v>
      </c>
      <c r="T1270" s="130">
        <v>0</v>
      </c>
      <c r="U1270" s="130">
        <v>0</v>
      </c>
      <c r="V1270" s="136">
        <v>0</v>
      </c>
      <c r="W1270" s="135">
        <v>0</v>
      </c>
      <c r="X1270" s="15"/>
      <c r="Y1270" s="15"/>
      <c r="Z1270" s="15"/>
      <c r="AA1270" s="15"/>
      <c r="AB1270" s="15"/>
      <c r="AC1270" s="15"/>
    </row>
    <row r="1271" spans="1:29" s="16" customFormat="1" ht="24.75" hidden="1" customHeight="1" x14ac:dyDescent="0.25">
      <c r="A1271" s="107">
        <v>24</v>
      </c>
      <c r="B1271" s="126" t="s">
        <v>137</v>
      </c>
      <c r="C1271" s="106">
        <f t="shared" si="152"/>
        <v>23756006.27</v>
      </c>
      <c r="D1271" s="134">
        <f t="shared" si="174"/>
        <v>474499.29</v>
      </c>
      <c r="E1271" s="130">
        <f t="shared" si="175"/>
        <v>1108643.19</v>
      </c>
      <c r="F1271" s="130">
        <v>0</v>
      </c>
      <c r="G1271" s="130">
        <v>5048094.9400000004</v>
      </c>
      <c r="H1271" s="130">
        <v>0</v>
      </c>
      <c r="I1271" s="130">
        <v>0</v>
      </c>
      <c r="J1271" s="130">
        <v>0</v>
      </c>
      <c r="K1271" s="130">
        <v>0</v>
      </c>
      <c r="L1271" s="145">
        <v>0</v>
      </c>
      <c r="M1271" s="130">
        <v>0</v>
      </c>
      <c r="N1271" s="136">
        <v>981</v>
      </c>
      <c r="O1271" s="130">
        <v>5436972.0800000001</v>
      </c>
      <c r="P1271" s="136">
        <v>0</v>
      </c>
      <c r="Q1271" s="130">
        <v>0</v>
      </c>
      <c r="R1271" s="136">
        <v>0</v>
      </c>
      <c r="S1271" s="130">
        <v>0</v>
      </c>
      <c r="T1271" s="130">
        <v>2204.65</v>
      </c>
      <c r="U1271" s="130">
        <v>11687796.77</v>
      </c>
      <c r="V1271" s="136">
        <v>0</v>
      </c>
      <c r="W1271" s="135">
        <v>0</v>
      </c>
      <c r="X1271" s="15"/>
      <c r="Y1271" s="15"/>
      <c r="Z1271" s="15"/>
      <c r="AA1271" s="15"/>
      <c r="AB1271" s="15"/>
      <c r="AC1271" s="15"/>
    </row>
    <row r="1272" spans="1:29" s="16" customFormat="1" ht="24.75" hidden="1" customHeight="1" x14ac:dyDescent="0.25">
      <c r="A1272" s="107">
        <v>25</v>
      </c>
      <c r="B1272" s="126" t="s">
        <v>156</v>
      </c>
      <c r="C1272" s="106">
        <f t="shared" si="152"/>
        <v>29920430.719999999</v>
      </c>
      <c r="D1272" s="134">
        <f t="shared" si="174"/>
        <v>597626.67000000004</v>
      </c>
      <c r="E1272" s="130">
        <f t="shared" si="175"/>
        <v>1396324</v>
      </c>
      <c r="F1272" s="130">
        <v>2852738</v>
      </c>
      <c r="G1272" s="130">
        <v>8537912.9399999995</v>
      </c>
      <c r="H1272" s="130">
        <v>4929567.0199999996</v>
      </c>
      <c r="I1272" s="130">
        <v>2318304.9500000002</v>
      </c>
      <c r="J1272" s="130">
        <v>0</v>
      </c>
      <c r="K1272" s="130">
        <v>0</v>
      </c>
      <c r="L1272" s="145">
        <v>0</v>
      </c>
      <c r="M1272" s="130">
        <v>0</v>
      </c>
      <c r="N1272" s="136">
        <v>1636.9</v>
      </c>
      <c r="O1272" s="130">
        <v>9287957.1400000006</v>
      </c>
      <c r="P1272" s="136">
        <v>0</v>
      </c>
      <c r="Q1272" s="130">
        <v>0</v>
      </c>
      <c r="R1272" s="136">
        <v>0</v>
      </c>
      <c r="S1272" s="130">
        <v>0</v>
      </c>
      <c r="T1272" s="130">
        <v>0</v>
      </c>
      <c r="U1272" s="130">
        <v>0</v>
      </c>
      <c r="V1272" s="136">
        <v>0</v>
      </c>
      <c r="W1272" s="135">
        <v>0</v>
      </c>
      <c r="X1272" s="15"/>
      <c r="Y1272" s="15"/>
      <c r="Z1272" s="15"/>
      <c r="AA1272" s="15"/>
      <c r="AB1272" s="15"/>
      <c r="AC1272" s="15"/>
    </row>
    <row r="1273" spans="1:29" s="16" customFormat="1" ht="24.75" hidden="1" customHeight="1" x14ac:dyDescent="0.25">
      <c r="A1273" s="107">
        <v>26</v>
      </c>
      <c r="B1273" s="126" t="s">
        <v>179</v>
      </c>
      <c r="C1273" s="106">
        <f t="shared" si="152"/>
        <v>8208674.21</v>
      </c>
      <c r="D1273" s="134">
        <f t="shared" si="174"/>
        <v>163958.96</v>
      </c>
      <c r="E1273" s="130">
        <f t="shared" si="175"/>
        <v>383081.68</v>
      </c>
      <c r="F1273" s="130">
        <v>0</v>
      </c>
      <c r="G1273" s="130">
        <v>0</v>
      </c>
      <c r="H1273" s="130">
        <v>0</v>
      </c>
      <c r="I1273" s="130">
        <v>0</v>
      </c>
      <c r="J1273" s="130">
        <v>0</v>
      </c>
      <c r="K1273" s="130">
        <v>0</v>
      </c>
      <c r="L1273" s="145">
        <v>0</v>
      </c>
      <c r="M1273" s="130">
        <v>0</v>
      </c>
      <c r="N1273" s="136">
        <v>966</v>
      </c>
      <c r="O1273" s="130">
        <v>7661633.5700000003</v>
      </c>
      <c r="P1273" s="136">
        <v>0</v>
      </c>
      <c r="Q1273" s="130">
        <v>0</v>
      </c>
      <c r="R1273" s="136">
        <v>0</v>
      </c>
      <c r="S1273" s="130">
        <v>0</v>
      </c>
      <c r="T1273" s="130">
        <v>0</v>
      </c>
      <c r="U1273" s="130">
        <v>0</v>
      </c>
      <c r="V1273" s="136">
        <v>0</v>
      </c>
      <c r="W1273" s="135">
        <v>0</v>
      </c>
      <c r="X1273" s="15"/>
      <c r="Y1273" s="15"/>
      <c r="Z1273" s="15"/>
      <c r="AA1273" s="15"/>
      <c r="AB1273" s="15"/>
      <c r="AC1273" s="15"/>
    </row>
    <row r="1274" spans="1:29" s="16" customFormat="1" ht="24.75" hidden="1" customHeight="1" x14ac:dyDescent="0.25">
      <c r="A1274" s="107">
        <v>27</v>
      </c>
      <c r="B1274" s="126" t="s">
        <v>121</v>
      </c>
      <c r="C1274" s="106">
        <f t="shared" si="152"/>
        <v>10488094.880000001</v>
      </c>
      <c r="D1274" s="134">
        <f t="shared" si="174"/>
        <v>209487.8</v>
      </c>
      <c r="E1274" s="130">
        <f t="shared" si="175"/>
        <v>489457.48</v>
      </c>
      <c r="F1274" s="130">
        <v>0</v>
      </c>
      <c r="G1274" s="130">
        <v>0</v>
      </c>
      <c r="H1274" s="130">
        <v>0</v>
      </c>
      <c r="I1274" s="130">
        <v>0</v>
      </c>
      <c r="J1274" s="130">
        <v>2073825.38</v>
      </c>
      <c r="K1274" s="130">
        <v>0</v>
      </c>
      <c r="L1274" s="145">
        <v>0</v>
      </c>
      <c r="M1274" s="130">
        <v>0</v>
      </c>
      <c r="N1274" s="136">
        <v>973.9</v>
      </c>
      <c r="O1274" s="130">
        <v>7715324.2199999997</v>
      </c>
      <c r="P1274" s="136">
        <v>0</v>
      </c>
      <c r="Q1274" s="130">
        <v>0</v>
      </c>
      <c r="R1274" s="136">
        <v>0</v>
      </c>
      <c r="S1274" s="130">
        <v>0</v>
      </c>
      <c r="T1274" s="130">
        <v>0</v>
      </c>
      <c r="U1274" s="130">
        <v>0</v>
      </c>
      <c r="V1274" s="136">
        <v>0</v>
      </c>
      <c r="W1274" s="135">
        <v>0</v>
      </c>
      <c r="X1274" s="15"/>
      <c r="Y1274" s="15"/>
      <c r="Z1274" s="15"/>
      <c r="AA1274" s="15"/>
      <c r="AB1274" s="15"/>
      <c r="AC1274" s="15"/>
    </row>
    <row r="1275" spans="1:29" s="16" customFormat="1" ht="24.75" hidden="1" customHeight="1" x14ac:dyDescent="0.25">
      <c r="A1275" s="107">
        <v>28</v>
      </c>
      <c r="B1275" s="126" t="s">
        <v>624</v>
      </c>
      <c r="C1275" s="106">
        <f t="shared" si="152"/>
        <v>14199565.6</v>
      </c>
      <c r="D1275" s="134">
        <f t="shared" si="174"/>
        <v>283620.21999999997</v>
      </c>
      <c r="E1275" s="130">
        <f t="shared" si="175"/>
        <v>662664.06999999995</v>
      </c>
      <c r="F1275" s="130">
        <v>1598645.82</v>
      </c>
      <c r="G1275" s="130">
        <v>0</v>
      </c>
      <c r="H1275" s="130">
        <v>0</v>
      </c>
      <c r="I1275" s="130">
        <v>0</v>
      </c>
      <c r="J1275" s="130">
        <v>0</v>
      </c>
      <c r="K1275" s="130">
        <v>0</v>
      </c>
      <c r="L1275" s="145">
        <v>0</v>
      </c>
      <c r="M1275" s="130">
        <v>0</v>
      </c>
      <c r="N1275" s="136">
        <v>0</v>
      </c>
      <c r="O1275" s="130">
        <v>0</v>
      </c>
      <c r="P1275" s="136">
        <v>0</v>
      </c>
      <c r="Q1275" s="130">
        <v>0</v>
      </c>
      <c r="R1275" s="136">
        <v>0</v>
      </c>
      <c r="S1275" s="130">
        <v>0</v>
      </c>
      <c r="T1275" s="136">
        <v>3096</v>
      </c>
      <c r="U1275" s="130">
        <v>11654635.49</v>
      </c>
      <c r="V1275" s="136">
        <v>0</v>
      </c>
      <c r="W1275" s="135">
        <v>0</v>
      </c>
      <c r="X1275" s="15"/>
      <c r="Y1275" s="15"/>
      <c r="Z1275" s="15"/>
      <c r="AA1275" s="15"/>
      <c r="AB1275" s="15"/>
      <c r="AC1275" s="15"/>
    </row>
    <row r="1276" spans="1:29" s="16" customFormat="1" ht="24.75" hidden="1" customHeight="1" x14ac:dyDescent="0.25">
      <c r="A1276" s="107">
        <v>29</v>
      </c>
      <c r="B1276" s="126" t="s">
        <v>98</v>
      </c>
      <c r="C1276" s="106">
        <f t="shared" si="152"/>
        <v>13930527.48</v>
      </c>
      <c r="D1276" s="134">
        <f t="shared" si="174"/>
        <v>278246.49</v>
      </c>
      <c r="E1276" s="130">
        <f t="shared" si="175"/>
        <v>650108.62</v>
      </c>
      <c r="F1276" s="130">
        <v>1599475.01</v>
      </c>
      <c r="G1276" s="130">
        <v>0</v>
      </c>
      <c r="H1276" s="130">
        <v>0</v>
      </c>
      <c r="I1276" s="130">
        <v>0</v>
      </c>
      <c r="J1276" s="130">
        <v>0</v>
      </c>
      <c r="K1276" s="130">
        <v>0</v>
      </c>
      <c r="L1276" s="145">
        <v>0</v>
      </c>
      <c r="M1276" s="130">
        <v>0</v>
      </c>
      <c r="N1276" s="136">
        <v>981</v>
      </c>
      <c r="O1276" s="130">
        <v>5436972.0800000001</v>
      </c>
      <c r="P1276" s="136">
        <v>0</v>
      </c>
      <c r="Q1276" s="130">
        <v>0</v>
      </c>
      <c r="R1276" s="136">
        <v>2155</v>
      </c>
      <c r="S1276" s="130">
        <v>5965725.2800000003</v>
      </c>
      <c r="T1276" s="130">
        <v>0</v>
      </c>
      <c r="U1276" s="130">
        <v>0</v>
      </c>
      <c r="V1276" s="136">
        <v>0</v>
      </c>
      <c r="W1276" s="135">
        <v>0</v>
      </c>
      <c r="X1276" s="15"/>
      <c r="Y1276" s="15"/>
      <c r="Z1276" s="15"/>
      <c r="AA1276" s="15"/>
      <c r="AB1276" s="15"/>
      <c r="AC1276" s="15"/>
    </row>
    <row r="1277" spans="1:29" s="16" customFormat="1" ht="24.75" hidden="1" customHeight="1" x14ac:dyDescent="0.25">
      <c r="A1277" s="107">
        <v>30</v>
      </c>
      <c r="B1277" s="126" t="s">
        <v>615</v>
      </c>
      <c r="C1277" s="106">
        <f t="shared" si="152"/>
        <v>18144818.050000001</v>
      </c>
      <c r="D1277" s="134">
        <f t="shared" si="174"/>
        <v>362422.16</v>
      </c>
      <c r="E1277" s="130">
        <f>ROUND((F1277+G1277+H1277+I1277+J1277+K1277+M1277+O1277+Q1277+S1277+U1277+W1277)*0.05,2)</f>
        <v>846780.76</v>
      </c>
      <c r="F1277" s="130">
        <v>0</v>
      </c>
      <c r="G1277" s="130">
        <v>0</v>
      </c>
      <c r="H1277" s="130">
        <v>0</v>
      </c>
      <c r="I1277" s="130">
        <v>0</v>
      </c>
      <c r="J1277" s="130">
        <v>0</v>
      </c>
      <c r="K1277" s="130">
        <v>0</v>
      </c>
      <c r="L1277" s="145">
        <v>0</v>
      </c>
      <c r="M1277" s="130">
        <v>0</v>
      </c>
      <c r="N1277" s="136">
        <v>979</v>
      </c>
      <c r="O1277" s="130">
        <v>5425887.5300000003</v>
      </c>
      <c r="P1277" s="136">
        <v>0</v>
      </c>
      <c r="Q1277" s="136">
        <v>0</v>
      </c>
      <c r="R1277" s="136">
        <v>0</v>
      </c>
      <c r="S1277" s="130">
        <v>0</v>
      </c>
      <c r="T1277" s="136">
        <v>2100.5</v>
      </c>
      <c r="U1277" s="130">
        <v>11509727.600000001</v>
      </c>
      <c r="V1277" s="136">
        <v>0</v>
      </c>
      <c r="W1277" s="136">
        <v>0</v>
      </c>
      <c r="X1277" s="15"/>
      <c r="Y1277" s="15"/>
      <c r="Z1277" s="15"/>
      <c r="AA1277" s="15"/>
      <c r="AB1277" s="15"/>
      <c r="AC1277" s="15"/>
    </row>
    <row r="1278" spans="1:29" s="16" customFormat="1" ht="24.75" hidden="1" customHeight="1" x14ac:dyDescent="0.25">
      <c r="A1278" s="107">
        <v>31</v>
      </c>
      <c r="B1278" s="126" t="s">
        <v>625</v>
      </c>
      <c r="C1278" s="106">
        <f t="shared" si="152"/>
        <v>10734273.199999999</v>
      </c>
      <c r="D1278" s="134">
        <f t="shared" si="174"/>
        <v>214404.93</v>
      </c>
      <c r="E1278" s="130">
        <f t="shared" ref="E1278:E1291" si="176">ROUND((F1278+G1278+H1278+I1278+J1278+K1278+M1278+O1278+Q1278+S1278+U1278+W1278)*0.05,2)</f>
        <v>500946.11</v>
      </c>
      <c r="F1278" s="130">
        <v>0</v>
      </c>
      <c r="G1278" s="130">
        <v>0</v>
      </c>
      <c r="H1278" s="130">
        <v>0</v>
      </c>
      <c r="I1278" s="130">
        <v>0</v>
      </c>
      <c r="J1278" s="130">
        <v>0</v>
      </c>
      <c r="K1278" s="130">
        <v>0</v>
      </c>
      <c r="L1278" s="145">
        <v>0</v>
      </c>
      <c r="M1278" s="130">
        <v>0</v>
      </c>
      <c r="N1278" s="136">
        <v>1116</v>
      </c>
      <c r="O1278" s="130">
        <v>7703111.3300000001</v>
      </c>
      <c r="P1278" s="136">
        <v>755</v>
      </c>
      <c r="Q1278" s="130">
        <v>2315810.83</v>
      </c>
      <c r="R1278" s="136">
        <v>0</v>
      </c>
      <c r="S1278" s="130">
        <v>0</v>
      </c>
      <c r="T1278" s="130">
        <v>0</v>
      </c>
      <c r="U1278" s="130">
        <v>0</v>
      </c>
      <c r="V1278" s="136">
        <v>0</v>
      </c>
      <c r="W1278" s="135">
        <v>0</v>
      </c>
      <c r="X1278" s="15"/>
      <c r="Y1278" s="15"/>
      <c r="Z1278" s="15"/>
      <c r="AA1278" s="15"/>
      <c r="AB1278" s="15"/>
      <c r="AC1278" s="15"/>
    </row>
    <row r="1279" spans="1:29" s="16" customFormat="1" ht="24.75" hidden="1" customHeight="1" x14ac:dyDescent="0.25">
      <c r="A1279" s="107">
        <v>32</v>
      </c>
      <c r="B1279" s="126" t="s">
        <v>1277</v>
      </c>
      <c r="C1279" s="106">
        <f t="shared" si="152"/>
        <v>4455928.17</v>
      </c>
      <c r="D1279" s="134">
        <f t="shared" si="174"/>
        <v>89002.11</v>
      </c>
      <c r="E1279" s="130">
        <f t="shared" si="176"/>
        <v>207948.86</v>
      </c>
      <c r="F1279" s="130">
        <v>0</v>
      </c>
      <c r="G1279" s="130">
        <v>0</v>
      </c>
      <c r="H1279" s="130">
        <v>0</v>
      </c>
      <c r="I1279" s="130">
        <v>0</v>
      </c>
      <c r="J1279" s="130">
        <v>0</v>
      </c>
      <c r="K1279" s="130">
        <v>0</v>
      </c>
      <c r="L1279" s="145">
        <v>0</v>
      </c>
      <c r="M1279" s="130">
        <v>0</v>
      </c>
      <c r="N1279" s="130">
        <v>0</v>
      </c>
      <c r="O1279" s="130">
        <v>0</v>
      </c>
      <c r="P1279" s="130">
        <v>0</v>
      </c>
      <c r="Q1279" s="130">
        <v>0</v>
      </c>
      <c r="R1279" s="130">
        <v>0</v>
      </c>
      <c r="S1279" s="130">
        <v>0</v>
      </c>
      <c r="T1279" s="130">
        <v>818.74</v>
      </c>
      <c r="U1279" s="130">
        <v>4158977.2</v>
      </c>
      <c r="V1279" s="130">
        <v>0</v>
      </c>
      <c r="W1279" s="135">
        <v>0</v>
      </c>
      <c r="X1279" s="15"/>
      <c r="Y1279" s="15"/>
      <c r="Z1279" s="15"/>
      <c r="AA1279" s="15"/>
      <c r="AB1279" s="15"/>
      <c r="AC1279" s="15"/>
    </row>
    <row r="1280" spans="1:29" s="16" customFormat="1" ht="24.75" hidden="1" customHeight="1" x14ac:dyDescent="0.25">
      <c r="A1280" s="107">
        <v>33</v>
      </c>
      <c r="B1280" s="126" t="s">
        <v>1278</v>
      </c>
      <c r="C1280" s="106">
        <f t="shared" si="152"/>
        <v>4455928.17</v>
      </c>
      <c r="D1280" s="134">
        <f t="shared" si="174"/>
        <v>89002.11</v>
      </c>
      <c r="E1280" s="130">
        <f t="shared" si="176"/>
        <v>207948.86</v>
      </c>
      <c r="F1280" s="130">
        <v>0</v>
      </c>
      <c r="G1280" s="130">
        <v>0</v>
      </c>
      <c r="H1280" s="130">
        <v>0</v>
      </c>
      <c r="I1280" s="130">
        <v>0</v>
      </c>
      <c r="J1280" s="130">
        <v>0</v>
      </c>
      <c r="K1280" s="130">
        <v>0</v>
      </c>
      <c r="L1280" s="145">
        <v>0</v>
      </c>
      <c r="M1280" s="130">
        <v>0</v>
      </c>
      <c r="N1280" s="130">
        <v>0</v>
      </c>
      <c r="O1280" s="130">
        <v>0</v>
      </c>
      <c r="P1280" s="136">
        <v>0</v>
      </c>
      <c r="Q1280" s="130">
        <v>0</v>
      </c>
      <c r="R1280" s="130">
        <v>0</v>
      </c>
      <c r="S1280" s="130">
        <v>0</v>
      </c>
      <c r="T1280" s="130">
        <v>818.74</v>
      </c>
      <c r="U1280" s="130">
        <v>4158977.2</v>
      </c>
      <c r="V1280" s="136">
        <v>0</v>
      </c>
      <c r="W1280" s="135">
        <v>0</v>
      </c>
      <c r="X1280" s="15"/>
      <c r="Y1280" s="15"/>
      <c r="Z1280" s="15"/>
      <c r="AA1280" s="15"/>
      <c r="AB1280" s="15"/>
      <c r="AC1280" s="15"/>
    </row>
    <row r="1281" spans="1:30" s="16" customFormat="1" ht="24.75" hidden="1" customHeight="1" x14ac:dyDescent="0.25">
      <c r="A1281" s="107">
        <v>34</v>
      </c>
      <c r="B1281" s="126" t="s">
        <v>1279</v>
      </c>
      <c r="C1281" s="106">
        <f t="shared" si="152"/>
        <v>4464810.42</v>
      </c>
      <c r="D1281" s="134">
        <f t="shared" si="174"/>
        <v>89179.520000000004</v>
      </c>
      <c r="E1281" s="130">
        <f t="shared" si="176"/>
        <v>208363.38</v>
      </c>
      <c r="F1281" s="130">
        <v>0</v>
      </c>
      <c r="G1281" s="130">
        <v>0</v>
      </c>
      <c r="H1281" s="130">
        <v>0</v>
      </c>
      <c r="I1281" s="130">
        <v>0</v>
      </c>
      <c r="J1281" s="130">
        <v>0</v>
      </c>
      <c r="K1281" s="130">
        <v>0</v>
      </c>
      <c r="L1281" s="145">
        <v>0</v>
      </c>
      <c r="M1281" s="130">
        <v>0</v>
      </c>
      <c r="N1281" s="130">
        <v>0</v>
      </c>
      <c r="O1281" s="130">
        <v>0</v>
      </c>
      <c r="P1281" s="130">
        <v>0</v>
      </c>
      <c r="Q1281" s="130">
        <v>0</v>
      </c>
      <c r="R1281" s="136">
        <v>0</v>
      </c>
      <c r="S1281" s="130">
        <v>0</v>
      </c>
      <c r="T1281" s="136">
        <v>675.9</v>
      </c>
      <c r="U1281" s="130">
        <v>4167267.5200000005</v>
      </c>
      <c r="V1281" s="130">
        <v>0</v>
      </c>
      <c r="W1281" s="135">
        <v>0</v>
      </c>
      <c r="X1281" s="15"/>
      <c r="Y1281" s="15"/>
      <c r="Z1281" s="15"/>
      <c r="AA1281" s="15"/>
      <c r="AB1281" s="15"/>
      <c r="AC1281" s="15"/>
    </row>
    <row r="1282" spans="1:30" s="16" customFormat="1" ht="24.75" hidden="1" customHeight="1" x14ac:dyDescent="0.25">
      <c r="A1282" s="107">
        <v>35</v>
      </c>
      <c r="B1282" s="126" t="s">
        <v>1266</v>
      </c>
      <c r="C1282" s="106">
        <f t="shared" si="152"/>
        <v>6111934.6399999997</v>
      </c>
      <c r="D1282" s="134">
        <f t="shared" si="174"/>
        <v>122078.96</v>
      </c>
      <c r="E1282" s="130">
        <f t="shared" si="176"/>
        <v>285231.21999999997</v>
      </c>
      <c r="F1282" s="130">
        <v>0</v>
      </c>
      <c r="G1282" s="130">
        <v>0</v>
      </c>
      <c r="H1282" s="130">
        <v>0</v>
      </c>
      <c r="I1282" s="130">
        <v>0</v>
      </c>
      <c r="J1282" s="130">
        <v>0</v>
      </c>
      <c r="K1282" s="130">
        <v>0</v>
      </c>
      <c r="L1282" s="145">
        <v>2</v>
      </c>
      <c r="M1282" s="130">
        <v>5704624.46</v>
      </c>
      <c r="N1282" s="136">
        <v>0</v>
      </c>
      <c r="O1282" s="130">
        <v>0</v>
      </c>
      <c r="P1282" s="136">
        <v>0</v>
      </c>
      <c r="Q1282" s="130">
        <v>0</v>
      </c>
      <c r="R1282" s="136">
        <v>0</v>
      </c>
      <c r="S1282" s="130">
        <v>0</v>
      </c>
      <c r="T1282" s="130">
        <v>0</v>
      </c>
      <c r="U1282" s="130">
        <v>0</v>
      </c>
      <c r="V1282" s="136">
        <v>0</v>
      </c>
      <c r="W1282" s="135">
        <v>0</v>
      </c>
      <c r="X1282" s="15"/>
      <c r="Y1282" s="15"/>
      <c r="Z1282" s="15"/>
      <c r="AA1282" s="15"/>
      <c r="AB1282" s="15"/>
      <c r="AC1282" s="15"/>
    </row>
    <row r="1283" spans="1:30" s="16" customFormat="1" ht="24.75" hidden="1" customHeight="1" x14ac:dyDescent="0.25">
      <c r="A1283" s="107">
        <v>36</v>
      </c>
      <c r="B1283" s="126" t="s">
        <v>626</v>
      </c>
      <c r="C1283" s="106">
        <f t="shared" si="152"/>
        <v>745536.27</v>
      </c>
      <c r="D1283" s="134">
        <f t="shared" si="174"/>
        <v>14891.24</v>
      </c>
      <c r="E1283" s="130">
        <f t="shared" si="176"/>
        <v>34792.620000000003</v>
      </c>
      <c r="F1283" s="130">
        <v>695852.41</v>
      </c>
      <c r="G1283" s="130">
        <v>0</v>
      </c>
      <c r="H1283" s="130">
        <v>0</v>
      </c>
      <c r="I1283" s="130">
        <v>0</v>
      </c>
      <c r="J1283" s="130">
        <v>0</v>
      </c>
      <c r="K1283" s="130">
        <v>0</v>
      </c>
      <c r="L1283" s="145">
        <v>0</v>
      </c>
      <c r="M1283" s="130">
        <v>0</v>
      </c>
      <c r="N1283" s="136">
        <v>0</v>
      </c>
      <c r="O1283" s="130">
        <v>0</v>
      </c>
      <c r="P1283" s="136">
        <v>0</v>
      </c>
      <c r="Q1283" s="130">
        <v>0</v>
      </c>
      <c r="R1283" s="136">
        <v>0</v>
      </c>
      <c r="S1283" s="130">
        <v>0</v>
      </c>
      <c r="T1283" s="130">
        <v>0</v>
      </c>
      <c r="U1283" s="130">
        <v>0</v>
      </c>
      <c r="V1283" s="136">
        <v>0</v>
      </c>
      <c r="W1283" s="135">
        <v>0</v>
      </c>
      <c r="X1283" s="15"/>
      <c r="Y1283" s="15"/>
      <c r="Z1283" s="15"/>
      <c r="AA1283" s="15"/>
      <c r="AB1283" s="15"/>
      <c r="AC1283" s="15"/>
    </row>
    <row r="1284" spans="1:30" s="16" customFormat="1" ht="24.75" hidden="1" customHeight="1" x14ac:dyDescent="0.25">
      <c r="A1284" s="107">
        <v>37</v>
      </c>
      <c r="B1284" s="126" t="s">
        <v>611</v>
      </c>
      <c r="C1284" s="106">
        <f t="shared" si="152"/>
        <v>5490634.6500000004</v>
      </c>
      <c r="D1284" s="134">
        <f t="shared" si="174"/>
        <v>109669.2</v>
      </c>
      <c r="E1284" s="130">
        <v>256236.45</v>
      </c>
      <c r="F1284" s="130">
        <v>0</v>
      </c>
      <c r="G1284" s="130">
        <v>0</v>
      </c>
      <c r="H1284" s="130">
        <v>0</v>
      </c>
      <c r="I1284" s="130">
        <v>0</v>
      </c>
      <c r="J1284" s="130">
        <v>0</v>
      </c>
      <c r="K1284" s="130">
        <v>0</v>
      </c>
      <c r="L1284" s="145">
        <v>0</v>
      </c>
      <c r="M1284" s="130">
        <v>0</v>
      </c>
      <c r="N1284" s="136">
        <v>766.5</v>
      </c>
      <c r="O1284" s="130">
        <v>5124729</v>
      </c>
      <c r="P1284" s="136">
        <v>0</v>
      </c>
      <c r="Q1284" s="130">
        <v>0</v>
      </c>
      <c r="R1284" s="136">
        <v>0</v>
      </c>
      <c r="S1284" s="130">
        <v>0</v>
      </c>
      <c r="T1284" s="130">
        <v>0</v>
      </c>
      <c r="U1284" s="130">
        <v>0</v>
      </c>
      <c r="V1284" s="136">
        <v>0</v>
      </c>
      <c r="W1284" s="135">
        <v>0</v>
      </c>
      <c r="X1284" s="15"/>
      <c r="Y1284" s="15"/>
      <c r="Z1284" s="15"/>
      <c r="AA1284" s="15"/>
      <c r="AB1284" s="15"/>
      <c r="AC1284" s="15"/>
    </row>
    <row r="1285" spans="1:30" s="16" customFormat="1" ht="24.75" hidden="1" customHeight="1" x14ac:dyDescent="0.25">
      <c r="A1285" s="107">
        <v>38</v>
      </c>
      <c r="B1285" s="126" t="s">
        <v>23</v>
      </c>
      <c r="C1285" s="106">
        <f t="shared" si="152"/>
        <v>1720417.01</v>
      </c>
      <c r="D1285" s="134">
        <f t="shared" si="174"/>
        <v>34363.379999999997</v>
      </c>
      <c r="E1285" s="130">
        <f t="shared" si="176"/>
        <v>80288.27</v>
      </c>
      <c r="F1285" s="130">
        <v>0</v>
      </c>
      <c r="G1285" s="130">
        <v>1605765.36</v>
      </c>
      <c r="H1285" s="130">
        <v>0</v>
      </c>
      <c r="I1285" s="130">
        <v>0</v>
      </c>
      <c r="J1285" s="130">
        <v>0</v>
      </c>
      <c r="K1285" s="130">
        <v>0</v>
      </c>
      <c r="L1285" s="145">
        <v>0</v>
      </c>
      <c r="M1285" s="130">
        <v>0</v>
      </c>
      <c r="N1285" s="136">
        <v>0</v>
      </c>
      <c r="O1285" s="130">
        <v>0</v>
      </c>
      <c r="P1285" s="136">
        <v>0</v>
      </c>
      <c r="Q1285" s="130">
        <v>0</v>
      </c>
      <c r="R1285" s="136">
        <v>0</v>
      </c>
      <c r="S1285" s="130">
        <v>0</v>
      </c>
      <c r="T1285" s="130">
        <v>0</v>
      </c>
      <c r="U1285" s="130">
        <v>0</v>
      </c>
      <c r="V1285" s="136">
        <v>0</v>
      </c>
      <c r="W1285" s="135">
        <v>0</v>
      </c>
      <c r="X1285" s="15"/>
      <c r="Y1285" s="15"/>
      <c r="Z1285" s="15"/>
      <c r="AA1285" s="15"/>
      <c r="AB1285" s="15"/>
      <c r="AC1285" s="15"/>
    </row>
    <row r="1286" spans="1:30" s="16" customFormat="1" ht="24.75" hidden="1" customHeight="1" x14ac:dyDescent="0.25">
      <c r="A1286" s="107">
        <v>39</v>
      </c>
      <c r="B1286" s="126" t="s">
        <v>24</v>
      </c>
      <c r="C1286" s="106">
        <f t="shared" si="152"/>
        <v>1744234.42</v>
      </c>
      <c r="D1286" s="134">
        <f t="shared" si="174"/>
        <v>34839.1</v>
      </c>
      <c r="E1286" s="130">
        <f t="shared" si="176"/>
        <v>81399.78</v>
      </c>
      <c r="F1286" s="130">
        <v>0</v>
      </c>
      <c r="G1286" s="130">
        <v>1627995.54</v>
      </c>
      <c r="H1286" s="130">
        <v>0</v>
      </c>
      <c r="I1286" s="130">
        <v>0</v>
      </c>
      <c r="J1286" s="130">
        <v>0</v>
      </c>
      <c r="K1286" s="130">
        <v>0</v>
      </c>
      <c r="L1286" s="145">
        <v>0</v>
      </c>
      <c r="M1286" s="130">
        <v>0</v>
      </c>
      <c r="N1286" s="136">
        <v>0</v>
      </c>
      <c r="O1286" s="130">
        <v>0</v>
      </c>
      <c r="P1286" s="136">
        <v>0</v>
      </c>
      <c r="Q1286" s="130">
        <v>0</v>
      </c>
      <c r="R1286" s="136">
        <v>0</v>
      </c>
      <c r="S1286" s="130">
        <v>0</v>
      </c>
      <c r="T1286" s="130">
        <v>0</v>
      </c>
      <c r="U1286" s="130">
        <v>0</v>
      </c>
      <c r="V1286" s="136">
        <v>0</v>
      </c>
      <c r="W1286" s="135">
        <v>0</v>
      </c>
      <c r="X1286" s="15"/>
      <c r="Y1286" s="15"/>
      <c r="Z1286" s="15"/>
      <c r="AA1286" s="15"/>
      <c r="AB1286" s="15"/>
      <c r="AC1286" s="15"/>
    </row>
    <row r="1287" spans="1:30" s="16" customFormat="1" ht="24.75" hidden="1" customHeight="1" x14ac:dyDescent="0.25">
      <c r="A1287" s="107">
        <v>40</v>
      </c>
      <c r="B1287" s="126" t="s">
        <v>25</v>
      </c>
      <c r="C1287" s="106">
        <f t="shared" si="152"/>
        <v>1754925.53</v>
      </c>
      <c r="D1287" s="134">
        <f t="shared" si="174"/>
        <v>35052.65</v>
      </c>
      <c r="E1287" s="130">
        <f t="shared" si="176"/>
        <v>81898.710000000006</v>
      </c>
      <c r="F1287" s="130">
        <v>0</v>
      </c>
      <c r="G1287" s="130">
        <v>1637974.17</v>
      </c>
      <c r="H1287" s="130">
        <v>0</v>
      </c>
      <c r="I1287" s="130">
        <v>0</v>
      </c>
      <c r="J1287" s="130">
        <v>0</v>
      </c>
      <c r="K1287" s="130">
        <v>0</v>
      </c>
      <c r="L1287" s="145">
        <v>0</v>
      </c>
      <c r="M1287" s="130">
        <v>0</v>
      </c>
      <c r="N1287" s="136">
        <v>0</v>
      </c>
      <c r="O1287" s="130">
        <v>0</v>
      </c>
      <c r="P1287" s="136">
        <v>0</v>
      </c>
      <c r="Q1287" s="130">
        <v>0</v>
      </c>
      <c r="R1287" s="136">
        <v>0</v>
      </c>
      <c r="S1287" s="130">
        <v>0</v>
      </c>
      <c r="T1287" s="130">
        <v>0</v>
      </c>
      <c r="U1287" s="130">
        <v>0</v>
      </c>
      <c r="V1287" s="136">
        <v>0</v>
      </c>
      <c r="W1287" s="135">
        <v>0</v>
      </c>
      <c r="X1287" s="15"/>
      <c r="Y1287" s="15"/>
      <c r="Z1287" s="15"/>
      <c r="AA1287" s="15"/>
      <c r="AB1287" s="15"/>
      <c r="AC1287" s="15"/>
    </row>
    <row r="1288" spans="1:30" s="16" customFormat="1" ht="24.75" hidden="1" customHeight="1" x14ac:dyDescent="0.25">
      <c r="A1288" s="107">
        <v>41</v>
      </c>
      <c r="B1288" s="126" t="s">
        <v>99</v>
      </c>
      <c r="C1288" s="106">
        <f t="shared" si="152"/>
        <v>1875384.5</v>
      </c>
      <c r="D1288" s="134">
        <f t="shared" si="174"/>
        <v>37458.68</v>
      </c>
      <c r="E1288" s="130">
        <f t="shared" si="176"/>
        <v>87520.28</v>
      </c>
      <c r="F1288" s="130">
        <v>0</v>
      </c>
      <c r="G1288" s="130">
        <v>0</v>
      </c>
      <c r="H1288" s="130">
        <v>1184130.9099999999</v>
      </c>
      <c r="I1288" s="130">
        <v>566274.63</v>
      </c>
      <c r="J1288" s="130">
        <v>0</v>
      </c>
      <c r="K1288" s="130">
        <v>0</v>
      </c>
      <c r="L1288" s="145">
        <v>0</v>
      </c>
      <c r="M1288" s="130">
        <v>0</v>
      </c>
      <c r="N1288" s="136">
        <v>0</v>
      </c>
      <c r="O1288" s="130">
        <v>0</v>
      </c>
      <c r="P1288" s="136">
        <v>0</v>
      </c>
      <c r="Q1288" s="130">
        <v>0</v>
      </c>
      <c r="R1288" s="136">
        <v>0</v>
      </c>
      <c r="S1288" s="130">
        <v>0</v>
      </c>
      <c r="T1288" s="130">
        <v>0</v>
      </c>
      <c r="U1288" s="130">
        <v>0</v>
      </c>
      <c r="V1288" s="136">
        <v>0</v>
      </c>
      <c r="W1288" s="135">
        <v>0</v>
      </c>
      <c r="X1288" s="15"/>
      <c r="Y1288" s="15"/>
      <c r="Z1288" s="15"/>
      <c r="AA1288" s="15"/>
      <c r="AB1288" s="15"/>
      <c r="AC1288" s="15"/>
    </row>
    <row r="1289" spans="1:30" s="16" customFormat="1" ht="24.75" hidden="1" customHeight="1" x14ac:dyDescent="0.25">
      <c r="A1289" s="107">
        <v>42</v>
      </c>
      <c r="B1289" s="126" t="s">
        <v>26</v>
      </c>
      <c r="C1289" s="106">
        <f t="shared" si="152"/>
        <v>544882.9</v>
      </c>
      <c r="D1289" s="134">
        <f t="shared" si="174"/>
        <v>10883.42</v>
      </c>
      <c r="E1289" s="130">
        <f t="shared" si="176"/>
        <v>25428.55</v>
      </c>
      <c r="F1289" s="130">
        <v>508570.93</v>
      </c>
      <c r="G1289" s="130">
        <v>0</v>
      </c>
      <c r="H1289" s="130">
        <v>0</v>
      </c>
      <c r="I1289" s="130">
        <v>0</v>
      </c>
      <c r="J1289" s="130">
        <v>0</v>
      </c>
      <c r="K1289" s="130">
        <v>0</v>
      </c>
      <c r="L1289" s="145">
        <v>0</v>
      </c>
      <c r="M1289" s="130">
        <v>0</v>
      </c>
      <c r="N1289" s="136">
        <v>0</v>
      </c>
      <c r="O1289" s="130">
        <v>0</v>
      </c>
      <c r="P1289" s="136">
        <v>0</v>
      </c>
      <c r="Q1289" s="130">
        <v>0</v>
      </c>
      <c r="R1289" s="136">
        <v>0</v>
      </c>
      <c r="S1289" s="130">
        <v>0</v>
      </c>
      <c r="T1289" s="130">
        <v>0</v>
      </c>
      <c r="U1289" s="130">
        <v>0</v>
      </c>
      <c r="V1289" s="136">
        <v>0</v>
      </c>
      <c r="W1289" s="135">
        <v>0</v>
      </c>
      <c r="X1289" s="15"/>
      <c r="Y1289" s="15"/>
      <c r="Z1289" s="15"/>
      <c r="AA1289" s="15"/>
      <c r="AB1289" s="15"/>
      <c r="AC1289" s="15"/>
    </row>
    <row r="1290" spans="1:30" s="16" customFormat="1" ht="24.75" hidden="1" customHeight="1" x14ac:dyDescent="0.25">
      <c r="A1290" s="107">
        <v>43</v>
      </c>
      <c r="B1290" s="126" t="s">
        <v>627</v>
      </c>
      <c r="C1290" s="106">
        <f t="shared" si="152"/>
        <v>15490234.619999999</v>
      </c>
      <c r="D1290" s="134">
        <f t="shared" si="174"/>
        <v>309399.87</v>
      </c>
      <c r="E1290" s="130">
        <f t="shared" si="176"/>
        <v>722896.89</v>
      </c>
      <c r="F1290" s="130">
        <v>0</v>
      </c>
      <c r="G1290" s="130">
        <v>0</v>
      </c>
      <c r="H1290" s="130">
        <v>2217562.79</v>
      </c>
      <c r="I1290" s="130">
        <v>1060482.02</v>
      </c>
      <c r="J1290" s="130">
        <v>1268295.58</v>
      </c>
      <c r="K1290" s="130">
        <v>0</v>
      </c>
      <c r="L1290" s="145">
        <v>0</v>
      </c>
      <c r="M1290" s="130">
        <v>0</v>
      </c>
      <c r="N1290" s="136">
        <v>972.4</v>
      </c>
      <c r="O1290" s="130">
        <v>9911597.4700000007</v>
      </c>
      <c r="P1290" s="136">
        <v>0</v>
      </c>
      <c r="Q1290" s="130">
        <v>0</v>
      </c>
      <c r="R1290" s="136">
        <v>0</v>
      </c>
      <c r="S1290" s="130">
        <v>0</v>
      </c>
      <c r="T1290" s="130">
        <v>0</v>
      </c>
      <c r="U1290" s="130">
        <v>0</v>
      </c>
      <c r="V1290" s="136">
        <v>0</v>
      </c>
      <c r="W1290" s="135">
        <v>0</v>
      </c>
      <c r="X1290" s="15"/>
      <c r="Y1290" s="15"/>
      <c r="Z1290" s="15"/>
      <c r="AA1290" s="15"/>
      <c r="AB1290" s="15"/>
      <c r="AC1290" s="15"/>
    </row>
    <row r="1291" spans="1:30" s="16" customFormat="1" ht="24.75" hidden="1" customHeight="1" x14ac:dyDescent="0.25">
      <c r="A1291" s="107">
        <v>44</v>
      </c>
      <c r="B1291" s="126" t="s">
        <v>1280</v>
      </c>
      <c r="C1291" s="106">
        <f t="shared" si="152"/>
        <v>1551597.78</v>
      </c>
      <c r="D1291" s="134">
        <f t="shared" si="174"/>
        <v>30991.41</v>
      </c>
      <c r="E1291" s="130">
        <f t="shared" si="176"/>
        <v>72409.83</v>
      </c>
      <c r="F1291" s="130">
        <v>0</v>
      </c>
      <c r="G1291" s="130">
        <v>0</v>
      </c>
      <c r="H1291" s="130">
        <v>0</v>
      </c>
      <c r="I1291" s="130">
        <v>0</v>
      </c>
      <c r="J1291" s="130">
        <v>0</v>
      </c>
      <c r="K1291" s="130">
        <v>0</v>
      </c>
      <c r="L1291" s="145">
        <v>0</v>
      </c>
      <c r="M1291" s="130">
        <v>0</v>
      </c>
      <c r="N1291" s="130">
        <v>261.3</v>
      </c>
      <c r="O1291" s="130">
        <v>1448196.54</v>
      </c>
      <c r="P1291" s="130">
        <v>0</v>
      </c>
      <c r="Q1291" s="130">
        <v>0</v>
      </c>
      <c r="R1291" s="130">
        <v>0</v>
      </c>
      <c r="S1291" s="130">
        <v>0</v>
      </c>
      <c r="T1291" s="130">
        <v>0</v>
      </c>
      <c r="U1291" s="130">
        <v>0</v>
      </c>
      <c r="V1291" s="130">
        <v>0</v>
      </c>
      <c r="W1291" s="135">
        <v>0</v>
      </c>
      <c r="X1291" s="15"/>
      <c r="Y1291" s="15"/>
      <c r="Z1291" s="15"/>
      <c r="AA1291" s="15"/>
      <c r="AB1291" s="15"/>
      <c r="AC1291" s="15"/>
    </row>
    <row r="1292" spans="1:30" s="72" customFormat="1" ht="24.75" hidden="1" customHeight="1" x14ac:dyDescent="0.25">
      <c r="A1292" s="158" t="s">
        <v>27</v>
      </c>
      <c r="B1292" s="158"/>
      <c r="C1292" s="133">
        <f t="shared" si="152"/>
        <v>258075055.91</v>
      </c>
      <c r="D1292" s="133">
        <f>ROUND(SUM(D1264:D1291),2)</f>
        <v>5154756.55</v>
      </c>
      <c r="E1292" s="133">
        <f t="shared" ref="E1292:W1292" si="177">ROUND(SUM(E1264:E1291),2)</f>
        <v>12043823.800000001</v>
      </c>
      <c r="F1292" s="133">
        <f t="shared" si="177"/>
        <v>9567572.3499999996</v>
      </c>
      <c r="G1292" s="133">
        <f t="shared" si="177"/>
        <v>30827649.859999999</v>
      </c>
      <c r="H1292" s="133">
        <f t="shared" si="177"/>
        <v>13616283.84</v>
      </c>
      <c r="I1292" s="133">
        <f t="shared" si="177"/>
        <v>7049567.7400000002</v>
      </c>
      <c r="J1292" s="133">
        <f t="shared" si="177"/>
        <v>6364782.4699999997</v>
      </c>
      <c r="K1292" s="133">
        <f t="shared" si="177"/>
        <v>0</v>
      </c>
      <c r="L1292" s="112">
        <f t="shared" si="177"/>
        <v>8</v>
      </c>
      <c r="M1292" s="133">
        <f t="shared" si="177"/>
        <v>22818497.82</v>
      </c>
      <c r="N1292" s="133">
        <f t="shared" si="177"/>
        <v>10623.7</v>
      </c>
      <c r="O1292" s="133">
        <f t="shared" si="177"/>
        <v>72972782.180000007</v>
      </c>
      <c r="P1292" s="133">
        <f t="shared" si="177"/>
        <v>2535.7800000000002</v>
      </c>
      <c r="Q1292" s="133">
        <f t="shared" si="177"/>
        <v>8152645.8300000001</v>
      </c>
      <c r="R1292" s="133">
        <f t="shared" si="177"/>
        <v>3433.3</v>
      </c>
      <c r="S1292" s="133">
        <f t="shared" si="177"/>
        <v>9504466.1699999999</v>
      </c>
      <c r="T1292" s="133">
        <f t="shared" si="177"/>
        <v>12411.53</v>
      </c>
      <c r="U1292" s="133">
        <f t="shared" si="177"/>
        <v>60002227.299999997</v>
      </c>
      <c r="V1292" s="133">
        <f t="shared" si="177"/>
        <v>0</v>
      </c>
      <c r="W1292" s="133">
        <f t="shared" si="177"/>
        <v>0</v>
      </c>
      <c r="X1292" s="51"/>
      <c r="Y1292" s="51"/>
      <c r="Z1292" s="51"/>
      <c r="AA1292" s="51"/>
      <c r="AB1292" s="51"/>
      <c r="AC1292" s="51"/>
    </row>
    <row r="1293" spans="1:30" s="50" customFormat="1" ht="24.75" hidden="1" customHeight="1" x14ac:dyDescent="0.25">
      <c r="A1293" s="224" t="s">
        <v>28</v>
      </c>
      <c r="B1293" s="225"/>
      <c r="C1293" s="226"/>
      <c r="D1293" s="129"/>
      <c r="E1293" s="130"/>
      <c r="F1293" s="130"/>
      <c r="G1293" s="130"/>
      <c r="H1293" s="130"/>
      <c r="I1293" s="130"/>
      <c r="J1293" s="130"/>
      <c r="K1293" s="130"/>
      <c r="L1293" s="108"/>
      <c r="M1293" s="130"/>
      <c r="N1293" s="135"/>
      <c r="O1293" s="130"/>
      <c r="P1293" s="135"/>
      <c r="Q1293" s="130"/>
      <c r="R1293" s="135"/>
      <c r="S1293" s="130"/>
      <c r="T1293" s="130"/>
      <c r="U1293" s="130"/>
      <c r="V1293" s="135"/>
      <c r="W1293" s="135"/>
      <c r="X1293" s="15"/>
      <c r="Y1293" s="49"/>
      <c r="Z1293" s="49"/>
      <c r="AA1293" s="49"/>
      <c r="AB1293" s="49"/>
      <c r="AC1293" s="49"/>
    </row>
    <row r="1294" spans="1:30" s="55" customFormat="1" ht="24.75" hidden="1" customHeight="1" x14ac:dyDescent="0.25">
      <c r="A1294" s="125">
        <v>45</v>
      </c>
      <c r="B1294" s="126" t="s">
        <v>811</v>
      </c>
      <c r="C1294" s="106">
        <f t="shared" si="152"/>
        <v>9205422.9800000004</v>
      </c>
      <c r="D1294" s="134">
        <f t="shared" ref="D1294:D1306" si="178">ROUND((F1294+G1294+H1294+I1294+J1294+K1294+M1294+O1294+Q1294+S1294+U1294+W1294)*0.0214,2)</f>
        <v>183867.88</v>
      </c>
      <c r="E1294" s="130">
        <f t="shared" ref="E1294:E1306" si="179">ROUND((F1294+G1294+H1294+I1294+J1294+K1294+M1294+O1294+Q1294+S1294+U1294+W1294)*0.05,2)</f>
        <v>429597.86</v>
      </c>
      <c r="F1294" s="130">
        <v>0</v>
      </c>
      <c r="G1294" s="130">
        <v>0</v>
      </c>
      <c r="H1294" s="130">
        <v>0</v>
      </c>
      <c r="I1294" s="130">
        <v>0</v>
      </c>
      <c r="J1294" s="130">
        <v>0</v>
      </c>
      <c r="K1294" s="130">
        <v>0</v>
      </c>
      <c r="L1294" s="108">
        <v>3</v>
      </c>
      <c r="M1294" s="130">
        <v>8591957.2400000002</v>
      </c>
      <c r="N1294" s="135">
        <v>0</v>
      </c>
      <c r="O1294" s="130">
        <v>0</v>
      </c>
      <c r="P1294" s="135">
        <v>0</v>
      </c>
      <c r="Q1294" s="130">
        <v>0</v>
      </c>
      <c r="R1294" s="135">
        <v>0</v>
      </c>
      <c r="S1294" s="130">
        <v>0</v>
      </c>
      <c r="T1294" s="130">
        <v>0</v>
      </c>
      <c r="U1294" s="130">
        <v>0</v>
      </c>
      <c r="V1294" s="135">
        <v>0</v>
      </c>
      <c r="W1294" s="135">
        <v>0</v>
      </c>
      <c r="X1294" s="56"/>
      <c r="Y1294" s="57"/>
      <c r="Z1294" s="57"/>
      <c r="AA1294" s="57"/>
      <c r="AB1294" s="57"/>
      <c r="AC1294" s="57"/>
      <c r="AD1294" s="57"/>
    </row>
    <row r="1295" spans="1:30" s="55" customFormat="1" ht="24.75" hidden="1" customHeight="1" x14ac:dyDescent="0.25">
      <c r="A1295" s="125">
        <v>46</v>
      </c>
      <c r="B1295" s="126" t="s">
        <v>600</v>
      </c>
      <c r="C1295" s="106">
        <f t="shared" si="152"/>
        <v>12273897.310000001</v>
      </c>
      <c r="D1295" s="134">
        <f t="shared" si="178"/>
        <v>245157.18</v>
      </c>
      <c r="E1295" s="130">
        <f t="shared" si="179"/>
        <v>572797.15</v>
      </c>
      <c r="F1295" s="130">
        <v>0</v>
      </c>
      <c r="G1295" s="130">
        <v>0</v>
      </c>
      <c r="H1295" s="130">
        <v>0</v>
      </c>
      <c r="I1295" s="130">
        <v>0</v>
      </c>
      <c r="J1295" s="130">
        <v>0</v>
      </c>
      <c r="K1295" s="130">
        <v>0</v>
      </c>
      <c r="L1295" s="108">
        <v>4</v>
      </c>
      <c r="M1295" s="130">
        <v>11455942.98</v>
      </c>
      <c r="N1295" s="135">
        <v>0</v>
      </c>
      <c r="O1295" s="130">
        <v>0</v>
      </c>
      <c r="P1295" s="135">
        <v>0</v>
      </c>
      <c r="Q1295" s="130">
        <v>0</v>
      </c>
      <c r="R1295" s="135">
        <v>0</v>
      </c>
      <c r="S1295" s="130">
        <v>0</v>
      </c>
      <c r="T1295" s="130">
        <v>0</v>
      </c>
      <c r="U1295" s="130">
        <v>0</v>
      </c>
      <c r="V1295" s="135">
        <v>0</v>
      </c>
      <c r="W1295" s="135">
        <v>0</v>
      </c>
      <c r="X1295" s="56"/>
      <c r="Y1295" s="57"/>
      <c r="Z1295" s="57"/>
      <c r="AA1295" s="57"/>
      <c r="AB1295" s="57"/>
      <c r="AC1295" s="57"/>
      <c r="AD1295" s="57"/>
    </row>
    <row r="1296" spans="1:30" s="55" customFormat="1" ht="24.75" hidden="1" customHeight="1" x14ac:dyDescent="0.25">
      <c r="A1296" s="125">
        <v>47</v>
      </c>
      <c r="B1296" s="126" t="s">
        <v>1066</v>
      </c>
      <c r="C1296" s="106">
        <f t="shared" si="152"/>
        <v>6136948.6500000004</v>
      </c>
      <c r="D1296" s="134">
        <f t="shared" si="178"/>
        <v>122578.59</v>
      </c>
      <c r="E1296" s="130">
        <f t="shared" si="179"/>
        <v>286398.57</v>
      </c>
      <c r="F1296" s="130">
        <v>0</v>
      </c>
      <c r="G1296" s="130">
        <v>0</v>
      </c>
      <c r="H1296" s="130">
        <v>0</v>
      </c>
      <c r="I1296" s="130">
        <v>0</v>
      </c>
      <c r="J1296" s="130">
        <v>0</v>
      </c>
      <c r="K1296" s="130">
        <v>0</v>
      </c>
      <c r="L1296" s="108">
        <v>2</v>
      </c>
      <c r="M1296" s="130">
        <v>5727971.4900000002</v>
      </c>
      <c r="N1296" s="135">
        <v>0</v>
      </c>
      <c r="O1296" s="130">
        <v>0</v>
      </c>
      <c r="P1296" s="135">
        <v>0</v>
      </c>
      <c r="Q1296" s="130">
        <v>0</v>
      </c>
      <c r="R1296" s="135">
        <v>0</v>
      </c>
      <c r="S1296" s="130">
        <v>0</v>
      </c>
      <c r="T1296" s="130">
        <v>0</v>
      </c>
      <c r="U1296" s="130">
        <v>0</v>
      </c>
      <c r="V1296" s="135">
        <v>0</v>
      </c>
      <c r="W1296" s="135">
        <v>0</v>
      </c>
      <c r="X1296" s="56"/>
      <c r="Y1296" s="57"/>
      <c r="Z1296" s="57"/>
      <c r="AA1296" s="57"/>
      <c r="AB1296" s="57"/>
      <c r="AC1296" s="57"/>
      <c r="AD1296" s="57"/>
    </row>
    <row r="1297" spans="1:30" s="55" customFormat="1" ht="24.75" hidden="1" customHeight="1" x14ac:dyDescent="0.25">
      <c r="A1297" s="125">
        <v>48</v>
      </c>
      <c r="B1297" s="126" t="s">
        <v>1067</v>
      </c>
      <c r="C1297" s="106">
        <f t="shared" si="152"/>
        <v>6136948.6500000004</v>
      </c>
      <c r="D1297" s="134">
        <f t="shared" si="178"/>
        <v>122578.59</v>
      </c>
      <c r="E1297" s="130">
        <f t="shared" si="179"/>
        <v>286398.57</v>
      </c>
      <c r="F1297" s="130">
        <v>0</v>
      </c>
      <c r="G1297" s="130">
        <v>0</v>
      </c>
      <c r="H1297" s="130">
        <v>0</v>
      </c>
      <c r="I1297" s="130">
        <v>0</v>
      </c>
      <c r="J1297" s="130">
        <v>0</v>
      </c>
      <c r="K1297" s="130">
        <v>0</v>
      </c>
      <c r="L1297" s="108">
        <v>2</v>
      </c>
      <c r="M1297" s="130">
        <v>5727971.4900000002</v>
      </c>
      <c r="N1297" s="135">
        <v>0</v>
      </c>
      <c r="O1297" s="130">
        <v>0</v>
      </c>
      <c r="P1297" s="135">
        <v>0</v>
      </c>
      <c r="Q1297" s="130">
        <v>0</v>
      </c>
      <c r="R1297" s="135">
        <v>0</v>
      </c>
      <c r="S1297" s="130">
        <v>0</v>
      </c>
      <c r="T1297" s="130">
        <v>0</v>
      </c>
      <c r="U1297" s="130">
        <v>0</v>
      </c>
      <c r="V1297" s="135">
        <v>0</v>
      </c>
      <c r="W1297" s="135">
        <v>0</v>
      </c>
      <c r="X1297" s="56"/>
      <c r="Y1297" s="57"/>
      <c r="Z1297" s="57"/>
      <c r="AA1297" s="57"/>
      <c r="AB1297" s="57"/>
      <c r="AC1297" s="57"/>
      <c r="AD1297" s="57"/>
    </row>
    <row r="1298" spans="1:30" s="55" customFormat="1" ht="24.75" hidden="1" customHeight="1" x14ac:dyDescent="0.25">
      <c r="A1298" s="125">
        <v>49</v>
      </c>
      <c r="B1298" s="126" t="s">
        <v>1068</v>
      </c>
      <c r="C1298" s="106">
        <f t="shared" si="152"/>
        <v>18882825.289999999</v>
      </c>
      <c r="D1298" s="134">
        <f t="shared" si="178"/>
        <v>377163.02</v>
      </c>
      <c r="E1298" s="130">
        <f t="shared" si="179"/>
        <v>881222.01</v>
      </c>
      <c r="F1298" s="130">
        <v>0</v>
      </c>
      <c r="G1298" s="130">
        <v>0</v>
      </c>
      <c r="H1298" s="130">
        <v>0</v>
      </c>
      <c r="I1298" s="130">
        <v>0</v>
      </c>
      <c r="J1298" s="130">
        <v>0</v>
      </c>
      <c r="K1298" s="130">
        <v>0</v>
      </c>
      <c r="L1298" s="108">
        <v>0</v>
      </c>
      <c r="M1298" s="130">
        <v>0</v>
      </c>
      <c r="N1298" s="135">
        <v>1452</v>
      </c>
      <c r="O1298" s="130">
        <v>8137099.5499999998</v>
      </c>
      <c r="P1298" s="135">
        <v>0</v>
      </c>
      <c r="Q1298" s="130">
        <v>0</v>
      </c>
      <c r="R1298" s="135">
        <v>3387.72</v>
      </c>
      <c r="S1298" s="130">
        <v>9487340.7100000009</v>
      </c>
      <c r="T1298" s="130">
        <v>0</v>
      </c>
      <c r="U1298" s="130">
        <v>0</v>
      </c>
      <c r="V1298" s="135">
        <v>0</v>
      </c>
      <c r="W1298" s="135">
        <v>0</v>
      </c>
      <c r="X1298" s="56"/>
      <c r="Y1298" s="57"/>
      <c r="Z1298" s="57"/>
      <c r="AA1298" s="57"/>
      <c r="AB1298" s="57"/>
      <c r="AC1298" s="57"/>
      <c r="AD1298" s="57"/>
    </row>
    <row r="1299" spans="1:30" s="55" customFormat="1" ht="24.75" hidden="1" customHeight="1" x14ac:dyDescent="0.25">
      <c r="A1299" s="125">
        <v>50</v>
      </c>
      <c r="B1299" s="126" t="s">
        <v>1069</v>
      </c>
      <c r="C1299" s="106">
        <f t="shared" si="152"/>
        <v>14509602.869999999</v>
      </c>
      <c r="D1299" s="134">
        <f t="shared" si="178"/>
        <v>289812.86</v>
      </c>
      <c r="E1299" s="130">
        <f t="shared" si="179"/>
        <v>677132.86</v>
      </c>
      <c r="F1299" s="130">
        <v>0</v>
      </c>
      <c r="G1299" s="130">
        <v>0</v>
      </c>
      <c r="H1299" s="130">
        <v>0</v>
      </c>
      <c r="I1299" s="130">
        <v>0</v>
      </c>
      <c r="J1299" s="130">
        <v>0</v>
      </c>
      <c r="K1299" s="130">
        <v>0</v>
      </c>
      <c r="L1299" s="108">
        <v>0</v>
      </c>
      <c r="M1299" s="130">
        <v>0</v>
      </c>
      <c r="N1299" s="135">
        <v>1089</v>
      </c>
      <c r="O1299" s="130">
        <v>6102824.6600000001</v>
      </c>
      <c r="P1299" s="135">
        <v>0</v>
      </c>
      <c r="Q1299" s="130">
        <v>0</v>
      </c>
      <c r="R1299" s="135">
        <v>2656.6</v>
      </c>
      <c r="S1299" s="130">
        <v>7439832.4900000002</v>
      </c>
      <c r="T1299" s="130">
        <v>0</v>
      </c>
      <c r="U1299" s="130">
        <v>0</v>
      </c>
      <c r="V1299" s="135">
        <v>0</v>
      </c>
      <c r="W1299" s="135">
        <v>0</v>
      </c>
      <c r="X1299" s="56"/>
      <c r="Y1299" s="57"/>
      <c r="Z1299" s="57"/>
      <c r="AA1299" s="57"/>
      <c r="AB1299" s="57"/>
      <c r="AC1299" s="57"/>
      <c r="AD1299" s="57"/>
    </row>
    <row r="1300" spans="1:30" s="55" customFormat="1" ht="24.75" hidden="1" customHeight="1" x14ac:dyDescent="0.25">
      <c r="A1300" s="125">
        <v>51</v>
      </c>
      <c r="B1300" s="126" t="s">
        <v>1070</v>
      </c>
      <c r="C1300" s="106">
        <f t="shared" si="152"/>
        <v>10097314.380000001</v>
      </c>
      <c r="D1300" s="134">
        <f t="shared" si="178"/>
        <v>201682.4</v>
      </c>
      <c r="E1300" s="130">
        <f t="shared" si="179"/>
        <v>471220.57</v>
      </c>
      <c r="F1300" s="130">
        <v>0</v>
      </c>
      <c r="G1300" s="130">
        <v>0</v>
      </c>
      <c r="H1300" s="130">
        <v>0</v>
      </c>
      <c r="I1300" s="130">
        <v>0</v>
      </c>
      <c r="J1300" s="130">
        <v>0</v>
      </c>
      <c r="K1300" s="130">
        <v>0</v>
      </c>
      <c r="L1300" s="128">
        <v>0</v>
      </c>
      <c r="M1300" s="130">
        <v>0</v>
      </c>
      <c r="N1300" s="130">
        <v>726</v>
      </c>
      <c r="O1300" s="130">
        <v>4068549.77</v>
      </c>
      <c r="P1300" s="130">
        <v>0</v>
      </c>
      <c r="Q1300" s="130">
        <v>0</v>
      </c>
      <c r="R1300" s="130">
        <v>1912.46</v>
      </c>
      <c r="S1300" s="130">
        <v>5355861.6399999997</v>
      </c>
      <c r="T1300" s="130">
        <v>0</v>
      </c>
      <c r="U1300" s="130">
        <v>0</v>
      </c>
      <c r="V1300" s="130">
        <v>0</v>
      </c>
      <c r="W1300" s="135">
        <v>0</v>
      </c>
      <c r="X1300" s="56"/>
      <c r="Y1300" s="57"/>
      <c r="Z1300" s="57"/>
      <c r="AA1300" s="57"/>
      <c r="AB1300" s="57"/>
      <c r="AC1300" s="57"/>
      <c r="AD1300" s="57"/>
    </row>
    <row r="1301" spans="1:30" s="55" customFormat="1" ht="24.75" hidden="1" customHeight="1" x14ac:dyDescent="0.25">
      <c r="A1301" s="125">
        <v>52</v>
      </c>
      <c r="B1301" s="126" t="s">
        <v>709</v>
      </c>
      <c r="C1301" s="106">
        <f t="shared" si="152"/>
        <v>9205422.9800000004</v>
      </c>
      <c r="D1301" s="134">
        <f t="shared" si="178"/>
        <v>183867.88</v>
      </c>
      <c r="E1301" s="130">
        <f t="shared" si="179"/>
        <v>429597.86</v>
      </c>
      <c r="F1301" s="130">
        <v>0</v>
      </c>
      <c r="G1301" s="130">
        <v>0</v>
      </c>
      <c r="H1301" s="130">
        <v>0</v>
      </c>
      <c r="I1301" s="130">
        <v>0</v>
      </c>
      <c r="J1301" s="130">
        <v>0</v>
      </c>
      <c r="K1301" s="130">
        <v>0</v>
      </c>
      <c r="L1301" s="128">
        <v>3</v>
      </c>
      <c r="M1301" s="130">
        <v>8591957.2349999994</v>
      </c>
      <c r="N1301" s="130">
        <v>0</v>
      </c>
      <c r="O1301" s="130">
        <v>0</v>
      </c>
      <c r="P1301" s="130">
        <v>0</v>
      </c>
      <c r="Q1301" s="130">
        <v>0</v>
      </c>
      <c r="R1301" s="130">
        <v>0</v>
      </c>
      <c r="S1301" s="130">
        <v>0</v>
      </c>
      <c r="T1301" s="130">
        <v>0</v>
      </c>
      <c r="U1301" s="130">
        <v>0</v>
      </c>
      <c r="V1301" s="130">
        <v>0</v>
      </c>
      <c r="W1301" s="135">
        <v>0</v>
      </c>
      <c r="X1301" s="56"/>
      <c r="Y1301" s="57"/>
      <c r="Z1301" s="57"/>
      <c r="AA1301" s="57"/>
      <c r="AB1301" s="57"/>
      <c r="AC1301" s="57"/>
      <c r="AD1301" s="57"/>
    </row>
    <row r="1302" spans="1:30" s="55" customFormat="1" ht="24.75" hidden="1" customHeight="1" x14ac:dyDescent="0.25">
      <c r="A1302" s="125">
        <v>53</v>
      </c>
      <c r="B1302" s="126" t="s">
        <v>1071</v>
      </c>
      <c r="C1302" s="106">
        <f t="shared" si="152"/>
        <v>9205422.9800000004</v>
      </c>
      <c r="D1302" s="134">
        <f t="shared" si="178"/>
        <v>183867.88</v>
      </c>
      <c r="E1302" s="130">
        <f t="shared" si="179"/>
        <v>429597.86</v>
      </c>
      <c r="F1302" s="130">
        <v>0</v>
      </c>
      <c r="G1302" s="130">
        <v>0</v>
      </c>
      <c r="H1302" s="130">
        <v>0</v>
      </c>
      <c r="I1302" s="130">
        <v>0</v>
      </c>
      <c r="J1302" s="130">
        <v>0</v>
      </c>
      <c r="K1302" s="130">
        <v>0</v>
      </c>
      <c r="L1302" s="128">
        <v>3</v>
      </c>
      <c r="M1302" s="130">
        <v>8591957.2400000002</v>
      </c>
      <c r="N1302" s="130">
        <v>0</v>
      </c>
      <c r="O1302" s="130">
        <v>0</v>
      </c>
      <c r="P1302" s="130">
        <v>0</v>
      </c>
      <c r="Q1302" s="130">
        <v>0</v>
      </c>
      <c r="R1302" s="130">
        <v>0</v>
      </c>
      <c r="S1302" s="130">
        <v>0</v>
      </c>
      <c r="T1302" s="130">
        <v>0</v>
      </c>
      <c r="U1302" s="130">
        <v>0</v>
      </c>
      <c r="V1302" s="130">
        <v>0</v>
      </c>
      <c r="W1302" s="135">
        <v>0</v>
      </c>
      <c r="X1302" s="56"/>
      <c r="Y1302" s="57"/>
      <c r="Z1302" s="57"/>
      <c r="AA1302" s="57"/>
      <c r="AB1302" s="57"/>
      <c r="AC1302" s="57"/>
      <c r="AD1302" s="57"/>
    </row>
    <row r="1303" spans="1:30" s="55" customFormat="1" ht="24.75" hidden="1" customHeight="1" x14ac:dyDescent="0.25">
      <c r="A1303" s="125">
        <v>54</v>
      </c>
      <c r="B1303" s="126" t="s">
        <v>1072</v>
      </c>
      <c r="C1303" s="106">
        <f t="shared" si="152"/>
        <v>14232096.310000001</v>
      </c>
      <c r="D1303" s="134">
        <f t="shared" si="178"/>
        <v>284269.98</v>
      </c>
      <c r="E1303" s="130">
        <f t="shared" si="179"/>
        <v>664182.21</v>
      </c>
      <c r="F1303" s="130">
        <v>0</v>
      </c>
      <c r="G1303" s="130">
        <v>0</v>
      </c>
      <c r="H1303" s="130">
        <v>0</v>
      </c>
      <c r="I1303" s="130">
        <v>0</v>
      </c>
      <c r="J1303" s="130">
        <v>0</v>
      </c>
      <c r="K1303" s="130">
        <v>0</v>
      </c>
      <c r="L1303" s="128">
        <v>0</v>
      </c>
      <c r="M1303" s="130">
        <v>0</v>
      </c>
      <c r="N1303" s="130">
        <v>1045</v>
      </c>
      <c r="O1303" s="130">
        <v>5856245.8899999997</v>
      </c>
      <c r="P1303" s="130">
        <v>0</v>
      </c>
      <c r="Q1303" s="130">
        <v>0</v>
      </c>
      <c r="R1303" s="130">
        <v>2652.16</v>
      </c>
      <c r="S1303" s="130">
        <v>7427398.2300000004</v>
      </c>
      <c r="T1303" s="130">
        <v>0</v>
      </c>
      <c r="U1303" s="130">
        <v>0</v>
      </c>
      <c r="V1303" s="130">
        <v>0</v>
      </c>
      <c r="W1303" s="135">
        <v>0</v>
      </c>
      <c r="X1303" s="56"/>
      <c r="Y1303" s="57"/>
      <c r="Z1303" s="57"/>
      <c r="AA1303" s="57"/>
      <c r="AB1303" s="57"/>
      <c r="AC1303" s="57"/>
      <c r="AD1303" s="57"/>
    </row>
    <row r="1304" spans="1:30" s="55" customFormat="1" ht="24.75" hidden="1" customHeight="1" x14ac:dyDescent="0.25">
      <c r="A1304" s="125">
        <v>55</v>
      </c>
      <c r="B1304" s="126" t="s">
        <v>1073</v>
      </c>
      <c r="C1304" s="106">
        <f t="shared" si="152"/>
        <v>7781707.1600000001</v>
      </c>
      <c r="D1304" s="134">
        <f t="shared" si="178"/>
        <v>155430.78</v>
      </c>
      <c r="E1304" s="130">
        <f t="shared" si="179"/>
        <v>363156.02</v>
      </c>
      <c r="F1304" s="130">
        <v>0</v>
      </c>
      <c r="G1304" s="130">
        <v>0</v>
      </c>
      <c r="H1304" s="130">
        <v>0</v>
      </c>
      <c r="I1304" s="130">
        <v>0</v>
      </c>
      <c r="J1304" s="130">
        <v>0</v>
      </c>
      <c r="K1304" s="130">
        <v>0</v>
      </c>
      <c r="L1304" s="128">
        <v>0</v>
      </c>
      <c r="M1304" s="130">
        <v>0</v>
      </c>
      <c r="N1304" s="130">
        <v>0</v>
      </c>
      <c r="O1304" s="130">
        <v>0</v>
      </c>
      <c r="P1304" s="130">
        <v>0</v>
      </c>
      <c r="Q1304" s="130">
        <v>0</v>
      </c>
      <c r="R1304" s="130">
        <v>2593.5</v>
      </c>
      <c r="S1304" s="130">
        <v>7263120.3600000003</v>
      </c>
      <c r="T1304" s="130">
        <v>0</v>
      </c>
      <c r="U1304" s="130">
        <v>0</v>
      </c>
      <c r="V1304" s="130">
        <v>0</v>
      </c>
      <c r="W1304" s="135">
        <v>0</v>
      </c>
      <c r="X1304" s="56"/>
      <c r="Y1304" s="57"/>
      <c r="Z1304" s="57"/>
      <c r="AA1304" s="57"/>
      <c r="AB1304" s="57"/>
      <c r="AC1304" s="57"/>
      <c r="AD1304" s="57"/>
    </row>
    <row r="1305" spans="1:30" s="55" customFormat="1" ht="24.75" hidden="1" customHeight="1" x14ac:dyDescent="0.25">
      <c r="A1305" s="125">
        <v>56</v>
      </c>
      <c r="B1305" s="126" t="s">
        <v>1074</v>
      </c>
      <c r="C1305" s="106">
        <f t="shared" si="152"/>
        <v>18581758.59</v>
      </c>
      <c r="D1305" s="134">
        <f t="shared" si="178"/>
        <v>371149.56</v>
      </c>
      <c r="E1305" s="130">
        <f t="shared" si="179"/>
        <v>867171.86</v>
      </c>
      <c r="F1305" s="130">
        <v>0</v>
      </c>
      <c r="G1305" s="130">
        <v>0</v>
      </c>
      <c r="H1305" s="130">
        <v>0</v>
      </c>
      <c r="I1305" s="130">
        <v>0</v>
      </c>
      <c r="J1305" s="130">
        <v>0</v>
      </c>
      <c r="K1305" s="130">
        <v>0</v>
      </c>
      <c r="L1305" s="128">
        <v>0</v>
      </c>
      <c r="M1305" s="130">
        <v>0</v>
      </c>
      <c r="N1305" s="130">
        <v>1452</v>
      </c>
      <c r="O1305" s="130">
        <v>8137099.5499999998</v>
      </c>
      <c r="P1305" s="130">
        <v>0</v>
      </c>
      <c r="Q1305" s="130">
        <v>0</v>
      </c>
      <c r="R1305" s="130">
        <v>3287.38</v>
      </c>
      <c r="S1305" s="130">
        <v>9206337.6199999992</v>
      </c>
      <c r="T1305" s="130">
        <v>0</v>
      </c>
      <c r="U1305" s="130">
        <v>0</v>
      </c>
      <c r="V1305" s="130">
        <v>0</v>
      </c>
      <c r="W1305" s="135">
        <v>0</v>
      </c>
      <c r="X1305" s="54"/>
    </row>
    <row r="1306" spans="1:30" s="55" customFormat="1" ht="24.75" hidden="1" customHeight="1" x14ac:dyDescent="0.25">
      <c r="A1306" s="125">
        <v>57</v>
      </c>
      <c r="B1306" s="126" t="s">
        <v>1075</v>
      </c>
      <c r="C1306" s="106">
        <f t="shared" si="152"/>
        <v>14738748.42</v>
      </c>
      <c r="D1306" s="134">
        <f t="shared" si="178"/>
        <v>294389.78999999998</v>
      </c>
      <c r="E1306" s="130">
        <f t="shared" si="179"/>
        <v>687826.6</v>
      </c>
      <c r="F1306" s="130">
        <v>0</v>
      </c>
      <c r="G1306" s="130">
        <v>0</v>
      </c>
      <c r="H1306" s="130">
        <v>0</v>
      </c>
      <c r="I1306" s="130">
        <v>0</v>
      </c>
      <c r="J1306" s="130">
        <v>0</v>
      </c>
      <c r="K1306" s="130">
        <v>0</v>
      </c>
      <c r="L1306" s="128">
        <v>0</v>
      </c>
      <c r="M1306" s="130">
        <v>0</v>
      </c>
      <c r="N1306" s="130">
        <v>1089</v>
      </c>
      <c r="O1306" s="130">
        <v>6102824.6600000001</v>
      </c>
      <c r="P1306" s="130">
        <v>0</v>
      </c>
      <c r="Q1306" s="130">
        <v>0</v>
      </c>
      <c r="R1306" s="130">
        <v>2732.97</v>
      </c>
      <c r="S1306" s="130">
        <v>7653707.3700000001</v>
      </c>
      <c r="T1306" s="130">
        <v>0</v>
      </c>
      <c r="U1306" s="130">
        <v>0</v>
      </c>
      <c r="V1306" s="130">
        <v>0</v>
      </c>
      <c r="W1306" s="135">
        <v>0</v>
      </c>
      <c r="X1306" s="54"/>
    </row>
    <row r="1307" spans="1:30" s="72" customFormat="1" ht="24.75" hidden="1" customHeight="1" x14ac:dyDescent="0.25">
      <c r="A1307" s="158" t="s">
        <v>103</v>
      </c>
      <c r="B1307" s="158"/>
      <c r="C1307" s="173">
        <f t="shared" si="152"/>
        <v>150988116.56999999</v>
      </c>
      <c r="D1307" s="133">
        <f>ROUND(SUM(D1294:D1306),2)</f>
        <v>3015816.39</v>
      </c>
      <c r="E1307" s="133">
        <f t="shared" ref="E1307:W1307" si="180">ROUND(SUM(E1294:E1306),2)</f>
        <v>7046300</v>
      </c>
      <c r="F1307" s="133">
        <f t="shared" si="180"/>
        <v>0</v>
      </c>
      <c r="G1307" s="133">
        <f t="shared" si="180"/>
        <v>0</v>
      </c>
      <c r="H1307" s="133">
        <f t="shared" si="180"/>
        <v>0</v>
      </c>
      <c r="I1307" s="133">
        <f t="shared" si="180"/>
        <v>0</v>
      </c>
      <c r="J1307" s="133">
        <f t="shared" si="180"/>
        <v>0</v>
      </c>
      <c r="K1307" s="133">
        <f t="shared" si="180"/>
        <v>0</v>
      </c>
      <c r="L1307" s="112">
        <f t="shared" si="180"/>
        <v>17</v>
      </c>
      <c r="M1307" s="133">
        <f t="shared" si="180"/>
        <v>48687757.68</v>
      </c>
      <c r="N1307" s="133">
        <f t="shared" si="180"/>
        <v>6853</v>
      </c>
      <c r="O1307" s="133">
        <f t="shared" si="180"/>
        <v>38404644.079999998</v>
      </c>
      <c r="P1307" s="133">
        <f t="shared" si="180"/>
        <v>0</v>
      </c>
      <c r="Q1307" s="133">
        <f t="shared" si="180"/>
        <v>0</v>
      </c>
      <c r="R1307" s="133">
        <f t="shared" si="180"/>
        <v>19222.79</v>
      </c>
      <c r="S1307" s="133">
        <f t="shared" si="180"/>
        <v>53833598.420000002</v>
      </c>
      <c r="T1307" s="133">
        <f t="shared" si="180"/>
        <v>0</v>
      </c>
      <c r="U1307" s="133">
        <f t="shared" si="180"/>
        <v>0</v>
      </c>
      <c r="V1307" s="133">
        <f t="shared" si="180"/>
        <v>0</v>
      </c>
      <c r="W1307" s="133">
        <f t="shared" si="180"/>
        <v>0</v>
      </c>
      <c r="X1307" s="51"/>
      <c r="Y1307" s="51"/>
      <c r="Z1307" s="51"/>
      <c r="AA1307" s="51"/>
      <c r="AB1307" s="51"/>
      <c r="AC1307" s="51"/>
    </row>
    <row r="1308" spans="1:30" s="50" customFormat="1" ht="24.75" hidden="1" customHeight="1" x14ac:dyDescent="0.25">
      <c r="A1308" s="224" t="s">
        <v>31</v>
      </c>
      <c r="B1308" s="225"/>
      <c r="C1308" s="226"/>
      <c r="D1308" s="129"/>
      <c r="E1308" s="130"/>
      <c r="F1308" s="130"/>
      <c r="G1308" s="130"/>
      <c r="H1308" s="130"/>
      <c r="I1308" s="130"/>
      <c r="J1308" s="130"/>
      <c r="K1308" s="130"/>
      <c r="L1308" s="108"/>
      <c r="M1308" s="130"/>
      <c r="N1308" s="135"/>
      <c r="O1308" s="130"/>
      <c r="P1308" s="135"/>
      <c r="Q1308" s="130"/>
      <c r="R1308" s="135"/>
      <c r="S1308" s="130"/>
      <c r="T1308" s="130"/>
      <c r="U1308" s="130"/>
      <c r="V1308" s="135"/>
      <c r="W1308" s="135"/>
      <c r="X1308" s="15"/>
      <c r="Y1308" s="49"/>
      <c r="Z1308" s="49"/>
      <c r="AA1308" s="49"/>
      <c r="AB1308" s="49"/>
      <c r="AC1308" s="49"/>
    </row>
    <row r="1309" spans="1:30" s="16" customFormat="1" ht="24.75" hidden="1" customHeight="1" x14ac:dyDescent="0.25">
      <c r="A1309" s="125">
        <v>58</v>
      </c>
      <c r="B1309" s="126" t="s">
        <v>650</v>
      </c>
      <c r="C1309" s="106">
        <f t="shared" ref="C1309:C1324" si="181">ROUND(SUM(D1309+E1309+F1309+G1309+H1309+I1309+J1309+K1309+M1309+O1309+Q1309+S1309+U1309+W1309),2)</f>
        <v>457075.34</v>
      </c>
      <c r="D1309" s="134">
        <f t="shared" ref="D1309:D1323" si="182">ROUND((F1309+G1309+H1309+I1309+J1309+K1309+M1309+O1309+Q1309+S1309+U1309+W1309)*0.0214,2)</f>
        <v>9129.56</v>
      </c>
      <c r="E1309" s="130">
        <f t="shared" ref="E1309:E1323" si="183">ROUND((F1309+G1309+H1309+I1309+J1309+K1309+M1309+O1309+Q1309+S1309+U1309+W1309)*0.05,2)</f>
        <v>21330.75</v>
      </c>
      <c r="F1309" s="130">
        <v>426615.03</v>
      </c>
      <c r="G1309" s="130">
        <v>0</v>
      </c>
      <c r="H1309" s="130">
        <v>0</v>
      </c>
      <c r="I1309" s="130">
        <v>0</v>
      </c>
      <c r="J1309" s="130">
        <v>0</v>
      </c>
      <c r="K1309" s="130">
        <v>0</v>
      </c>
      <c r="L1309" s="128">
        <v>0</v>
      </c>
      <c r="M1309" s="130">
        <v>0</v>
      </c>
      <c r="N1309" s="130">
        <v>0</v>
      </c>
      <c r="O1309" s="130">
        <v>0</v>
      </c>
      <c r="P1309" s="130">
        <v>0</v>
      </c>
      <c r="Q1309" s="130">
        <v>0</v>
      </c>
      <c r="R1309" s="130">
        <v>0</v>
      </c>
      <c r="S1309" s="130">
        <v>0</v>
      </c>
      <c r="T1309" s="130">
        <v>0</v>
      </c>
      <c r="U1309" s="130">
        <v>0</v>
      </c>
      <c r="V1309" s="130">
        <v>0</v>
      </c>
      <c r="W1309" s="135">
        <v>0</v>
      </c>
      <c r="X1309" s="15"/>
      <c r="Y1309" s="15"/>
      <c r="Z1309" s="15"/>
      <c r="AA1309" s="15"/>
      <c r="AB1309" s="15"/>
      <c r="AC1309" s="15"/>
    </row>
    <row r="1310" spans="1:30" s="16" customFormat="1" ht="24.75" hidden="1" customHeight="1" x14ac:dyDescent="0.25">
      <c r="A1310" s="125">
        <v>59</v>
      </c>
      <c r="B1310" s="126" t="s">
        <v>1449</v>
      </c>
      <c r="C1310" s="106">
        <f t="shared" si="181"/>
        <v>18410845.960000001</v>
      </c>
      <c r="D1310" s="134">
        <f t="shared" si="182"/>
        <v>367735.77</v>
      </c>
      <c r="E1310" s="130">
        <f t="shared" si="183"/>
        <v>859195.72</v>
      </c>
      <c r="F1310" s="130">
        <v>0</v>
      </c>
      <c r="G1310" s="130">
        <v>0</v>
      </c>
      <c r="H1310" s="130">
        <v>0</v>
      </c>
      <c r="I1310" s="130">
        <v>0</v>
      </c>
      <c r="J1310" s="130">
        <v>0</v>
      </c>
      <c r="K1310" s="130">
        <v>0</v>
      </c>
      <c r="L1310" s="128">
        <v>6</v>
      </c>
      <c r="M1310" s="130">
        <v>17183914.469999999</v>
      </c>
      <c r="N1310" s="130">
        <v>0</v>
      </c>
      <c r="O1310" s="130">
        <v>0</v>
      </c>
      <c r="P1310" s="130">
        <v>0</v>
      </c>
      <c r="Q1310" s="130">
        <v>0</v>
      </c>
      <c r="R1310" s="130">
        <v>0</v>
      </c>
      <c r="S1310" s="130">
        <v>0</v>
      </c>
      <c r="T1310" s="130">
        <v>0</v>
      </c>
      <c r="U1310" s="130">
        <v>0</v>
      </c>
      <c r="V1310" s="130">
        <v>0</v>
      </c>
      <c r="W1310" s="135">
        <v>0</v>
      </c>
      <c r="X1310" s="15"/>
      <c r="Y1310" s="15"/>
      <c r="Z1310" s="15"/>
      <c r="AA1310" s="15"/>
      <c r="AB1310" s="15"/>
      <c r="AC1310" s="15"/>
    </row>
    <row r="1311" spans="1:30" s="16" customFormat="1" ht="24.75" hidden="1" customHeight="1" x14ac:dyDescent="0.25">
      <c r="A1311" s="125">
        <v>60</v>
      </c>
      <c r="B1311" s="126" t="s">
        <v>1447</v>
      </c>
      <c r="C1311" s="106">
        <f t="shared" si="181"/>
        <v>18410845.960000001</v>
      </c>
      <c r="D1311" s="134">
        <f t="shared" si="182"/>
        <v>367735.77</v>
      </c>
      <c r="E1311" s="130">
        <f t="shared" si="183"/>
        <v>859195.72</v>
      </c>
      <c r="F1311" s="130">
        <v>0</v>
      </c>
      <c r="G1311" s="130">
        <v>0</v>
      </c>
      <c r="H1311" s="130">
        <v>0</v>
      </c>
      <c r="I1311" s="130">
        <v>0</v>
      </c>
      <c r="J1311" s="130">
        <v>0</v>
      </c>
      <c r="K1311" s="130">
        <v>0</v>
      </c>
      <c r="L1311" s="128">
        <v>6</v>
      </c>
      <c r="M1311" s="130">
        <v>17183914.469999999</v>
      </c>
      <c r="N1311" s="130">
        <v>0</v>
      </c>
      <c r="O1311" s="130">
        <v>0</v>
      </c>
      <c r="P1311" s="130">
        <v>0</v>
      </c>
      <c r="Q1311" s="130">
        <v>0</v>
      </c>
      <c r="R1311" s="130">
        <v>0</v>
      </c>
      <c r="S1311" s="130">
        <v>0</v>
      </c>
      <c r="T1311" s="130">
        <v>0</v>
      </c>
      <c r="U1311" s="130">
        <v>0</v>
      </c>
      <c r="V1311" s="130">
        <v>0</v>
      </c>
      <c r="W1311" s="135">
        <v>0</v>
      </c>
      <c r="X1311" s="15"/>
      <c r="Y1311" s="15"/>
      <c r="Z1311" s="15"/>
      <c r="AA1311" s="15"/>
      <c r="AB1311" s="15"/>
      <c r="AC1311" s="15"/>
    </row>
    <row r="1312" spans="1:30" s="16" customFormat="1" ht="24.75" hidden="1" customHeight="1" x14ac:dyDescent="0.25">
      <c r="A1312" s="125">
        <v>61</v>
      </c>
      <c r="B1312" s="126" t="s">
        <v>1205</v>
      </c>
      <c r="C1312" s="106">
        <f t="shared" si="181"/>
        <v>2287573</v>
      </c>
      <c r="D1312" s="134">
        <f t="shared" si="182"/>
        <v>45691.68</v>
      </c>
      <c r="E1312" s="130">
        <f t="shared" si="183"/>
        <v>106756.25</v>
      </c>
      <c r="F1312" s="130">
        <v>0</v>
      </c>
      <c r="G1312" s="130">
        <v>0</v>
      </c>
      <c r="H1312" s="130">
        <v>0</v>
      </c>
      <c r="I1312" s="130">
        <v>0</v>
      </c>
      <c r="J1312" s="130">
        <v>2135125.0714705298</v>
      </c>
      <c r="K1312" s="130">
        <v>0</v>
      </c>
      <c r="L1312" s="128">
        <v>0</v>
      </c>
      <c r="M1312" s="130">
        <v>0</v>
      </c>
      <c r="N1312" s="130">
        <v>0</v>
      </c>
      <c r="O1312" s="130">
        <v>0</v>
      </c>
      <c r="P1312" s="130">
        <v>0</v>
      </c>
      <c r="Q1312" s="130">
        <v>0</v>
      </c>
      <c r="R1312" s="130">
        <v>0</v>
      </c>
      <c r="S1312" s="130">
        <v>0</v>
      </c>
      <c r="T1312" s="130">
        <v>0</v>
      </c>
      <c r="U1312" s="130">
        <v>0</v>
      </c>
      <c r="V1312" s="130">
        <v>0</v>
      </c>
      <c r="W1312" s="135">
        <v>0</v>
      </c>
      <c r="X1312" s="15"/>
      <c r="Y1312" s="15"/>
      <c r="Z1312" s="15"/>
      <c r="AA1312" s="15"/>
      <c r="AB1312" s="15"/>
      <c r="AC1312" s="15"/>
    </row>
    <row r="1313" spans="1:30" s="16" customFormat="1" ht="24.75" hidden="1" customHeight="1" x14ac:dyDescent="0.25">
      <c r="A1313" s="125">
        <v>62</v>
      </c>
      <c r="B1313" s="126" t="s">
        <v>1448</v>
      </c>
      <c r="C1313" s="106">
        <f t="shared" si="181"/>
        <v>18410845.960000001</v>
      </c>
      <c r="D1313" s="134">
        <f t="shared" si="182"/>
        <v>367735.77</v>
      </c>
      <c r="E1313" s="130">
        <f t="shared" si="183"/>
        <v>859195.72</v>
      </c>
      <c r="F1313" s="130">
        <v>0</v>
      </c>
      <c r="G1313" s="130">
        <v>0</v>
      </c>
      <c r="H1313" s="130">
        <v>0</v>
      </c>
      <c r="I1313" s="130">
        <v>0</v>
      </c>
      <c r="J1313" s="130">
        <v>0</v>
      </c>
      <c r="K1313" s="130">
        <v>0</v>
      </c>
      <c r="L1313" s="128">
        <v>6</v>
      </c>
      <c r="M1313" s="130">
        <v>17183914.469999999</v>
      </c>
      <c r="N1313" s="130">
        <v>0</v>
      </c>
      <c r="O1313" s="130">
        <v>0</v>
      </c>
      <c r="P1313" s="130">
        <v>0</v>
      </c>
      <c r="Q1313" s="130">
        <v>0</v>
      </c>
      <c r="R1313" s="130">
        <v>0</v>
      </c>
      <c r="S1313" s="130">
        <v>0</v>
      </c>
      <c r="T1313" s="130">
        <v>0</v>
      </c>
      <c r="U1313" s="130">
        <v>0</v>
      </c>
      <c r="V1313" s="130">
        <v>0</v>
      </c>
      <c r="W1313" s="135">
        <v>0</v>
      </c>
      <c r="X1313" s="15"/>
      <c r="Y1313" s="15"/>
      <c r="Z1313" s="15"/>
      <c r="AA1313" s="15"/>
      <c r="AB1313" s="15"/>
      <c r="AC1313" s="15"/>
    </row>
    <row r="1314" spans="1:30" s="16" customFormat="1" ht="24.75" hidden="1" customHeight="1" x14ac:dyDescent="0.25">
      <c r="A1314" s="125">
        <v>63</v>
      </c>
      <c r="B1314" s="126" t="s">
        <v>1204</v>
      </c>
      <c r="C1314" s="106">
        <f t="shared" si="181"/>
        <v>783393.95</v>
      </c>
      <c r="D1314" s="134">
        <f t="shared" si="182"/>
        <v>15647.41</v>
      </c>
      <c r="E1314" s="130">
        <f t="shared" si="183"/>
        <v>36559.360000000001</v>
      </c>
      <c r="F1314" s="130">
        <v>0</v>
      </c>
      <c r="G1314" s="130">
        <v>0</v>
      </c>
      <c r="H1314" s="130">
        <v>0</v>
      </c>
      <c r="I1314" s="130">
        <v>0</v>
      </c>
      <c r="J1314" s="130">
        <v>731187.17740356398</v>
      </c>
      <c r="K1314" s="130">
        <v>0</v>
      </c>
      <c r="L1314" s="128">
        <v>0</v>
      </c>
      <c r="M1314" s="130">
        <v>0</v>
      </c>
      <c r="N1314" s="130">
        <v>0</v>
      </c>
      <c r="O1314" s="130">
        <v>0</v>
      </c>
      <c r="P1314" s="130">
        <v>0</v>
      </c>
      <c r="Q1314" s="130">
        <v>0</v>
      </c>
      <c r="R1314" s="130">
        <v>0</v>
      </c>
      <c r="S1314" s="130">
        <v>0</v>
      </c>
      <c r="T1314" s="130">
        <v>0</v>
      </c>
      <c r="U1314" s="130">
        <v>0</v>
      </c>
      <c r="V1314" s="130">
        <v>0</v>
      </c>
      <c r="W1314" s="135">
        <v>0</v>
      </c>
      <c r="X1314" s="15"/>
      <c r="Y1314" s="15"/>
      <c r="Z1314" s="15"/>
      <c r="AA1314" s="15"/>
      <c r="AB1314" s="15"/>
      <c r="AC1314" s="15"/>
    </row>
    <row r="1315" spans="1:30" s="16" customFormat="1" ht="24.75" hidden="1" customHeight="1" x14ac:dyDescent="0.25">
      <c r="A1315" s="125">
        <v>64</v>
      </c>
      <c r="B1315" s="126" t="s">
        <v>291</v>
      </c>
      <c r="C1315" s="106">
        <f t="shared" si="181"/>
        <v>28501299.77</v>
      </c>
      <c r="D1315" s="134">
        <f t="shared" si="182"/>
        <v>569281.14</v>
      </c>
      <c r="E1315" s="130">
        <f t="shared" si="183"/>
        <v>1330096.1299999999</v>
      </c>
      <c r="F1315" s="130">
        <v>0</v>
      </c>
      <c r="G1315" s="130">
        <v>0</v>
      </c>
      <c r="H1315" s="130">
        <v>0</v>
      </c>
      <c r="I1315" s="130">
        <v>0</v>
      </c>
      <c r="J1315" s="130">
        <v>0</v>
      </c>
      <c r="K1315" s="130">
        <v>0</v>
      </c>
      <c r="L1315" s="128">
        <v>0</v>
      </c>
      <c r="M1315" s="130">
        <v>0</v>
      </c>
      <c r="N1315" s="130">
        <v>2200</v>
      </c>
      <c r="O1315" s="130">
        <v>12622214.609999999</v>
      </c>
      <c r="P1315" s="130">
        <v>0</v>
      </c>
      <c r="Q1315" s="130">
        <v>0</v>
      </c>
      <c r="R1315" s="130">
        <v>8026.98</v>
      </c>
      <c r="S1315" s="130">
        <v>13979707.890000001</v>
      </c>
      <c r="T1315" s="130">
        <v>0</v>
      </c>
      <c r="U1315" s="130">
        <v>0</v>
      </c>
      <c r="V1315" s="130">
        <v>0</v>
      </c>
      <c r="W1315" s="135">
        <v>0</v>
      </c>
      <c r="X1315" s="15"/>
      <c r="Y1315" s="15"/>
      <c r="Z1315" s="15"/>
      <c r="AA1315" s="15"/>
      <c r="AB1315" s="15"/>
      <c r="AC1315" s="15"/>
    </row>
    <row r="1316" spans="1:30" s="16" customFormat="1" ht="24.75" hidden="1" customHeight="1" x14ac:dyDescent="0.25">
      <c r="A1316" s="125">
        <v>65</v>
      </c>
      <c r="B1316" s="126" t="s">
        <v>649</v>
      </c>
      <c r="C1316" s="106">
        <f t="shared" si="181"/>
        <v>21671112.600000001</v>
      </c>
      <c r="D1316" s="134">
        <f t="shared" si="182"/>
        <v>432855.9</v>
      </c>
      <c r="E1316" s="130">
        <f t="shared" si="183"/>
        <v>1011345.56</v>
      </c>
      <c r="F1316" s="130">
        <v>2133075.13</v>
      </c>
      <c r="G1316" s="130">
        <v>6128336.6299999999</v>
      </c>
      <c r="H1316" s="130">
        <v>4448425.1100000003</v>
      </c>
      <c r="I1316" s="130">
        <v>2127316.36</v>
      </c>
      <c r="J1316" s="130">
        <v>2544180.2966516502</v>
      </c>
      <c r="K1316" s="130">
        <v>0</v>
      </c>
      <c r="L1316" s="128">
        <v>0</v>
      </c>
      <c r="M1316" s="130">
        <v>0</v>
      </c>
      <c r="N1316" s="130">
        <v>0</v>
      </c>
      <c r="O1316" s="130">
        <v>0</v>
      </c>
      <c r="P1316" s="130">
        <v>887.5</v>
      </c>
      <c r="Q1316" s="130">
        <v>2845577.61</v>
      </c>
      <c r="R1316" s="130">
        <v>0</v>
      </c>
      <c r="S1316" s="130">
        <v>0</v>
      </c>
      <c r="T1316" s="130">
        <v>0</v>
      </c>
      <c r="U1316" s="130">
        <v>0</v>
      </c>
      <c r="V1316" s="130">
        <v>0</v>
      </c>
      <c r="W1316" s="135">
        <v>0</v>
      </c>
      <c r="X1316" s="15"/>
      <c r="Y1316" s="15"/>
      <c r="Z1316" s="15"/>
      <c r="AA1316" s="15"/>
      <c r="AB1316" s="15"/>
      <c r="AC1316" s="15"/>
    </row>
    <row r="1317" spans="1:30" s="16" customFormat="1" ht="24.75" hidden="1" customHeight="1" x14ac:dyDescent="0.25">
      <c r="A1317" s="125">
        <v>66</v>
      </c>
      <c r="B1317" s="126" t="s">
        <v>1403</v>
      </c>
      <c r="C1317" s="106">
        <f t="shared" si="181"/>
        <v>18410845.960000001</v>
      </c>
      <c r="D1317" s="134">
        <f t="shared" si="182"/>
        <v>367735.77</v>
      </c>
      <c r="E1317" s="130">
        <f t="shared" si="183"/>
        <v>859195.72</v>
      </c>
      <c r="F1317" s="130">
        <v>0</v>
      </c>
      <c r="G1317" s="130">
        <v>0</v>
      </c>
      <c r="H1317" s="130">
        <v>0</v>
      </c>
      <c r="I1317" s="130">
        <v>0</v>
      </c>
      <c r="J1317" s="130">
        <v>0</v>
      </c>
      <c r="K1317" s="130">
        <v>0</v>
      </c>
      <c r="L1317" s="128">
        <v>6</v>
      </c>
      <c r="M1317" s="130">
        <v>17183914.469999999</v>
      </c>
      <c r="N1317" s="130">
        <v>0</v>
      </c>
      <c r="O1317" s="130">
        <v>0</v>
      </c>
      <c r="P1317" s="130">
        <v>0</v>
      </c>
      <c r="Q1317" s="130">
        <v>0</v>
      </c>
      <c r="R1317" s="130">
        <v>0</v>
      </c>
      <c r="S1317" s="130">
        <v>0</v>
      </c>
      <c r="T1317" s="130">
        <v>0</v>
      </c>
      <c r="U1317" s="130">
        <v>0</v>
      </c>
      <c r="V1317" s="130">
        <v>0</v>
      </c>
      <c r="W1317" s="135">
        <v>0</v>
      </c>
      <c r="X1317" s="15"/>
      <c r="Y1317" s="15"/>
      <c r="Z1317" s="15"/>
      <c r="AA1317" s="15"/>
      <c r="AB1317" s="15"/>
      <c r="AC1317" s="15"/>
    </row>
    <row r="1318" spans="1:30" s="16" customFormat="1" ht="24.75" hidden="1" customHeight="1" x14ac:dyDescent="0.25">
      <c r="A1318" s="125">
        <v>67</v>
      </c>
      <c r="B1318" s="126" t="s">
        <v>651</v>
      </c>
      <c r="C1318" s="106">
        <f t="shared" si="181"/>
        <v>15972898.59</v>
      </c>
      <c r="D1318" s="134">
        <f t="shared" si="182"/>
        <v>319040.53999999998</v>
      </c>
      <c r="E1318" s="130">
        <f t="shared" si="183"/>
        <v>745421.81</v>
      </c>
      <c r="F1318" s="130">
        <v>1750354.53</v>
      </c>
      <c r="G1318" s="130">
        <v>5028778.21</v>
      </c>
      <c r="H1318" s="130">
        <v>0</v>
      </c>
      <c r="I1318" s="130">
        <v>0</v>
      </c>
      <c r="J1318" s="130">
        <v>0</v>
      </c>
      <c r="K1318" s="130">
        <v>0</v>
      </c>
      <c r="L1318" s="128">
        <v>0</v>
      </c>
      <c r="M1318" s="130">
        <v>0</v>
      </c>
      <c r="N1318" s="130">
        <v>1180</v>
      </c>
      <c r="O1318" s="130">
        <v>8129303.5</v>
      </c>
      <c r="P1318" s="130">
        <v>0</v>
      </c>
      <c r="Q1318" s="130">
        <v>0</v>
      </c>
      <c r="R1318" s="130">
        <v>0</v>
      </c>
      <c r="S1318" s="130">
        <v>0</v>
      </c>
      <c r="T1318" s="130">
        <v>0</v>
      </c>
      <c r="U1318" s="130">
        <v>0</v>
      </c>
      <c r="V1318" s="130">
        <v>0</v>
      </c>
      <c r="W1318" s="135">
        <v>0</v>
      </c>
      <c r="X1318" s="15"/>
      <c r="Y1318" s="15"/>
      <c r="Z1318" s="15"/>
      <c r="AA1318" s="15"/>
      <c r="AB1318" s="15"/>
      <c r="AC1318" s="15"/>
    </row>
    <row r="1319" spans="1:30" s="16" customFormat="1" ht="24.75" hidden="1" customHeight="1" x14ac:dyDescent="0.25">
      <c r="A1319" s="125">
        <v>68</v>
      </c>
      <c r="B1319" s="126" t="s">
        <v>652</v>
      </c>
      <c r="C1319" s="106">
        <f t="shared" si="181"/>
        <v>45877818.710000001</v>
      </c>
      <c r="D1319" s="134">
        <f t="shared" si="182"/>
        <v>916357.4</v>
      </c>
      <c r="E1319" s="130">
        <f t="shared" si="183"/>
        <v>2141021.9700000002</v>
      </c>
      <c r="F1319" s="130">
        <v>0</v>
      </c>
      <c r="G1319" s="130">
        <v>7854730.5099999998</v>
      </c>
      <c r="H1319" s="130">
        <v>5701576.5499999998</v>
      </c>
      <c r="I1319" s="130">
        <v>2726595.77</v>
      </c>
      <c r="J1319" s="130">
        <v>3260893.0937928301</v>
      </c>
      <c r="K1319" s="130">
        <v>0</v>
      </c>
      <c r="L1319" s="128">
        <v>0</v>
      </c>
      <c r="M1319" s="130">
        <v>0</v>
      </c>
      <c r="N1319" s="130">
        <v>1800</v>
      </c>
      <c r="O1319" s="130">
        <v>12400632.470000001</v>
      </c>
      <c r="P1319" s="130">
        <v>0</v>
      </c>
      <c r="Q1319" s="130">
        <v>0</v>
      </c>
      <c r="R1319" s="130">
        <v>3159.11</v>
      </c>
      <c r="S1319" s="130">
        <v>10876010.949999999</v>
      </c>
      <c r="T1319" s="130">
        <v>0</v>
      </c>
      <c r="U1319" s="130">
        <v>0</v>
      </c>
      <c r="V1319" s="130">
        <v>0</v>
      </c>
      <c r="W1319" s="135">
        <v>0</v>
      </c>
      <c r="X1319" s="15"/>
      <c r="Y1319" s="15"/>
      <c r="Z1319" s="15"/>
      <c r="AA1319" s="15"/>
      <c r="AB1319" s="15"/>
      <c r="AC1319" s="15"/>
    </row>
    <row r="1320" spans="1:30" s="16" customFormat="1" ht="24.75" hidden="1" customHeight="1" x14ac:dyDescent="0.25">
      <c r="A1320" s="125">
        <v>69</v>
      </c>
      <c r="B1320" s="126" t="s">
        <v>653</v>
      </c>
      <c r="C1320" s="106">
        <f t="shared" si="181"/>
        <v>19232591.530000001</v>
      </c>
      <c r="D1320" s="134">
        <f t="shared" si="182"/>
        <v>384149.21</v>
      </c>
      <c r="E1320" s="130">
        <f t="shared" si="183"/>
        <v>897544.87</v>
      </c>
      <c r="F1320" s="130">
        <v>1835625.89</v>
      </c>
      <c r="G1320" s="130">
        <v>0</v>
      </c>
      <c r="H1320" s="130">
        <v>3828109.09</v>
      </c>
      <c r="I1320" s="130">
        <v>1830670.16</v>
      </c>
      <c r="J1320" s="130">
        <v>2189403.99745447</v>
      </c>
      <c r="K1320" s="130">
        <v>0</v>
      </c>
      <c r="L1320" s="128">
        <v>0</v>
      </c>
      <c r="M1320" s="130">
        <v>0</v>
      </c>
      <c r="N1320" s="130">
        <v>1200</v>
      </c>
      <c r="O1320" s="130">
        <v>8267088.3099999996</v>
      </c>
      <c r="P1320" s="130">
        <v>0</v>
      </c>
      <c r="Q1320" s="130">
        <v>0</v>
      </c>
      <c r="R1320" s="130">
        <v>0</v>
      </c>
      <c r="S1320" s="130">
        <v>0</v>
      </c>
      <c r="T1320" s="130">
        <v>0</v>
      </c>
      <c r="U1320" s="130">
        <v>0</v>
      </c>
      <c r="V1320" s="130">
        <v>0</v>
      </c>
      <c r="W1320" s="135">
        <v>0</v>
      </c>
      <c r="X1320" s="15"/>
      <c r="Y1320" s="15"/>
      <c r="Z1320" s="15"/>
      <c r="AA1320" s="15"/>
      <c r="AB1320" s="15"/>
      <c r="AC1320" s="15"/>
    </row>
    <row r="1321" spans="1:30" s="16" customFormat="1" ht="24.75" hidden="1" customHeight="1" x14ac:dyDescent="0.25">
      <c r="A1321" s="125">
        <v>70</v>
      </c>
      <c r="B1321" s="126" t="s">
        <v>654</v>
      </c>
      <c r="C1321" s="106">
        <f t="shared" si="181"/>
        <v>5883908.1699999999</v>
      </c>
      <c r="D1321" s="134">
        <f t="shared" si="182"/>
        <v>117524.39</v>
      </c>
      <c r="E1321" s="130">
        <f t="shared" si="183"/>
        <v>274589.7</v>
      </c>
      <c r="F1321" s="130">
        <v>555092.82999999996</v>
      </c>
      <c r="G1321" s="130">
        <v>1245342.67</v>
      </c>
      <c r="H1321" s="130">
        <v>0</v>
      </c>
      <c r="I1321" s="130">
        <v>476391.22</v>
      </c>
      <c r="J1321" s="130">
        <v>599716.1</v>
      </c>
      <c r="K1321" s="130">
        <v>0</v>
      </c>
      <c r="L1321" s="128">
        <v>0</v>
      </c>
      <c r="M1321" s="130">
        <v>0</v>
      </c>
      <c r="N1321" s="130">
        <v>0</v>
      </c>
      <c r="O1321" s="130">
        <v>0</v>
      </c>
      <c r="P1321" s="130">
        <v>0</v>
      </c>
      <c r="Q1321" s="130">
        <v>0</v>
      </c>
      <c r="R1321" s="130">
        <v>562.79999999999995</v>
      </c>
      <c r="S1321" s="130">
        <v>2615251.2599999998</v>
      </c>
      <c r="T1321" s="130">
        <v>0</v>
      </c>
      <c r="U1321" s="130">
        <v>0</v>
      </c>
      <c r="V1321" s="130">
        <v>0</v>
      </c>
      <c r="W1321" s="135">
        <v>0</v>
      </c>
      <c r="X1321" s="15"/>
      <c r="Y1321" s="15"/>
      <c r="Z1321" s="15"/>
      <c r="AA1321" s="15"/>
      <c r="AB1321" s="15"/>
      <c r="AC1321" s="15"/>
    </row>
    <row r="1322" spans="1:30" s="16" customFormat="1" ht="24.75" hidden="1" customHeight="1" x14ac:dyDescent="0.25">
      <c r="A1322" s="125">
        <v>71</v>
      </c>
      <c r="B1322" s="126" t="s">
        <v>655</v>
      </c>
      <c r="C1322" s="106">
        <f t="shared" si="181"/>
        <v>3034213.68</v>
      </c>
      <c r="D1322" s="134">
        <f t="shared" si="182"/>
        <v>60604.98</v>
      </c>
      <c r="E1322" s="130">
        <f t="shared" si="183"/>
        <v>141600.41</v>
      </c>
      <c r="F1322" s="130">
        <v>546498.9</v>
      </c>
      <c r="G1322" s="130">
        <v>1226062.33</v>
      </c>
      <c r="H1322" s="130">
        <v>0</v>
      </c>
      <c r="I1322" s="130">
        <v>469015.75</v>
      </c>
      <c r="J1322" s="130">
        <v>590431.31000000006</v>
      </c>
      <c r="K1322" s="130">
        <v>0</v>
      </c>
      <c r="L1322" s="128">
        <v>0</v>
      </c>
      <c r="M1322" s="130">
        <v>0</v>
      </c>
      <c r="N1322" s="130">
        <v>0</v>
      </c>
      <c r="O1322" s="130">
        <v>0</v>
      </c>
      <c r="P1322" s="130">
        <v>0</v>
      </c>
      <c r="Q1322" s="130">
        <v>0</v>
      </c>
      <c r="R1322" s="130">
        <v>0</v>
      </c>
      <c r="S1322" s="130">
        <v>0</v>
      </c>
      <c r="T1322" s="130">
        <v>0</v>
      </c>
      <c r="U1322" s="130">
        <v>0</v>
      </c>
      <c r="V1322" s="130">
        <v>0</v>
      </c>
      <c r="W1322" s="135">
        <v>0</v>
      </c>
      <c r="X1322" s="15"/>
      <c r="Y1322" s="15"/>
      <c r="Z1322" s="15"/>
      <c r="AA1322" s="15"/>
      <c r="AB1322" s="15"/>
      <c r="AC1322" s="15"/>
    </row>
    <row r="1323" spans="1:30" s="16" customFormat="1" ht="24.75" hidden="1" customHeight="1" x14ac:dyDescent="0.25">
      <c r="A1323" s="125">
        <v>72</v>
      </c>
      <c r="B1323" s="126" t="s">
        <v>656</v>
      </c>
      <c r="C1323" s="106">
        <f>ROUND(SUM(D1323+E1323+F1323+G1323+H1323+I1323+J1323+K1323+M1323+O1323+Q1323+S1323+U1323+W1323),2)</f>
        <v>3769162.25</v>
      </c>
      <c r="D1323" s="134">
        <f t="shared" si="182"/>
        <v>75284.740000000005</v>
      </c>
      <c r="E1323" s="130">
        <f t="shared" si="183"/>
        <v>175898.93</v>
      </c>
      <c r="F1323" s="130">
        <v>0</v>
      </c>
      <c r="G1323" s="130">
        <v>1600610.02</v>
      </c>
      <c r="H1323" s="130">
        <v>0</v>
      </c>
      <c r="I1323" s="130">
        <v>0</v>
      </c>
      <c r="J1323" s="130">
        <v>0</v>
      </c>
      <c r="K1323" s="130">
        <v>0</v>
      </c>
      <c r="L1323" s="128">
        <v>0</v>
      </c>
      <c r="M1323" s="130">
        <v>0</v>
      </c>
      <c r="N1323" s="130">
        <v>0</v>
      </c>
      <c r="O1323" s="130">
        <v>0</v>
      </c>
      <c r="P1323" s="130">
        <v>0</v>
      </c>
      <c r="Q1323" s="130">
        <v>0</v>
      </c>
      <c r="R1323" s="130">
        <v>684.65</v>
      </c>
      <c r="S1323" s="130">
        <v>1917368.56</v>
      </c>
      <c r="T1323" s="130">
        <v>0</v>
      </c>
      <c r="U1323" s="130">
        <v>0</v>
      </c>
      <c r="V1323" s="130">
        <v>0</v>
      </c>
      <c r="W1323" s="135">
        <v>0</v>
      </c>
      <c r="X1323" s="15"/>
      <c r="Y1323" s="15"/>
      <c r="Z1323" s="15"/>
      <c r="AA1323" s="15"/>
      <c r="AB1323" s="15"/>
      <c r="AC1323" s="15"/>
    </row>
    <row r="1324" spans="1:30" s="16" customFormat="1" ht="24.75" hidden="1" customHeight="1" x14ac:dyDescent="0.25">
      <c r="A1324" s="141" t="s">
        <v>32</v>
      </c>
      <c r="B1324" s="142"/>
      <c r="C1324" s="173">
        <f t="shared" si="181"/>
        <v>221114431.43000001</v>
      </c>
      <c r="D1324" s="133">
        <f>ROUND(SUM(D1309:D1323),2)</f>
        <v>4416510.03</v>
      </c>
      <c r="E1324" s="133">
        <f t="shared" ref="E1324:W1324" si="184">ROUND(SUM(E1309:E1323),2)</f>
        <v>10318948.619999999</v>
      </c>
      <c r="F1324" s="133">
        <f t="shared" si="184"/>
        <v>7247262.3099999996</v>
      </c>
      <c r="G1324" s="133">
        <f t="shared" si="184"/>
        <v>23083860.370000001</v>
      </c>
      <c r="H1324" s="133">
        <f t="shared" si="184"/>
        <v>13978110.75</v>
      </c>
      <c r="I1324" s="133">
        <f t="shared" si="184"/>
        <v>7629989.2599999998</v>
      </c>
      <c r="J1324" s="133">
        <f t="shared" si="184"/>
        <v>12050937.050000001</v>
      </c>
      <c r="K1324" s="133">
        <f t="shared" si="184"/>
        <v>0</v>
      </c>
      <c r="L1324" s="112">
        <f t="shared" si="184"/>
        <v>24</v>
      </c>
      <c r="M1324" s="133">
        <f t="shared" si="184"/>
        <v>68735657.879999995</v>
      </c>
      <c r="N1324" s="133">
        <f t="shared" si="184"/>
        <v>6380</v>
      </c>
      <c r="O1324" s="133">
        <f t="shared" si="184"/>
        <v>41419238.890000001</v>
      </c>
      <c r="P1324" s="133">
        <f t="shared" si="184"/>
        <v>887.5</v>
      </c>
      <c r="Q1324" s="133">
        <f t="shared" si="184"/>
        <v>2845577.61</v>
      </c>
      <c r="R1324" s="133">
        <f t="shared" si="184"/>
        <v>12433.54</v>
      </c>
      <c r="S1324" s="133">
        <f t="shared" si="184"/>
        <v>29388338.66</v>
      </c>
      <c r="T1324" s="133">
        <f t="shared" si="184"/>
        <v>0</v>
      </c>
      <c r="U1324" s="133">
        <f t="shared" si="184"/>
        <v>0</v>
      </c>
      <c r="V1324" s="133">
        <f t="shared" si="184"/>
        <v>0</v>
      </c>
      <c r="W1324" s="133">
        <f t="shared" si="184"/>
        <v>0</v>
      </c>
      <c r="X1324" s="15"/>
      <c r="Y1324" s="15"/>
      <c r="Z1324" s="15"/>
      <c r="AA1324" s="15"/>
      <c r="AB1324" s="15"/>
      <c r="AC1324" s="15"/>
    </row>
    <row r="1325" spans="1:30" s="50" customFormat="1" ht="24.75" hidden="1" customHeight="1" x14ac:dyDescent="0.25">
      <c r="A1325" s="224" t="s">
        <v>36</v>
      </c>
      <c r="B1325" s="225"/>
      <c r="C1325" s="226"/>
      <c r="D1325" s="129"/>
      <c r="E1325" s="130"/>
      <c r="F1325" s="130"/>
      <c r="G1325" s="130"/>
      <c r="H1325" s="130"/>
      <c r="I1325" s="130"/>
      <c r="J1325" s="130"/>
      <c r="K1325" s="130"/>
      <c r="L1325" s="108"/>
      <c r="M1325" s="130"/>
      <c r="N1325" s="135"/>
      <c r="O1325" s="130"/>
      <c r="P1325" s="135"/>
      <c r="Q1325" s="130"/>
      <c r="R1325" s="135"/>
      <c r="S1325" s="130"/>
      <c r="T1325" s="130"/>
      <c r="U1325" s="130"/>
      <c r="V1325" s="135"/>
      <c r="W1325" s="135"/>
      <c r="X1325" s="15"/>
      <c r="Y1325" s="49"/>
      <c r="Z1325" s="49"/>
      <c r="AA1325" s="49"/>
      <c r="AB1325" s="49"/>
      <c r="AC1325" s="49"/>
    </row>
    <row r="1326" spans="1:30" s="65" customFormat="1" ht="24.75" hidden="1" customHeight="1" x14ac:dyDescent="0.25">
      <c r="A1326" s="125">
        <v>73</v>
      </c>
      <c r="B1326" s="126" t="s">
        <v>895</v>
      </c>
      <c r="C1326" s="106">
        <f>ROUND(SUM(D1326+E1326+F1326+G1326+H1326+I1326+J1326+K1326+M1326+O1326+Q1326+S1326+U1326+W1326),2)</f>
        <v>12223869.289999999</v>
      </c>
      <c r="D1326" s="134">
        <f t="shared" ref="D1326:D1340" si="185">ROUND((F1326+G1326+H1326+I1326+J1326+K1326+M1326+O1326+Q1326+S1326+U1326+W1326)*0.0214,2)</f>
        <v>244157.93</v>
      </c>
      <c r="E1326" s="130">
        <f t="shared" ref="E1326:E1339" si="186">ROUND((F1326+G1326+H1326+I1326+J1326+K1326+M1326+O1326+Q1326+S1326+U1326+W1326)*0.05,2)</f>
        <v>570462.44999999995</v>
      </c>
      <c r="F1326" s="130">
        <v>0</v>
      </c>
      <c r="G1326" s="130">
        <v>0</v>
      </c>
      <c r="H1326" s="130">
        <v>0</v>
      </c>
      <c r="I1326" s="130">
        <v>0</v>
      </c>
      <c r="J1326" s="130">
        <v>0</v>
      </c>
      <c r="K1326" s="130">
        <v>0</v>
      </c>
      <c r="L1326" s="128">
        <v>4</v>
      </c>
      <c r="M1326" s="130">
        <v>11409248.91</v>
      </c>
      <c r="N1326" s="130">
        <v>0</v>
      </c>
      <c r="O1326" s="130">
        <v>0</v>
      </c>
      <c r="P1326" s="130">
        <v>0</v>
      </c>
      <c r="Q1326" s="130">
        <v>0</v>
      </c>
      <c r="R1326" s="130">
        <v>0</v>
      </c>
      <c r="S1326" s="130">
        <v>0</v>
      </c>
      <c r="T1326" s="130">
        <v>0</v>
      </c>
      <c r="U1326" s="130">
        <v>0</v>
      </c>
      <c r="V1326" s="130">
        <v>0</v>
      </c>
      <c r="W1326" s="135">
        <v>0</v>
      </c>
      <c r="X1326" s="56"/>
      <c r="Y1326" s="64"/>
      <c r="Z1326" s="64"/>
      <c r="AA1326" s="64"/>
      <c r="AB1326" s="64"/>
      <c r="AC1326" s="64"/>
      <c r="AD1326" s="64"/>
    </row>
    <row r="1327" spans="1:30" s="55" customFormat="1" ht="24.75" hidden="1" customHeight="1" x14ac:dyDescent="0.25">
      <c r="A1327" s="125">
        <v>74</v>
      </c>
      <c r="B1327" s="126" t="s">
        <v>897</v>
      </c>
      <c r="C1327" s="106">
        <f t="shared" ref="C1327:C1352" si="187">ROUND(SUM(D1327+E1327+F1327+G1327+H1327+I1327+J1327+K1327+M1327+O1327+Q1327+S1327+U1327+W1327),2)</f>
        <v>24529161.109999999</v>
      </c>
      <c r="D1327" s="134">
        <f t="shared" si="185"/>
        <v>489942.18</v>
      </c>
      <c r="E1327" s="130">
        <f t="shared" si="186"/>
        <v>1144724.71</v>
      </c>
      <c r="F1327" s="130">
        <v>2396724.9500000002</v>
      </c>
      <c r="G1327" s="130">
        <v>3773370.96</v>
      </c>
      <c r="H1327" s="130">
        <v>2739004.57</v>
      </c>
      <c r="I1327" s="130">
        <v>1608934.59</v>
      </c>
      <c r="J1327" s="130">
        <v>1566517.97</v>
      </c>
      <c r="K1327" s="130">
        <v>0</v>
      </c>
      <c r="L1327" s="128">
        <v>0</v>
      </c>
      <c r="M1327" s="130">
        <v>0</v>
      </c>
      <c r="N1327" s="130">
        <v>0</v>
      </c>
      <c r="O1327" s="130">
        <v>0</v>
      </c>
      <c r="P1327" s="130">
        <v>0</v>
      </c>
      <c r="Q1327" s="130">
        <v>0</v>
      </c>
      <c r="R1327" s="130">
        <v>0</v>
      </c>
      <c r="S1327" s="130">
        <v>0</v>
      </c>
      <c r="T1327" s="130">
        <v>2974.8</v>
      </c>
      <c r="U1327" s="130">
        <v>10809941.18</v>
      </c>
      <c r="V1327" s="130">
        <v>0</v>
      </c>
      <c r="W1327" s="135">
        <v>0</v>
      </c>
      <c r="X1327" s="56"/>
      <c r="Y1327" s="57"/>
      <c r="Z1327" s="57"/>
      <c r="AA1327" s="57"/>
      <c r="AB1327" s="57"/>
      <c r="AC1327" s="57"/>
      <c r="AD1327" s="57"/>
    </row>
    <row r="1328" spans="1:30" s="55" customFormat="1" ht="24.75" hidden="1" customHeight="1" x14ac:dyDescent="0.25">
      <c r="A1328" s="125">
        <v>75</v>
      </c>
      <c r="B1328" s="126" t="s">
        <v>898</v>
      </c>
      <c r="C1328" s="106">
        <f t="shared" si="187"/>
        <v>15361870.949999999</v>
      </c>
      <c r="D1328" s="134">
        <f t="shared" si="185"/>
        <v>306835.95</v>
      </c>
      <c r="E1328" s="130">
        <f t="shared" si="186"/>
        <v>716906.43</v>
      </c>
      <c r="F1328" s="130">
        <v>1515419.3</v>
      </c>
      <c r="G1328" s="130">
        <v>0</v>
      </c>
      <c r="H1328" s="130">
        <v>0</v>
      </c>
      <c r="I1328" s="130">
        <v>0</v>
      </c>
      <c r="J1328" s="130">
        <v>0</v>
      </c>
      <c r="K1328" s="130">
        <v>0</v>
      </c>
      <c r="L1328" s="128">
        <v>0</v>
      </c>
      <c r="M1328" s="130">
        <v>0</v>
      </c>
      <c r="N1328" s="130">
        <v>1112.8</v>
      </c>
      <c r="O1328" s="130">
        <v>6006951.9199999999</v>
      </c>
      <c r="P1328" s="130">
        <v>0</v>
      </c>
      <c r="Q1328" s="130">
        <v>0</v>
      </c>
      <c r="R1328" s="130">
        <v>0</v>
      </c>
      <c r="S1328" s="130">
        <v>0</v>
      </c>
      <c r="T1328" s="130">
        <v>2339.4299999999998</v>
      </c>
      <c r="U1328" s="130">
        <v>6815757.3499999996</v>
      </c>
      <c r="V1328" s="130">
        <v>0</v>
      </c>
      <c r="W1328" s="135">
        <v>0</v>
      </c>
      <c r="X1328" s="56"/>
      <c r="Y1328" s="57"/>
      <c r="Z1328" s="57"/>
      <c r="AA1328" s="57"/>
      <c r="AB1328" s="57"/>
      <c r="AC1328" s="57"/>
      <c r="AD1328" s="57"/>
    </row>
    <row r="1329" spans="1:30" s="55" customFormat="1" ht="24.75" hidden="1" customHeight="1" x14ac:dyDescent="0.25">
      <c r="A1329" s="125">
        <v>76</v>
      </c>
      <c r="B1329" s="126" t="s">
        <v>899</v>
      </c>
      <c r="C1329" s="106">
        <f t="shared" si="187"/>
        <v>14491753.199999999</v>
      </c>
      <c r="D1329" s="134">
        <f t="shared" si="185"/>
        <v>289456.34000000003</v>
      </c>
      <c r="E1329" s="130">
        <f t="shared" si="186"/>
        <v>676299.85</v>
      </c>
      <c r="F1329" s="130">
        <v>1675049.34</v>
      </c>
      <c r="G1329" s="130">
        <v>0</v>
      </c>
      <c r="H1329" s="130">
        <v>0</v>
      </c>
      <c r="I1329" s="130">
        <v>0</v>
      </c>
      <c r="J1329" s="130">
        <v>1094825.21</v>
      </c>
      <c r="K1329" s="130">
        <v>0</v>
      </c>
      <c r="L1329" s="128">
        <v>0</v>
      </c>
      <c r="M1329" s="130">
        <v>0</v>
      </c>
      <c r="N1329" s="130">
        <v>0</v>
      </c>
      <c r="O1329" s="130">
        <v>0</v>
      </c>
      <c r="P1329" s="130">
        <v>0</v>
      </c>
      <c r="Q1329" s="130">
        <v>0</v>
      </c>
      <c r="R1329" s="130">
        <v>0</v>
      </c>
      <c r="S1329" s="130">
        <v>0</v>
      </c>
      <c r="T1329" s="130">
        <v>2403.8000000000002</v>
      </c>
      <c r="U1329" s="130">
        <v>10756122.460000001</v>
      </c>
      <c r="V1329" s="130">
        <v>0</v>
      </c>
      <c r="W1329" s="135">
        <v>0</v>
      </c>
      <c r="X1329" s="56"/>
      <c r="Y1329" s="57"/>
      <c r="Z1329" s="57"/>
      <c r="AA1329" s="57"/>
      <c r="AB1329" s="57"/>
      <c r="AC1329" s="57"/>
      <c r="AD1329" s="57"/>
    </row>
    <row r="1330" spans="1:30" s="55" customFormat="1" ht="24.75" hidden="1" customHeight="1" x14ac:dyDescent="0.25">
      <c r="A1330" s="125">
        <v>77</v>
      </c>
      <c r="B1330" s="126" t="s">
        <v>900</v>
      </c>
      <c r="C1330" s="106">
        <f t="shared" si="187"/>
        <v>23236766.91</v>
      </c>
      <c r="D1330" s="134">
        <f t="shared" si="185"/>
        <v>464128.07</v>
      </c>
      <c r="E1330" s="130">
        <f t="shared" si="186"/>
        <v>1084411.3700000001</v>
      </c>
      <c r="F1330" s="130">
        <v>0</v>
      </c>
      <c r="G1330" s="130">
        <v>5187667.07</v>
      </c>
      <c r="H1330" s="130">
        <v>3765610.11</v>
      </c>
      <c r="I1330" s="130">
        <v>2211978.92</v>
      </c>
      <c r="J1330" s="130">
        <v>2153664.13</v>
      </c>
      <c r="K1330" s="130">
        <v>0</v>
      </c>
      <c r="L1330" s="128">
        <v>0</v>
      </c>
      <c r="M1330" s="130">
        <v>0</v>
      </c>
      <c r="N1330" s="130">
        <v>1104.2</v>
      </c>
      <c r="O1330" s="130">
        <v>5960528.6799999997</v>
      </c>
      <c r="P1330" s="130">
        <v>849.4</v>
      </c>
      <c r="Q1330" s="130">
        <v>2408778.56</v>
      </c>
      <c r="R1330" s="130">
        <v>0</v>
      </c>
      <c r="S1330" s="130">
        <v>0</v>
      </c>
      <c r="T1330" s="130">
        <v>0</v>
      </c>
      <c r="U1330" s="130">
        <v>0</v>
      </c>
      <c r="V1330" s="130">
        <v>0</v>
      </c>
      <c r="W1330" s="135">
        <v>0</v>
      </c>
      <c r="X1330" s="56"/>
      <c r="Y1330" s="57"/>
      <c r="Z1330" s="57"/>
      <c r="AA1330" s="57"/>
      <c r="AB1330" s="57"/>
      <c r="AC1330" s="57"/>
      <c r="AD1330" s="57"/>
    </row>
    <row r="1331" spans="1:30" s="55" customFormat="1" ht="24.75" hidden="1" customHeight="1" x14ac:dyDescent="0.25">
      <c r="A1331" s="125">
        <v>78</v>
      </c>
      <c r="B1331" s="126" t="s">
        <v>901</v>
      </c>
      <c r="C1331" s="106">
        <f t="shared" si="187"/>
        <v>20652942.940000001</v>
      </c>
      <c r="D1331" s="134">
        <f t="shared" si="185"/>
        <v>412519.11</v>
      </c>
      <c r="E1331" s="130">
        <f t="shared" si="186"/>
        <v>963829.71</v>
      </c>
      <c r="F1331" s="130">
        <v>1827808.98</v>
      </c>
      <c r="G1331" s="130">
        <v>5755354.8899999997</v>
      </c>
      <c r="H1331" s="130">
        <v>4177681.85</v>
      </c>
      <c r="I1331" s="130">
        <v>2454036.37</v>
      </c>
      <c r="J1331" s="130">
        <v>2389340.1800000002</v>
      </c>
      <c r="K1331" s="130">
        <v>0</v>
      </c>
      <c r="L1331" s="128">
        <v>0</v>
      </c>
      <c r="M1331" s="130">
        <v>0</v>
      </c>
      <c r="N1331" s="130">
        <v>0</v>
      </c>
      <c r="O1331" s="130">
        <v>0</v>
      </c>
      <c r="P1331" s="130">
        <v>1027</v>
      </c>
      <c r="Q1331" s="130">
        <v>2672371.85</v>
      </c>
      <c r="R1331" s="130">
        <v>0</v>
      </c>
      <c r="S1331" s="130">
        <v>0</v>
      </c>
      <c r="T1331" s="130">
        <v>0</v>
      </c>
      <c r="U1331" s="130">
        <v>0</v>
      </c>
      <c r="V1331" s="130">
        <v>0</v>
      </c>
      <c r="W1331" s="135">
        <v>0</v>
      </c>
      <c r="X1331" s="56"/>
      <c r="Y1331" s="57"/>
      <c r="Z1331" s="57"/>
      <c r="AA1331" s="57"/>
      <c r="AB1331" s="57"/>
      <c r="AC1331" s="57"/>
      <c r="AD1331" s="57"/>
    </row>
    <row r="1332" spans="1:30" s="55" customFormat="1" ht="24.75" hidden="1" customHeight="1" x14ac:dyDescent="0.25">
      <c r="A1332" s="125">
        <v>79</v>
      </c>
      <c r="B1332" s="126" t="s">
        <v>902</v>
      </c>
      <c r="C1332" s="106">
        <f t="shared" si="187"/>
        <v>2541199.44</v>
      </c>
      <c r="D1332" s="134">
        <f t="shared" si="185"/>
        <v>50757.58</v>
      </c>
      <c r="E1332" s="130">
        <f t="shared" si="186"/>
        <v>118592.47</v>
      </c>
      <c r="F1332" s="130">
        <v>2371849.39</v>
      </c>
      <c r="G1332" s="130">
        <v>0</v>
      </c>
      <c r="H1332" s="130">
        <v>0</v>
      </c>
      <c r="I1332" s="130">
        <v>0</v>
      </c>
      <c r="J1332" s="130">
        <v>0</v>
      </c>
      <c r="K1332" s="130">
        <v>0</v>
      </c>
      <c r="L1332" s="128">
        <v>0</v>
      </c>
      <c r="M1332" s="130">
        <v>0</v>
      </c>
      <c r="N1332" s="130">
        <v>0</v>
      </c>
      <c r="O1332" s="130">
        <v>0</v>
      </c>
      <c r="P1332" s="130">
        <v>0</v>
      </c>
      <c r="Q1332" s="130">
        <v>0</v>
      </c>
      <c r="R1332" s="130">
        <v>0</v>
      </c>
      <c r="S1332" s="130">
        <v>0</v>
      </c>
      <c r="T1332" s="130">
        <v>0</v>
      </c>
      <c r="U1332" s="130">
        <v>0</v>
      </c>
      <c r="V1332" s="130">
        <v>0</v>
      </c>
      <c r="W1332" s="135">
        <v>0</v>
      </c>
      <c r="X1332" s="56"/>
      <c r="Y1332" s="57"/>
      <c r="Z1332" s="57"/>
      <c r="AA1332" s="57"/>
      <c r="AB1332" s="57"/>
      <c r="AC1332" s="57"/>
      <c r="AD1332" s="57"/>
    </row>
    <row r="1333" spans="1:30" s="55" customFormat="1" ht="24.75" hidden="1" customHeight="1" x14ac:dyDescent="0.25">
      <c r="A1333" s="125">
        <v>80</v>
      </c>
      <c r="B1333" s="126" t="s">
        <v>903</v>
      </c>
      <c r="C1333" s="106">
        <f t="shared" si="187"/>
        <v>8714199.3000000007</v>
      </c>
      <c r="D1333" s="134">
        <f>ROUND((F1333+G1333+H1333+I1333+J1333+K1333+M1333+O1333+Q1333+S1333+U1333+W1333)*0.0214,2)</f>
        <v>174056.25</v>
      </c>
      <c r="E1333" s="130">
        <f t="shared" si="186"/>
        <v>406673.48</v>
      </c>
      <c r="F1333" s="130">
        <v>1650031.63</v>
      </c>
      <c r="G1333" s="130">
        <v>0</v>
      </c>
      <c r="H1333" s="130">
        <v>0</v>
      </c>
      <c r="I1333" s="130">
        <v>0</v>
      </c>
      <c r="J1333" s="130">
        <v>0</v>
      </c>
      <c r="K1333" s="130">
        <v>0</v>
      </c>
      <c r="L1333" s="128">
        <v>0</v>
      </c>
      <c r="M1333" s="130">
        <v>0</v>
      </c>
      <c r="N1333" s="130">
        <v>1201.07</v>
      </c>
      <c r="O1333" s="130">
        <v>6483437.9400000004</v>
      </c>
      <c r="P1333" s="130">
        <v>0</v>
      </c>
      <c r="Q1333" s="130">
        <v>0</v>
      </c>
      <c r="R1333" s="130">
        <v>0</v>
      </c>
      <c r="S1333" s="130">
        <v>0</v>
      </c>
      <c r="T1333" s="130">
        <v>0</v>
      </c>
      <c r="U1333" s="130">
        <v>0</v>
      </c>
      <c r="V1333" s="130">
        <v>0</v>
      </c>
      <c r="W1333" s="135">
        <v>0</v>
      </c>
      <c r="X1333" s="56"/>
      <c r="Y1333" s="57"/>
      <c r="Z1333" s="57"/>
      <c r="AA1333" s="57"/>
      <c r="AB1333" s="57"/>
      <c r="AC1333" s="57"/>
      <c r="AD1333" s="57"/>
    </row>
    <row r="1334" spans="1:30" s="55" customFormat="1" ht="24.75" hidden="1" customHeight="1" x14ac:dyDescent="0.25">
      <c r="A1334" s="125">
        <v>81</v>
      </c>
      <c r="B1334" s="126" t="s">
        <v>905</v>
      </c>
      <c r="C1334" s="106">
        <f t="shared" si="187"/>
        <v>10482257.98</v>
      </c>
      <c r="D1334" s="134">
        <f t="shared" si="185"/>
        <v>209371.22</v>
      </c>
      <c r="E1334" s="130">
        <f t="shared" si="186"/>
        <v>489185.08</v>
      </c>
      <c r="F1334" s="130">
        <v>1455149.36</v>
      </c>
      <c r="G1334" s="130">
        <v>0</v>
      </c>
      <c r="H1334" s="130">
        <v>0</v>
      </c>
      <c r="I1334" s="130">
        <v>0</v>
      </c>
      <c r="J1334" s="130">
        <v>0</v>
      </c>
      <c r="K1334" s="130">
        <v>0</v>
      </c>
      <c r="L1334" s="128">
        <v>0</v>
      </c>
      <c r="M1334" s="130">
        <v>0</v>
      </c>
      <c r="N1334" s="130">
        <v>0</v>
      </c>
      <c r="O1334" s="130">
        <v>0</v>
      </c>
      <c r="P1334" s="130">
        <v>838.2</v>
      </c>
      <c r="Q1334" s="130">
        <v>2127520.0099999998</v>
      </c>
      <c r="R1334" s="130">
        <v>2240</v>
      </c>
      <c r="S1334" s="130">
        <v>6201032.3099999996</v>
      </c>
      <c r="T1334" s="130">
        <v>0</v>
      </c>
      <c r="U1334" s="130">
        <v>0</v>
      </c>
      <c r="V1334" s="130">
        <v>0</v>
      </c>
      <c r="W1334" s="135">
        <v>0</v>
      </c>
      <c r="X1334" s="56"/>
      <c r="Y1334" s="57"/>
      <c r="Z1334" s="57"/>
      <c r="AA1334" s="57"/>
      <c r="AB1334" s="57"/>
      <c r="AC1334" s="57"/>
      <c r="AD1334" s="57"/>
    </row>
    <row r="1335" spans="1:30" s="55" customFormat="1" ht="24.75" hidden="1" customHeight="1" x14ac:dyDescent="0.25">
      <c r="A1335" s="125">
        <v>82</v>
      </c>
      <c r="B1335" s="126" t="s">
        <v>906</v>
      </c>
      <c r="C1335" s="106">
        <f t="shared" si="187"/>
        <v>4485140.66</v>
      </c>
      <c r="D1335" s="134">
        <f t="shared" si="185"/>
        <v>89585.600000000006</v>
      </c>
      <c r="E1335" s="130">
        <f t="shared" si="186"/>
        <v>209312.15</v>
      </c>
      <c r="F1335" s="130">
        <v>0</v>
      </c>
      <c r="G1335" s="130">
        <v>1380801.78</v>
      </c>
      <c r="H1335" s="130">
        <v>1002292.76</v>
      </c>
      <c r="I1335" s="130">
        <v>588762.62</v>
      </c>
      <c r="J1335" s="130">
        <v>573240.96</v>
      </c>
      <c r="K1335" s="130">
        <v>0</v>
      </c>
      <c r="L1335" s="128">
        <v>0</v>
      </c>
      <c r="M1335" s="130">
        <v>0</v>
      </c>
      <c r="N1335" s="130">
        <v>0</v>
      </c>
      <c r="O1335" s="130">
        <v>0</v>
      </c>
      <c r="P1335" s="130">
        <v>638.1</v>
      </c>
      <c r="Q1335" s="130">
        <v>641144.79</v>
      </c>
      <c r="R1335" s="130">
        <v>0</v>
      </c>
      <c r="S1335" s="130">
        <v>0</v>
      </c>
      <c r="T1335" s="130">
        <v>0</v>
      </c>
      <c r="U1335" s="130">
        <v>0</v>
      </c>
      <c r="V1335" s="130">
        <v>0</v>
      </c>
      <c r="W1335" s="135">
        <v>0</v>
      </c>
      <c r="X1335" s="56"/>
      <c r="Y1335" s="57"/>
      <c r="Z1335" s="57"/>
      <c r="AA1335" s="57"/>
      <c r="AB1335" s="57"/>
      <c r="AC1335" s="57"/>
      <c r="AD1335" s="57"/>
    </row>
    <row r="1336" spans="1:30" s="55" customFormat="1" ht="24.75" hidden="1" customHeight="1" x14ac:dyDescent="0.25">
      <c r="A1336" s="125">
        <v>83</v>
      </c>
      <c r="B1336" s="126" t="s">
        <v>907</v>
      </c>
      <c r="C1336" s="106">
        <f t="shared" si="187"/>
        <v>3696239.12</v>
      </c>
      <c r="D1336" s="134">
        <f t="shared" si="185"/>
        <v>73828.179999999993</v>
      </c>
      <c r="E1336" s="130">
        <f t="shared" si="186"/>
        <v>172495.76</v>
      </c>
      <c r="F1336" s="130">
        <v>0</v>
      </c>
      <c r="G1336" s="130">
        <v>0</v>
      </c>
      <c r="H1336" s="130">
        <v>0</v>
      </c>
      <c r="I1336" s="130">
        <v>0</v>
      </c>
      <c r="J1336" s="130">
        <v>0</v>
      </c>
      <c r="K1336" s="130">
        <v>0</v>
      </c>
      <c r="L1336" s="128">
        <v>0</v>
      </c>
      <c r="M1336" s="130">
        <v>0</v>
      </c>
      <c r="N1336" s="130">
        <v>516</v>
      </c>
      <c r="O1336" s="130">
        <v>3449915.18</v>
      </c>
      <c r="P1336" s="130">
        <v>0</v>
      </c>
      <c r="Q1336" s="130">
        <v>0</v>
      </c>
      <c r="R1336" s="130">
        <v>0</v>
      </c>
      <c r="S1336" s="130">
        <v>0</v>
      </c>
      <c r="T1336" s="130">
        <v>0</v>
      </c>
      <c r="U1336" s="130">
        <v>0</v>
      </c>
      <c r="V1336" s="130">
        <v>0</v>
      </c>
      <c r="W1336" s="135">
        <v>0</v>
      </c>
      <c r="X1336" s="56"/>
      <c r="Y1336" s="57"/>
      <c r="Z1336" s="57"/>
      <c r="AA1336" s="57"/>
      <c r="AB1336" s="57"/>
      <c r="AC1336" s="57"/>
      <c r="AD1336" s="57"/>
    </row>
    <row r="1337" spans="1:30" s="55" customFormat="1" ht="24.75" hidden="1" customHeight="1" x14ac:dyDescent="0.25">
      <c r="A1337" s="125">
        <v>84</v>
      </c>
      <c r="B1337" s="126" t="s">
        <v>908</v>
      </c>
      <c r="C1337" s="106">
        <f t="shared" si="187"/>
        <v>20009143.440000001</v>
      </c>
      <c r="D1337" s="134">
        <f t="shared" si="185"/>
        <v>399659.95</v>
      </c>
      <c r="E1337" s="130">
        <f t="shared" si="186"/>
        <v>933784.93</v>
      </c>
      <c r="F1337" s="130">
        <v>1936977.17</v>
      </c>
      <c r="G1337" s="130">
        <v>0</v>
      </c>
      <c r="H1337" s="130">
        <v>4427199.1399999997</v>
      </c>
      <c r="I1337" s="130">
        <v>2600606.7799999998</v>
      </c>
      <c r="J1337" s="130">
        <v>2532046.52</v>
      </c>
      <c r="K1337" s="130">
        <v>0</v>
      </c>
      <c r="L1337" s="128">
        <v>0</v>
      </c>
      <c r="M1337" s="130">
        <v>0</v>
      </c>
      <c r="N1337" s="130">
        <v>1329.9</v>
      </c>
      <c r="O1337" s="130">
        <v>7178868.9500000002</v>
      </c>
      <c r="P1337" s="130">
        <v>0</v>
      </c>
      <c r="Q1337" s="130">
        <v>0</v>
      </c>
      <c r="R1337" s="130">
        <v>0</v>
      </c>
      <c r="S1337" s="130">
        <v>0</v>
      </c>
      <c r="T1337" s="130">
        <v>0</v>
      </c>
      <c r="U1337" s="130">
        <v>0</v>
      </c>
      <c r="V1337" s="130">
        <v>0</v>
      </c>
      <c r="W1337" s="135">
        <v>0</v>
      </c>
      <c r="X1337" s="56"/>
      <c r="Y1337" s="57"/>
      <c r="Z1337" s="57"/>
      <c r="AA1337" s="57"/>
      <c r="AB1337" s="57"/>
      <c r="AC1337" s="57"/>
      <c r="AD1337" s="57"/>
    </row>
    <row r="1338" spans="1:30" s="55" customFormat="1" ht="24.75" hidden="1" customHeight="1" x14ac:dyDescent="0.25">
      <c r="A1338" s="125">
        <v>85</v>
      </c>
      <c r="B1338" s="126" t="s">
        <v>869</v>
      </c>
      <c r="C1338" s="106">
        <f t="shared" si="187"/>
        <v>6643786.0199999996</v>
      </c>
      <c r="D1338" s="134">
        <f t="shared" si="185"/>
        <v>132702.09</v>
      </c>
      <c r="E1338" s="130">
        <f t="shared" si="186"/>
        <v>310051.62</v>
      </c>
      <c r="F1338" s="130">
        <v>0</v>
      </c>
      <c r="G1338" s="130">
        <v>0</v>
      </c>
      <c r="H1338" s="130">
        <v>0</v>
      </c>
      <c r="I1338" s="130">
        <v>0</v>
      </c>
      <c r="J1338" s="130">
        <v>0</v>
      </c>
      <c r="K1338" s="130">
        <v>0</v>
      </c>
      <c r="L1338" s="128">
        <v>0</v>
      </c>
      <c r="M1338" s="130">
        <v>0</v>
      </c>
      <c r="N1338" s="130">
        <v>0</v>
      </c>
      <c r="O1338" s="130">
        <v>0</v>
      </c>
      <c r="P1338" s="130">
        <v>0</v>
      </c>
      <c r="Q1338" s="130">
        <v>0</v>
      </c>
      <c r="R1338" s="130">
        <v>2240</v>
      </c>
      <c r="S1338" s="130">
        <v>6201032.3099999996</v>
      </c>
      <c r="T1338" s="130">
        <v>0</v>
      </c>
      <c r="U1338" s="130">
        <v>0</v>
      </c>
      <c r="V1338" s="130">
        <v>0</v>
      </c>
      <c r="W1338" s="135">
        <v>0</v>
      </c>
      <c r="X1338" s="56"/>
      <c r="Y1338" s="57"/>
      <c r="Z1338" s="57"/>
      <c r="AA1338" s="57"/>
      <c r="AB1338" s="57"/>
      <c r="AC1338" s="57"/>
      <c r="AD1338" s="57"/>
    </row>
    <row r="1339" spans="1:30" s="55" customFormat="1" ht="24.75" hidden="1" customHeight="1" x14ac:dyDescent="0.25">
      <c r="A1339" s="125">
        <v>86</v>
      </c>
      <c r="B1339" s="126" t="s">
        <v>909</v>
      </c>
      <c r="C1339" s="106">
        <f t="shared" si="187"/>
        <v>8871362.6899999995</v>
      </c>
      <c r="D1339" s="134">
        <f t="shared" si="185"/>
        <v>177195.41</v>
      </c>
      <c r="E1339" s="130">
        <f t="shared" si="186"/>
        <v>414007.97</v>
      </c>
      <c r="F1339" s="130">
        <v>0</v>
      </c>
      <c r="G1339" s="130">
        <v>0</v>
      </c>
      <c r="H1339" s="130">
        <v>0</v>
      </c>
      <c r="I1339" s="130">
        <v>0</v>
      </c>
      <c r="J1339" s="130">
        <v>0</v>
      </c>
      <c r="K1339" s="130">
        <v>0</v>
      </c>
      <c r="L1339" s="128">
        <v>0</v>
      </c>
      <c r="M1339" s="130">
        <v>0</v>
      </c>
      <c r="N1339" s="130">
        <v>1494</v>
      </c>
      <c r="O1339" s="130">
        <v>8280159.3099999996</v>
      </c>
      <c r="P1339" s="130">
        <v>0</v>
      </c>
      <c r="Q1339" s="130">
        <v>0</v>
      </c>
      <c r="R1339" s="130">
        <v>0</v>
      </c>
      <c r="S1339" s="130">
        <v>0</v>
      </c>
      <c r="T1339" s="130">
        <v>0</v>
      </c>
      <c r="U1339" s="130">
        <v>0</v>
      </c>
      <c r="V1339" s="130">
        <v>0</v>
      </c>
      <c r="W1339" s="135">
        <v>0</v>
      </c>
      <c r="X1339" s="56"/>
      <c r="Y1339" s="57"/>
      <c r="Z1339" s="57"/>
      <c r="AA1339" s="57"/>
      <c r="AB1339" s="57"/>
      <c r="AC1339" s="57"/>
      <c r="AD1339" s="57"/>
    </row>
    <row r="1340" spans="1:30" s="55" customFormat="1" ht="24.75" hidden="1" customHeight="1" x14ac:dyDescent="0.25">
      <c r="A1340" s="125">
        <v>87</v>
      </c>
      <c r="B1340" s="126" t="s">
        <v>874</v>
      </c>
      <c r="C1340" s="106">
        <f t="shared" si="187"/>
        <v>8932657.9000000004</v>
      </c>
      <c r="D1340" s="134">
        <f t="shared" si="185"/>
        <v>187153.79</v>
      </c>
      <c r="E1340" s="130">
        <v>0</v>
      </c>
      <c r="F1340" s="130">
        <v>0</v>
      </c>
      <c r="G1340" s="130">
        <v>0</v>
      </c>
      <c r="H1340" s="130">
        <v>0</v>
      </c>
      <c r="I1340" s="130">
        <v>0</v>
      </c>
      <c r="J1340" s="130">
        <v>0</v>
      </c>
      <c r="K1340" s="130">
        <v>0</v>
      </c>
      <c r="L1340" s="128">
        <v>0</v>
      </c>
      <c r="M1340" s="130">
        <v>0</v>
      </c>
      <c r="N1340" s="130">
        <v>0</v>
      </c>
      <c r="O1340" s="130">
        <v>0</v>
      </c>
      <c r="P1340" s="130">
        <v>0</v>
      </c>
      <c r="Q1340" s="130">
        <v>0</v>
      </c>
      <c r="R1340" s="130">
        <v>3159.14</v>
      </c>
      <c r="S1340" s="130">
        <v>8745504.1099999994</v>
      </c>
      <c r="T1340" s="130">
        <v>0</v>
      </c>
      <c r="U1340" s="130">
        <v>0</v>
      </c>
      <c r="V1340" s="130">
        <v>0</v>
      </c>
      <c r="W1340" s="135">
        <v>0</v>
      </c>
      <c r="X1340" s="56"/>
      <c r="Y1340" s="57"/>
      <c r="Z1340" s="57"/>
      <c r="AA1340" s="57"/>
      <c r="AB1340" s="57"/>
      <c r="AC1340" s="57"/>
      <c r="AD1340" s="57"/>
    </row>
    <row r="1341" spans="1:30" s="53" customFormat="1" ht="24.75" hidden="1" customHeight="1" x14ac:dyDescent="0.25">
      <c r="A1341" s="141" t="s">
        <v>114</v>
      </c>
      <c r="B1341" s="142"/>
      <c r="C1341" s="173">
        <f t="shared" si="187"/>
        <v>184872350.94999999</v>
      </c>
      <c r="D1341" s="133">
        <f t="shared" ref="D1341:W1341" si="188">ROUND(SUM(D1326:D1340),2)</f>
        <v>3701349.65</v>
      </c>
      <c r="E1341" s="133">
        <f t="shared" si="188"/>
        <v>8210737.9800000004</v>
      </c>
      <c r="F1341" s="133">
        <f t="shared" si="188"/>
        <v>14829010.119999999</v>
      </c>
      <c r="G1341" s="133">
        <f t="shared" si="188"/>
        <v>16097194.699999999</v>
      </c>
      <c r="H1341" s="133">
        <f t="shared" si="188"/>
        <v>16111788.43</v>
      </c>
      <c r="I1341" s="133">
        <f t="shared" si="188"/>
        <v>9464319.2799999993</v>
      </c>
      <c r="J1341" s="133">
        <f t="shared" si="188"/>
        <v>10309634.970000001</v>
      </c>
      <c r="K1341" s="133">
        <f t="shared" si="188"/>
        <v>0</v>
      </c>
      <c r="L1341" s="112">
        <f t="shared" si="188"/>
        <v>4</v>
      </c>
      <c r="M1341" s="133">
        <f t="shared" si="188"/>
        <v>11409248.91</v>
      </c>
      <c r="N1341" s="133">
        <f t="shared" si="188"/>
        <v>6757.97</v>
      </c>
      <c r="O1341" s="133">
        <f t="shared" si="188"/>
        <v>37359861.979999997</v>
      </c>
      <c r="P1341" s="133">
        <f t="shared" si="188"/>
        <v>3352.7</v>
      </c>
      <c r="Q1341" s="133">
        <f t="shared" si="188"/>
        <v>7849815.21</v>
      </c>
      <c r="R1341" s="133">
        <f t="shared" si="188"/>
        <v>7639.14</v>
      </c>
      <c r="S1341" s="133">
        <f t="shared" si="188"/>
        <v>21147568.73</v>
      </c>
      <c r="T1341" s="133">
        <f t="shared" si="188"/>
        <v>7718.03</v>
      </c>
      <c r="U1341" s="133">
        <f t="shared" si="188"/>
        <v>28381820.989999998</v>
      </c>
      <c r="V1341" s="133">
        <f t="shared" si="188"/>
        <v>0</v>
      </c>
      <c r="W1341" s="133">
        <f t="shared" si="188"/>
        <v>0</v>
      </c>
      <c r="X1341" s="51"/>
      <c r="Y1341" s="52"/>
      <c r="Z1341" s="52"/>
      <c r="AA1341" s="52"/>
      <c r="AB1341" s="52"/>
      <c r="AC1341" s="52"/>
    </row>
    <row r="1342" spans="1:30" s="50" customFormat="1" ht="24.75" hidden="1" customHeight="1" x14ac:dyDescent="0.25">
      <c r="A1342" s="224" t="s">
        <v>118</v>
      </c>
      <c r="B1342" s="225"/>
      <c r="C1342" s="226"/>
      <c r="D1342" s="129"/>
      <c r="E1342" s="130"/>
      <c r="F1342" s="130"/>
      <c r="G1342" s="130"/>
      <c r="H1342" s="130"/>
      <c r="I1342" s="130"/>
      <c r="J1342" s="130"/>
      <c r="K1342" s="130"/>
      <c r="L1342" s="108"/>
      <c r="M1342" s="130"/>
      <c r="N1342" s="135"/>
      <c r="O1342" s="130"/>
      <c r="P1342" s="135"/>
      <c r="Q1342" s="130"/>
      <c r="R1342" s="135"/>
      <c r="S1342" s="130"/>
      <c r="T1342" s="130"/>
      <c r="U1342" s="130"/>
      <c r="V1342" s="135"/>
      <c r="W1342" s="130"/>
      <c r="X1342" s="15"/>
      <c r="Y1342" s="49"/>
      <c r="Z1342" s="49"/>
      <c r="AA1342" s="49"/>
      <c r="AB1342" s="49"/>
      <c r="AC1342" s="49"/>
    </row>
    <row r="1343" spans="1:30" s="55" customFormat="1" ht="24.75" hidden="1" customHeight="1" x14ac:dyDescent="0.25">
      <c r="A1343" s="125">
        <v>88</v>
      </c>
      <c r="B1343" s="126" t="s">
        <v>966</v>
      </c>
      <c r="C1343" s="106">
        <f t="shared" si="187"/>
        <v>10773511.09</v>
      </c>
      <c r="D1343" s="134">
        <f t="shared" ref="D1343:D1351" si="189">ROUND((F1343+G1343+H1343+I1343+J1343+K1343+M1343+O1343+Q1343+S1343+U1343+W1343)*0.0214,2)</f>
        <v>215188.67</v>
      </c>
      <c r="E1343" s="130">
        <f t="shared" ref="E1343:E1351" si="190">ROUND((F1343+G1343+H1343+I1343+J1343+K1343+M1343+O1343+Q1343+S1343+U1343+W1343)*0.05,2)</f>
        <v>502777.26</v>
      </c>
      <c r="F1343" s="130">
        <v>0</v>
      </c>
      <c r="G1343" s="130">
        <v>2478212.0499999998</v>
      </c>
      <c r="H1343" s="130">
        <v>1798864.93</v>
      </c>
      <c r="I1343" s="130">
        <v>860252.49</v>
      </c>
      <c r="J1343" s="130">
        <v>1028828.79</v>
      </c>
      <c r="K1343" s="130">
        <v>0</v>
      </c>
      <c r="L1343" s="128">
        <v>0</v>
      </c>
      <c r="M1343" s="130">
        <v>0</v>
      </c>
      <c r="N1343" s="130">
        <v>0</v>
      </c>
      <c r="O1343" s="130">
        <v>0</v>
      </c>
      <c r="P1343" s="130">
        <v>0</v>
      </c>
      <c r="Q1343" s="130">
        <v>0</v>
      </c>
      <c r="R1343" s="130">
        <v>1133.8</v>
      </c>
      <c r="S1343" s="130">
        <v>3889386.9</v>
      </c>
      <c r="T1343" s="130">
        <v>0</v>
      </c>
      <c r="U1343" s="130">
        <v>0</v>
      </c>
      <c r="V1343" s="130">
        <v>0</v>
      </c>
      <c r="W1343" s="130">
        <v>0</v>
      </c>
      <c r="X1343" s="56"/>
      <c r="Y1343" s="57"/>
      <c r="Z1343" s="57"/>
      <c r="AA1343" s="57"/>
      <c r="AB1343" s="57"/>
      <c r="AC1343" s="57"/>
      <c r="AD1343" s="57"/>
    </row>
    <row r="1344" spans="1:30" s="55" customFormat="1" ht="24.75" hidden="1" customHeight="1" x14ac:dyDescent="0.25">
      <c r="A1344" s="125">
        <v>89</v>
      </c>
      <c r="B1344" s="126" t="s">
        <v>116</v>
      </c>
      <c r="C1344" s="106">
        <f t="shared" si="187"/>
        <v>495905.37</v>
      </c>
      <c r="D1344" s="134">
        <f t="shared" si="189"/>
        <v>9905.15</v>
      </c>
      <c r="E1344" s="130">
        <f t="shared" si="190"/>
        <v>23142.87</v>
      </c>
      <c r="F1344" s="130">
        <v>462857.35</v>
      </c>
      <c r="G1344" s="130">
        <v>0</v>
      </c>
      <c r="H1344" s="130">
        <v>0</v>
      </c>
      <c r="I1344" s="130">
        <v>0</v>
      </c>
      <c r="J1344" s="130">
        <v>0</v>
      </c>
      <c r="K1344" s="130">
        <v>0</v>
      </c>
      <c r="L1344" s="128">
        <v>0</v>
      </c>
      <c r="M1344" s="130">
        <v>0</v>
      </c>
      <c r="N1344" s="130">
        <v>0</v>
      </c>
      <c r="O1344" s="130">
        <v>0</v>
      </c>
      <c r="P1344" s="130">
        <v>0</v>
      </c>
      <c r="Q1344" s="130">
        <v>0</v>
      </c>
      <c r="R1344" s="130">
        <v>0</v>
      </c>
      <c r="S1344" s="130">
        <v>0</v>
      </c>
      <c r="T1344" s="130">
        <v>0</v>
      </c>
      <c r="U1344" s="130">
        <v>0</v>
      </c>
      <c r="V1344" s="130">
        <v>0</v>
      </c>
      <c r="W1344" s="130">
        <v>0</v>
      </c>
      <c r="X1344" s="56"/>
      <c r="Y1344" s="57"/>
      <c r="Z1344" s="57"/>
      <c r="AA1344" s="57"/>
      <c r="AB1344" s="57"/>
      <c r="AC1344" s="57"/>
      <c r="AD1344" s="57"/>
    </row>
    <row r="1345" spans="1:30" s="55" customFormat="1" ht="24.75" hidden="1" customHeight="1" x14ac:dyDescent="0.25">
      <c r="A1345" s="125">
        <v>90</v>
      </c>
      <c r="B1345" s="126" t="s">
        <v>967</v>
      </c>
      <c r="C1345" s="106">
        <f t="shared" si="187"/>
        <v>10582966.720000001</v>
      </c>
      <c r="D1345" s="134">
        <f t="shared" si="189"/>
        <v>211382.76</v>
      </c>
      <c r="E1345" s="130">
        <f t="shared" si="190"/>
        <v>493884.95</v>
      </c>
      <c r="F1345" s="130">
        <v>0</v>
      </c>
      <c r="G1345" s="130">
        <v>2431275.5099999998</v>
      </c>
      <c r="H1345" s="130">
        <v>1764795.01</v>
      </c>
      <c r="I1345" s="130">
        <v>843959.59</v>
      </c>
      <c r="J1345" s="130">
        <v>1009343.11</v>
      </c>
      <c r="K1345" s="130">
        <v>0</v>
      </c>
      <c r="L1345" s="128">
        <v>0</v>
      </c>
      <c r="M1345" s="130">
        <v>0</v>
      </c>
      <c r="N1345" s="130">
        <v>0</v>
      </c>
      <c r="O1345" s="130">
        <v>0</v>
      </c>
      <c r="P1345" s="130">
        <v>0</v>
      </c>
      <c r="Q1345" s="130">
        <v>0</v>
      </c>
      <c r="R1345" s="130">
        <v>1116</v>
      </c>
      <c r="S1345" s="130">
        <v>3828325.79</v>
      </c>
      <c r="T1345" s="130">
        <v>0</v>
      </c>
      <c r="U1345" s="130">
        <v>0</v>
      </c>
      <c r="V1345" s="130">
        <v>0</v>
      </c>
      <c r="W1345" s="130">
        <v>0</v>
      </c>
      <c r="X1345" s="56"/>
      <c r="Y1345" s="57"/>
      <c r="Z1345" s="57"/>
      <c r="AA1345" s="57"/>
      <c r="AB1345" s="57"/>
      <c r="AC1345" s="57"/>
      <c r="AD1345" s="57"/>
    </row>
    <row r="1346" spans="1:30" s="55" customFormat="1" ht="24.75" hidden="1" customHeight="1" x14ac:dyDescent="0.25">
      <c r="A1346" s="125">
        <v>91</v>
      </c>
      <c r="B1346" s="126" t="s">
        <v>968</v>
      </c>
      <c r="C1346" s="106">
        <f t="shared" si="187"/>
        <v>2723519.55</v>
      </c>
      <c r="D1346" s="134">
        <f t="shared" si="189"/>
        <v>54399.21</v>
      </c>
      <c r="E1346" s="130">
        <f t="shared" si="190"/>
        <v>127100.97</v>
      </c>
      <c r="F1346" s="130">
        <v>0</v>
      </c>
      <c r="G1346" s="130">
        <v>0</v>
      </c>
      <c r="H1346" s="130">
        <v>0</v>
      </c>
      <c r="I1346" s="130">
        <v>0</v>
      </c>
      <c r="J1346" s="130">
        <v>0</v>
      </c>
      <c r="K1346" s="130">
        <v>0</v>
      </c>
      <c r="L1346" s="128">
        <v>0</v>
      </c>
      <c r="M1346" s="130">
        <v>0</v>
      </c>
      <c r="N1346" s="130">
        <v>0</v>
      </c>
      <c r="O1346" s="130">
        <v>0</v>
      </c>
      <c r="P1346" s="130">
        <v>0</v>
      </c>
      <c r="Q1346" s="130">
        <v>0</v>
      </c>
      <c r="R1346" s="130">
        <v>0</v>
      </c>
      <c r="S1346" s="130">
        <v>0</v>
      </c>
      <c r="T1346" s="130">
        <v>1080.9000000000001</v>
      </c>
      <c r="U1346" s="130">
        <v>2542019.37</v>
      </c>
      <c r="V1346" s="130">
        <v>0</v>
      </c>
      <c r="W1346" s="130">
        <v>0</v>
      </c>
      <c r="X1346" s="56"/>
      <c r="Y1346" s="57"/>
      <c r="Z1346" s="57"/>
      <c r="AA1346" s="57"/>
      <c r="AB1346" s="57"/>
      <c r="AC1346" s="57"/>
      <c r="AD1346" s="57"/>
    </row>
    <row r="1347" spans="1:30" s="65" customFormat="1" ht="24.75" hidden="1" customHeight="1" x14ac:dyDescent="0.25">
      <c r="A1347" s="125">
        <v>92</v>
      </c>
      <c r="B1347" s="126" t="s">
        <v>969</v>
      </c>
      <c r="C1347" s="106">
        <f t="shared" si="187"/>
        <v>2038204.18</v>
      </c>
      <c r="D1347" s="134">
        <f t="shared" si="189"/>
        <v>40710.82</v>
      </c>
      <c r="E1347" s="130">
        <f t="shared" si="190"/>
        <v>95118.73</v>
      </c>
      <c r="F1347" s="130">
        <v>432731.92</v>
      </c>
      <c r="G1347" s="130">
        <v>0</v>
      </c>
      <c r="H1347" s="130">
        <v>994197.81</v>
      </c>
      <c r="I1347" s="130">
        <v>475444.9</v>
      </c>
      <c r="J1347" s="130">
        <v>0</v>
      </c>
      <c r="K1347" s="130">
        <v>0</v>
      </c>
      <c r="L1347" s="128">
        <v>0</v>
      </c>
      <c r="M1347" s="130">
        <v>0</v>
      </c>
      <c r="N1347" s="130">
        <v>0</v>
      </c>
      <c r="O1347" s="130">
        <v>0</v>
      </c>
      <c r="P1347" s="130">
        <v>0</v>
      </c>
      <c r="Q1347" s="130">
        <v>0</v>
      </c>
      <c r="R1347" s="130">
        <v>0</v>
      </c>
      <c r="S1347" s="130">
        <v>0</v>
      </c>
      <c r="T1347" s="130">
        <v>0</v>
      </c>
      <c r="U1347" s="130">
        <v>0</v>
      </c>
      <c r="V1347" s="130">
        <v>0</v>
      </c>
      <c r="W1347" s="130">
        <v>0</v>
      </c>
      <c r="X1347" s="56"/>
      <c r="Y1347" s="64"/>
      <c r="Z1347" s="64"/>
      <c r="AA1347" s="64"/>
      <c r="AB1347" s="64"/>
      <c r="AC1347" s="64"/>
      <c r="AD1347" s="64"/>
    </row>
    <row r="1348" spans="1:30" s="55" customFormat="1" ht="24.75" hidden="1" customHeight="1" x14ac:dyDescent="0.25">
      <c r="A1348" s="125">
        <v>93</v>
      </c>
      <c r="B1348" s="126" t="s">
        <v>970</v>
      </c>
      <c r="C1348" s="106">
        <f t="shared" si="187"/>
        <v>1796087.25</v>
      </c>
      <c r="D1348" s="134">
        <f t="shared" si="189"/>
        <v>35874.81</v>
      </c>
      <c r="E1348" s="130">
        <f t="shared" si="190"/>
        <v>83819.64</v>
      </c>
      <c r="F1348" s="130">
        <v>0</v>
      </c>
      <c r="G1348" s="130">
        <v>0</v>
      </c>
      <c r="H1348" s="130">
        <v>0</v>
      </c>
      <c r="I1348" s="130">
        <v>0</v>
      </c>
      <c r="J1348" s="130">
        <v>0</v>
      </c>
      <c r="K1348" s="130">
        <v>0</v>
      </c>
      <c r="L1348" s="128">
        <v>0</v>
      </c>
      <c r="M1348" s="130">
        <v>0</v>
      </c>
      <c r="N1348" s="130">
        <v>635.70000000000005</v>
      </c>
      <c r="O1348" s="130">
        <v>1676392.8</v>
      </c>
      <c r="P1348" s="130">
        <v>0</v>
      </c>
      <c r="Q1348" s="130">
        <v>0</v>
      </c>
      <c r="R1348" s="130">
        <v>0</v>
      </c>
      <c r="S1348" s="130">
        <v>0</v>
      </c>
      <c r="T1348" s="130">
        <v>0</v>
      </c>
      <c r="U1348" s="130">
        <v>0</v>
      </c>
      <c r="V1348" s="130">
        <v>0</v>
      </c>
      <c r="W1348" s="130">
        <v>0</v>
      </c>
      <c r="X1348" s="56"/>
      <c r="Y1348" s="57"/>
      <c r="Z1348" s="57"/>
      <c r="AA1348" s="57"/>
      <c r="AB1348" s="57"/>
      <c r="AC1348" s="57"/>
      <c r="AD1348" s="57"/>
    </row>
    <row r="1349" spans="1:30" s="55" customFormat="1" ht="24.75" hidden="1" customHeight="1" x14ac:dyDescent="0.25">
      <c r="A1349" s="125">
        <v>94</v>
      </c>
      <c r="B1349" s="126" t="s">
        <v>991</v>
      </c>
      <c r="C1349" s="106">
        <f t="shared" si="187"/>
        <v>2564444.9700000002</v>
      </c>
      <c r="D1349" s="134">
        <f t="shared" si="189"/>
        <v>51221.88</v>
      </c>
      <c r="E1349" s="130">
        <f t="shared" si="190"/>
        <v>119677.29</v>
      </c>
      <c r="F1349" s="130">
        <v>0</v>
      </c>
      <c r="G1349" s="130">
        <v>0</v>
      </c>
      <c r="H1349" s="130">
        <v>0</v>
      </c>
      <c r="I1349" s="130">
        <v>0</v>
      </c>
      <c r="J1349" s="130">
        <v>0</v>
      </c>
      <c r="K1349" s="130">
        <v>0</v>
      </c>
      <c r="L1349" s="128">
        <v>0</v>
      </c>
      <c r="M1349" s="130">
        <v>0</v>
      </c>
      <c r="N1349" s="130">
        <v>358</v>
      </c>
      <c r="O1349" s="130">
        <v>2393545.7999999998</v>
      </c>
      <c r="P1349" s="130">
        <v>0</v>
      </c>
      <c r="Q1349" s="130">
        <v>0</v>
      </c>
      <c r="R1349" s="130">
        <v>0</v>
      </c>
      <c r="S1349" s="130">
        <v>0</v>
      </c>
      <c r="T1349" s="130">
        <v>0</v>
      </c>
      <c r="U1349" s="130">
        <v>0</v>
      </c>
      <c r="V1349" s="130">
        <v>0</v>
      </c>
      <c r="W1349" s="130">
        <v>0</v>
      </c>
      <c r="X1349" s="56"/>
      <c r="Y1349" s="57"/>
      <c r="Z1349" s="57"/>
      <c r="AA1349" s="57"/>
      <c r="AB1349" s="57"/>
      <c r="AC1349" s="57"/>
      <c r="AD1349" s="57"/>
    </row>
    <row r="1350" spans="1:30" s="55" customFormat="1" ht="24.75" hidden="1" customHeight="1" x14ac:dyDescent="0.25">
      <c r="A1350" s="125">
        <v>95</v>
      </c>
      <c r="B1350" s="126" t="s">
        <v>971</v>
      </c>
      <c r="C1350" s="106">
        <f t="shared" si="187"/>
        <v>10162557.529999999</v>
      </c>
      <c r="D1350" s="134">
        <f t="shared" si="189"/>
        <v>202985.56</v>
      </c>
      <c r="E1350" s="130">
        <f t="shared" si="190"/>
        <v>474265.33</v>
      </c>
      <c r="F1350" s="130">
        <v>509446.67</v>
      </c>
      <c r="G1350" s="130">
        <v>1612473.22</v>
      </c>
      <c r="H1350" s="130">
        <v>1170449.29</v>
      </c>
      <c r="I1350" s="130">
        <v>559731.81000000006</v>
      </c>
      <c r="J1350" s="130">
        <v>669417.64</v>
      </c>
      <c r="K1350" s="130">
        <v>0</v>
      </c>
      <c r="L1350" s="128">
        <v>0</v>
      </c>
      <c r="M1350" s="130">
        <v>0</v>
      </c>
      <c r="N1350" s="130">
        <v>0</v>
      </c>
      <c r="O1350" s="130">
        <v>0</v>
      </c>
      <c r="P1350" s="130">
        <v>0</v>
      </c>
      <c r="Q1350" s="130">
        <v>0</v>
      </c>
      <c r="R1350" s="130">
        <v>1447</v>
      </c>
      <c r="S1350" s="130">
        <v>4963788.01</v>
      </c>
      <c r="T1350" s="130">
        <v>0</v>
      </c>
      <c r="U1350" s="130">
        <v>0</v>
      </c>
      <c r="V1350" s="130">
        <v>0</v>
      </c>
      <c r="W1350" s="130">
        <v>0</v>
      </c>
      <c r="X1350" s="56"/>
      <c r="Y1350" s="57"/>
      <c r="Z1350" s="57"/>
      <c r="AA1350" s="57"/>
      <c r="AB1350" s="57"/>
      <c r="AC1350" s="57"/>
      <c r="AD1350" s="57"/>
    </row>
    <row r="1351" spans="1:30" s="55" customFormat="1" ht="24.75" hidden="1" customHeight="1" x14ac:dyDescent="0.25">
      <c r="A1351" s="125">
        <v>96</v>
      </c>
      <c r="B1351" s="126" t="s">
        <v>972</v>
      </c>
      <c r="C1351" s="106">
        <f t="shared" si="187"/>
        <v>1657178.51</v>
      </c>
      <c r="D1351" s="134">
        <f t="shared" si="189"/>
        <v>33100.26</v>
      </c>
      <c r="E1351" s="130">
        <f t="shared" si="190"/>
        <v>77337.06</v>
      </c>
      <c r="F1351" s="130">
        <v>651235.29</v>
      </c>
      <c r="G1351" s="130">
        <v>0</v>
      </c>
      <c r="H1351" s="130">
        <v>0</v>
      </c>
      <c r="I1351" s="130">
        <v>0</v>
      </c>
      <c r="J1351" s="130">
        <v>895505.9</v>
      </c>
      <c r="K1351" s="130">
        <v>0</v>
      </c>
      <c r="L1351" s="128">
        <v>0</v>
      </c>
      <c r="M1351" s="130">
        <v>0</v>
      </c>
      <c r="N1351" s="130">
        <v>0</v>
      </c>
      <c r="O1351" s="130">
        <v>0</v>
      </c>
      <c r="P1351" s="130">
        <v>0</v>
      </c>
      <c r="Q1351" s="130">
        <v>0</v>
      </c>
      <c r="R1351" s="130">
        <v>0</v>
      </c>
      <c r="S1351" s="130">
        <v>0</v>
      </c>
      <c r="T1351" s="130">
        <v>0</v>
      </c>
      <c r="U1351" s="130">
        <v>0</v>
      </c>
      <c r="V1351" s="130">
        <v>0</v>
      </c>
      <c r="W1351" s="135">
        <v>0</v>
      </c>
      <c r="X1351" s="56"/>
      <c r="Y1351" s="57"/>
      <c r="Z1351" s="57"/>
      <c r="AA1351" s="57"/>
      <c r="AB1351" s="57"/>
      <c r="AC1351" s="57"/>
      <c r="AD1351" s="57"/>
    </row>
    <row r="1352" spans="1:30" s="16" customFormat="1" ht="24.75" hidden="1" customHeight="1" x14ac:dyDescent="0.25">
      <c r="A1352" s="149" t="s">
        <v>38</v>
      </c>
      <c r="B1352" s="149"/>
      <c r="C1352" s="173">
        <f t="shared" si="187"/>
        <v>42794375.170000002</v>
      </c>
      <c r="D1352" s="133">
        <f>ROUND(SUM(D1343:D1351),2)</f>
        <v>854769.12</v>
      </c>
      <c r="E1352" s="133">
        <f t="shared" ref="E1352:W1352" si="191">ROUND(SUM(E1343:E1351),2)</f>
        <v>1997124.1</v>
      </c>
      <c r="F1352" s="133">
        <f t="shared" si="191"/>
        <v>2056271.23</v>
      </c>
      <c r="G1352" s="133">
        <f t="shared" si="191"/>
        <v>6521960.7800000003</v>
      </c>
      <c r="H1352" s="133">
        <f t="shared" si="191"/>
        <v>5728307.04</v>
      </c>
      <c r="I1352" s="133">
        <f t="shared" si="191"/>
        <v>2739388.79</v>
      </c>
      <c r="J1352" s="133">
        <f t="shared" si="191"/>
        <v>3603095.44</v>
      </c>
      <c r="K1352" s="133">
        <f t="shared" si="191"/>
        <v>0</v>
      </c>
      <c r="L1352" s="112">
        <f t="shared" si="191"/>
        <v>0</v>
      </c>
      <c r="M1352" s="133">
        <f t="shared" si="191"/>
        <v>0</v>
      </c>
      <c r="N1352" s="133">
        <f t="shared" si="191"/>
        <v>993.7</v>
      </c>
      <c r="O1352" s="133">
        <f t="shared" si="191"/>
        <v>4069938.6</v>
      </c>
      <c r="P1352" s="133">
        <f t="shared" si="191"/>
        <v>0</v>
      </c>
      <c r="Q1352" s="133">
        <f t="shared" si="191"/>
        <v>0</v>
      </c>
      <c r="R1352" s="133">
        <f t="shared" si="191"/>
        <v>3696.8</v>
      </c>
      <c r="S1352" s="133">
        <f t="shared" si="191"/>
        <v>12681500.699999999</v>
      </c>
      <c r="T1352" s="133">
        <f t="shared" si="191"/>
        <v>1080.9000000000001</v>
      </c>
      <c r="U1352" s="133">
        <f t="shared" si="191"/>
        <v>2542019.37</v>
      </c>
      <c r="V1352" s="133">
        <f t="shared" si="191"/>
        <v>0</v>
      </c>
      <c r="W1352" s="133">
        <f t="shared" si="191"/>
        <v>0</v>
      </c>
      <c r="X1352" s="15"/>
      <c r="Y1352" s="15"/>
      <c r="Z1352" s="15"/>
      <c r="AA1352" s="15"/>
      <c r="AB1352" s="15"/>
      <c r="AC1352" s="15"/>
    </row>
    <row r="1353" spans="1:30" s="50" customFormat="1" ht="24.75" hidden="1" customHeight="1" x14ac:dyDescent="0.25">
      <c r="A1353" s="224" t="s">
        <v>47</v>
      </c>
      <c r="B1353" s="225"/>
      <c r="C1353" s="226"/>
      <c r="D1353" s="129"/>
      <c r="E1353" s="130"/>
      <c r="F1353" s="130"/>
      <c r="G1353" s="130"/>
      <c r="H1353" s="130"/>
      <c r="I1353" s="130"/>
      <c r="J1353" s="130"/>
      <c r="K1353" s="130"/>
      <c r="L1353" s="108"/>
      <c r="M1353" s="130"/>
      <c r="N1353" s="135"/>
      <c r="O1353" s="130"/>
      <c r="P1353" s="135"/>
      <c r="Q1353" s="130"/>
      <c r="R1353" s="135"/>
      <c r="S1353" s="130"/>
      <c r="T1353" s="130"/>
      <c r="U1353" s="130"/>
      <c r="V1353" s="135"/>
      <c r="W1353" s="130"/>
      <c r="X1353" s="15"/>
      <c r="Y1353" s="49"/>
      <c r="Z1353" s="49"/>
      <c r="AA1353" s="49"/>
      <c r="AB1353" s="49"/>
      <c r="AC1353" s="49"/>
    </row>
    <row r="1354" spans="1:30" s="71" customFormat="1" ht="24.75" hidden="1" customHeight="1" x14ac:dyDescent="0.25">
      <c r="A1354" s="125">
        <v>97</v>
      </c>
      <c r="B1354" s="229" t="s">
        <v>771</v>
      </c>
      <c r="C1354" s="106">
        <f>ROUND(SUM(D1354+E1354+F1354+G1354+H1354+I1354+J1354+K1354+M1354+O1354+Q1354+S1354+U1354+W1354),2)</f>
        <v>16362154.460000001</v>
      </c>
      <c r="D1354" s="134">
        <f t="shared" ref="D1354:D1419" si="192">ROUND((F1354+G1354+H1354+I1354+J1354+K1354+M1354+O1354+Q1354+S1354+U1354+W1354)*0.0214,2)</f>
        <v>326815.48</v>
      </c>
      <c r="E1354" s="130">
        <f t="shared" ref="E1354:E1419" si="193">ROUND((F1354+G1354+H1354+I1354+J1354+K1354+M1354+O1354+Q1354+S1354+U1354+W1354)*0.05,2)</f>
        <v>763587.57</v>
      </c>
      <c r="F1354" s="130">
        <v>1581287.27</v>
      </c>
      <c r="G1354" s="130">
        <v>0</v>
      </c>
      <c r="H1354" s="130">
        <v>3615294.42</v>
      </c>
      <c r="I1354" s="130">
        <v>1728875.37</v>
      </c>
      <c r="J1354" s="130">
        <v>2067688.01</v>
      </c>
      <c r="K1354" s="130">
        <v>0</v>
      </c>
      <c r="L1354" s="128">
        <v>0</v>
      </c>
      <c r="M1354" s="130">
        <v>0</v>
      </c>
      <c r="N1354" s="130">
        <v>1150.3</v>
      </c>
      <c r="O1354" s="130">
        <v>6278606.3399999999</v>
      </c>
      <c r="P1354" s="130">
        <v>0</v>
      </c>
      <c r="Q1354" s="130">
        <v>0</v>
      </c>
      <c r="R1354" s="130">
        <v>0</v>
      </c>
      <c r="S1354" s="130">
        <v>0</v>
      </c>
      <c r="T1354" s="130">
        <v>0</v>
      </c>
      <c r="U1354" s="130">
        <v>0</v>
      </c>
      <c r="V1354" s="130">
        <v>0</v>
      </c>
      <c r="W1354" s="130">
        <v>0</v>
      </c>
      <c r="X1354" s="15"/>
      <c r="Y1354" s="70"/>
      <c r="Z1354" s="70"/>
      <c r="AA1354" s="70"/>
      <c r="AB1354" s="70"/>
      <c r="AC1354" s="70"/>
    </row>
    <row r="1355" spans="1:30" s="16" customFormat="1" ht="24.75" hidden="1" customHeight="1" x14ac:dyDescent="0.25">
      <c r="A1355" s="125">
        <v>98</v>
      </c>
      <c r="B1355" s="126" t="s">
        <v>772</v>
      </c>
      <c r="C1355" s="106">
        <f t="shared" ref="C1355:C1420" si="194">ROUND(SUM(D1355+E1355+F1355+G1355+H1355+I1355+J1355+K1355+M1355+O1355+Q1355+S1355+U1355+W1355),2)</f>
        <v>13683598.98</v>
      </c>
      <c r="D1355" s="134">
        <f t="shared" si="192"/>
        <v>273314.37</v>
      </c>
      <c r="E1355" s="130">
        <f t="shared" si="193"/>
        <v>638584.98</v>
      </c>
      <c r="F1355" s="130">
        <v>0</v>
      </c>
      <c r="G1355" s="130">
        <v>0</v>
      </c>
      <c r="H1355" s="130">
        <v>0</v>
      </c>
      <c r="I1355" s="130">
        <v>0</v>
      </c>
      <c r="J1355" s="130">
        <v>2007877.56</v>
      </c>
      <c r="K1355" s="130">
        <v>0</v>
      </c>
      <c r="L1355" s="128">
        <v>0</v>
      </c>
      <c r="M1355" s="130">
        <v>0</v>
      </c>
      <c r="N1355" s="130">
        <v>0</v>
      </c>
      <c r="O1355" s="130">
        <v>0</v>
      </c>
      <c r="P1355" s="130">
        <v>0</v>
      </c>
      <c r="Q1355" s="130">
        <v>0</v>
      </c>
      <c r="R1355" s="130">
        <v>0</v>
      </c>
      <c r="S1355" s="130">
        <v>0</v>
      </c>
      <c r="T1355" s="130">
        <v>2379</v>
      </c>
      <c r="U1355" s="130">
        <v>10763822.07</v>
      </c>
      <c r="V1355" s="130">
        <v>0</v>
      </c>
      <c r="W1355" s="130">
        <v>0</v>
      </c>
      <c r="X1355" s="15"/>
      <c r="Y1355" s="15"/>
      <c r="Z1355" s="15"/>
      <c r="AA1355" s="15"/>
      <c r="AB1355" s="15"/>
      <c r="AC1355" s="15"/>
    </row>
    <row r="1356" spans="1:30" s="16" customFormat="1" ht="24.75" hidden="1" customHeight="1" x14ac:dyDescent="0.25">
      <c r="A1356" s="125">
        <v>99</v>
      </c>
      <c r="B1356" s="126" t="s">
        <v>157</v>
      </c>
      <c r="C1356" s="106">
        <f t="shared" si="194"/>
        <v>6391963.1500000004</v>
      </c>
      <c r="D1356" s="134">
        <f t="shared" si="192"/>
        <v>127672.22</v>
      </c>
      <c r="E1356" s="130">
        <f t="shared" si="193"/>
        <v>298299.57</v>
      </c>
      <c r="F1356" s="130">
        <v>1171249.24</v>
      </c>
      <c r="G1356" s="130">
        <v>3522549.25</v>
      </c>
      <c r="H1356" s="130">
        <v>0</v>
      </c>
      <c r="I1356" s="130">
        <v>0</v>
      </c>
      <c r="J1356" s="130">
        <v>1272192.8700000001</v>
      </c>
      <c r="K1356" s="130">
        <v>0</v>
      </c>
      <c r="L1356" s="128">
        <v>0</v>
      </c>
      <c r="M1356" s="130">
        <v>0</v>
      </c>
      <c r="N1356" s="130">
        <v>0</v>
      </c>
      <c r="O1356" s="130">
        <v>0</v>
      </c>
      <c r="P1356" s="130">
        <v>0</v>
      </c>
      <c r="Q1356" s="130">
        <v>0</v>
      </c>
      <c r="R1356" s="130">
        <v>0</v>
      </c>
      <c r="S1356" s="130">
        <v>0</v>
      </c>
      <c r="T1356" s="130">
        <v>0</v>
      </c>
      <c r="U1356" s="130">
        <v>0</v>
      </c>
      <c r="V1356" s="130">
        <v>0</v>
      </c>
      <c r="W1356" s="130">
        <v>0</v>
      </c>
      <c r="X1356" s="15"/>
      <c r="Y1356" s="15"/>
      <c r="Z1356" s="15"/>
      <c r="AA1356" s="15"/>
      <c r="AB1356" s="15"/>
      <c r="AC1356" s="15"/>
    </row>
    <row r="1357" spans="1:30" s="16" customFormat="1" ht="24.75" hidden="1" customHeight="1" x14ac:dyDescent="0.25">
      <c r="A1357" s="125">
        <v>100</v>
      </c>
      <c r="B1357" s="126" t="s">
        <v>804</v>
      </c>
      <c r="C1357" s="106">
        <f t="shared" si="194"/>
        <v>5213983.6500000004</v>
      </c>
      <c r="D1357" s="134">
        <f t="shared" si="192"/>
        <v>104143.41</v>
      </c>
      <c r="E1357" s="130">
        <f t="shared" si="193"/>
        <v>243325.73</v>
      </c>
      <c r="F1357" s="130">
        <v>0</v>
      </c>
      <c r="G1357" s="130">
        <v>0</v>
      </c>
      <c r="H1357" s="130">
        <v>0</v>
      </c>
      <c r="I1357" s="130">
        <v>0</v>
      </c>
      <c r="J1357" s="130">
        <v>0</v>
      </c>
      <c r="K1357" s="130">
        <v>0</v>
      </c>
      <c r="L1357" s="128">
        <v>0</v>
      </c>
      <c r="M1357" s="130">
        <v>0</v>
      </c>
      <c r="N1357" s="130">
        <v>327.2</v>
      </c>
      <c r="O1357" s="130">
        <v>2254159.41</v>
      </c>
      <c r="P1357" s="130">
        <v>0</v>
      </c>
      <c r="Q1357" s="130">
        <v>0</v>
      </c>
      <c r="R1357" s="130">
        <v>758.8</v>
      </c>
      <c r="S1357" s="130">
        <v>2612355.1</v>
      </c>
      <c r="T1357" s="130">
        <v>0</v>
      </c>
      <c r="U1357" s="130">
        <v>0</v>
      </c>
      <c r="V1357" s="130">
        <v>0</v>
      </c>
      <c r="W1357" s="130">
        <v>0</v>
      </c>
      <c r="X1357" s="15"/>
      <c r="Y1357" s="15"/>
      <c r="Z1357" s="15"/>
      <c r="AA1357" s="15"/>
      <c r="AB1357" s="15"/>
      <c r="AC1357" s="15"/>
    </row>
    <row r="1358" spans="1:30" s="16" customFormat="1" ht="24.75" hidden="1" customHeight="1" x14ac:dyDescent="0.25">
      <c r="A1358" s="125">
        <v>101</v>
      </c>
      <c r="B1358" s="126" t="s">
        <v>805</v>
      </c>
      <c r="C1358" s="106">
        <f t="shared" si="194"/>
        <v>7147528.4900000002</v>
      </c>
      <c r="D1358" s="134">
        <f t="shared" si="192"/>
        <v>142763.78</v>
      </c>
      <c r="E1358" s="130">
        <f t="shared" si="193"/>
        <v>333560.21999999997</v>
      </c>
      <c r="F1358" s="130">
        <v>687076.77</v>
      </c>
      <c r="G1358" s="130">
        <v>1973975.34</v>
      </c>
      <c r="H1358" s="130">
        <v>0</v>
      </c>
      <c r="I1358" s="130">
        <v>0</v>
      </c>
      <c r="J1358" s="130">
        <v>819496.3</v>
      </c>
      <c r="K1358" s="130">
        <v>0</v>
      </c>
      <c r="L1358" s="128">
        <v>0</v>
      </c>
      <c r="M1358" s="130">
        <v>0</v>
      </c>
      <c r="N1358" s="130">
        <v>395.8</v>
      </c>
      <c r="O1358" s="130">
        <v>3190656.08</v>
      </c>
      <c r="P1358" s="130">
        <v>0</v>
      </c>
      <c r="Q1358" s="130">
        <v>0</v>
      </c>
      <c r="R1358" s="130">
        <v>0</v>
      </c>
      <c r="S1358" s="130">
        <v>0</v>
      </c>
      <c r="T1358" s="130">
        <v>0</v>
      </c>
      <c r="U1358" s="130">
        <v>0</v>
      </c>
      <c r="V1358" s="130">
        <v>0</v>
      </c>
      <c r="W1358" s="130">
        <v>0</v>
      </c>
      <c r="X1358" s="15"/>
      <c r="Y1358" s="15"/>
      <c r="Z1358" s="15"/>
      <c r="AA1358" s="15"/>
      <c r="AB1358" s="15"/>
      <c r="AC1358" s="15"/>
    </row>
    <row r="1359" spans="1:30" s="16" customFormat="1" ht="24.75" hidden="1" customHeight="1" x14ac:dyDescent="0.25">
      <c r="A1359" s="125">
        <v>102</v>
      </c>
      <c r="B1359" s="126" t="s">
        <v>806</v>
      </c>
      <c r="C1359" s="106">
        <f t="shared" si="194"/>
        <v>12468761.880000001</v>
      </c>
      <c r="D1359" s="134">
        <f t="shared" si="192"/>
        <v>249049.38</v>
      </c>
      <c r="E1359" s="130">
        <f t="shared" si="193"/>
        <v>581891.06999999995</v>
      </c>
      <c r="F1359" s="130">
        <v>2138400.56</v>
      </c>
      <c r="G1359" s="130">
        <v>0</v>
      </c>
      <c r="H1359" s="130">
        <v>0</v>
      </c>
      <c r="I1359" s="130">
        <v>0</v>
      </c>
      <c r="J1359" s="130">
        <v>0</v>
      </c>
      <c r="K1359" s="130">
        <v>0</v>
      </c>
      <c r="L1359" s="128">
        <v>0</v>
      </c>
      <c r="M1359" s="130">
        <v>0</v>
      </c>
      <c r="N1359" s="130">
        <v>964.8</v>
      </c>
      <c r="O1359" s="130">
        <v>6646739</v>
      </c>
      <c r="P1359" s="130">
        <v>778.3</v>
      </c>
      <c r="Q1359" s="130">
        <v>2852681.87</v>
      </c>
      <c r="R1359" s="130">
        <v>0</v>
      </c>
      <c r="S1359" s="130">
        <v>0</v>
      </c>
      <c r="T1359" s="130">
        <v>0</v>
      </c>
      <c r="U1359" s="130">
        <v>0</v>
      </c>
      <c r="V1359" s="130">
        <v>0</v>
      </c>
      <c r="W1359" s="130">
        <v>0</v>
      </c>
      <c r="X1359" s="15"/>
      <c r="Y1359" s="15"/>
      <c r="Z1359" s="15"/>
      <c r="AA1359" s="15"/>
      <c r="AB1359" s="15"/>
      <c r="AC1359" s="15"/>
    </row>
    <row r="1360" spans="1:30" s="16" customFormat="1" ht="24.75" hidden="1" customHeight="1" x14ac:dyDescent="0.25">
      <c r="A1360" s="125">
        <v>103</v>
      </c>
      <c r="B1360" s="126" t="s">
        <v>807</v>
      </c>
      <c r="C1360" s="106">
        <f t="shared" si="194"/>
        <v>18804254.98</v>
      </c>
      <c r="D1360" s="134">
        <f t="shared" si="192"/>
        <v>375593.67</v>
      </c>
      <c r="E1360" s="130">
        <f t="shared" si="193"/>
        <v>877555.3</v>
      </c>
      <c r="F1360" s="130">
        <v>2209012.48</v>
      </c>
      <c r="G1360" s="130">
        <v>6346505.04</v>
      </c>
      <c r="H1360" s="130">
        <v>0</v>
      </c>
      <c r="I1360" s="130">
        <v>0</v>
      </c>
      <c r="J1360" s="130">
        <v>2634752.96</v>
      </c>
      <c r="K1360" s="130">
        <v>0</v>
      </c>
      <c r="L1360" s="128">
        <v>0</v>
      </c>
      <c r="M1360" s="130">
        <v>0</v>
      </c>
      <c r="N1360" s="130">
        <v>923.3</v>
      </c>
      <c r="O1360" s="130">
        <v>6360835.5300000003</v>
      </c>
      <c r="P1360" s="130">
        <v>0</v>
      </c>
      <c r="Q1360" s="130">
        <v>0</v>
      </c>
      <c r="R1360" s="130">
        <v>0</v>
      </c>
      <c r="S1360" s="130">
        <v>0</v>
      </c>
      <c r="T1360" s="130">
        <v>0</v>
      </c>
      <c r="U1360" s="130">
        <v>0</v>
      </c>
      <c r="V1360" s="130">
        <v>0</v>
      </c>
      <c r="W1360" s="130">
        <v>0</v>
      </c>
      <c r="X1360" s="15"/>
      <c r="Y1360" s="15"/>
      <c r="Z1360" s="15"/>
      <c r="AA1360" s="15"/>
      <c r="AB1360" s="15"/>
      <c r="AC1360" s="15"/>
    </row>
    <row r="1361" spans="1:29" s="16" customFormat="1" ht="24.75" hidden="1" customHeight="1" x14ac:dyDescent="0.25">
      <c r="A1361" s="125">
        <v>104</v>
      </c>
      <c r="B1361" s="126" t="s">
        <v>808</v>
      </c>
      <c r="C1361" s="106">
        <f t="shared" si="194"/>
        <v>768105.92</v>
      </c>
      <c r="D1361" s="134">
        <f t="shared" si="192"/>
        <v>15342.04</v>
      </c>
      <c r="E1361" s="130">
        <f t="shared" si="193"/>
        <v>35845.9</v>
      </c>
      <c r="F1361" s="130">
        <v>0</v>
      </c>
      <c r="G1361" s="130">
        <v>0</v>
      </c>
      <c r="H1361" s="130">
        <v>0</v>
      </c>
      <c r="I1361" s="130">
        <v>0</v>
      </c>
      <c r="J1361" s="130">
        <v>716917.98</v>
      </c>
      <c r="K1361" s="130">
        <v>0</v>
      </c>
      <c r="L1361" s="128">
        <v>0</v>
      </c>
      <c r="M1361" s="130">
        <v>0</v>
      </c>
      <c r="N1361" s="130">
        <v>0</v>
      </c>
      <c r="O1361" s="130">
        <v>0</v>
      </c>
      <c r="P1361" s="130">
        <v>0</v>
      </c>
      <c r="Q1361" s="130">
        <v>0</v>
      </c>
      <c r="R1361" s="130">
        <v>0</v>
      </c>
      <c r="S1361" s="130">
        <v>0</v>
      </c>
      <c r="T1361" s="130">
        <v>0</v>
      </c>
      <c r="U1361" s="130">
        <v>0</v>
      </c>
      <c r="V1361" s="130">
        <v>0</v>
      </c>
      <c r="W1361" s="130">
        <v>0</v>
      </c>
      <c r="X1361" s="15"/>
      <c r="Y1361" s="15"/>
      <c r="Z1361" s="15"/>
      <c r="AA1361" s="15"/>
      <c r="AB1361" s="15"/>
      <c r="AC1361" s="15"/>
    </row>
    <row r="1362" spans="1:29" s="16" customFormat="1" ht="24.75" hidden="1" customHeight="1" x14ac:dyDescent="0.25">
      <c r="A1362" s="125">
        <v>105</v>
      </c>
      <c r="B1362" s="126" t="s">
        <v>809</v>
      </c>
      <c r="C1362" s="106">
        <f t="shared" si="194"/>
        <v>3733376.57</v>
      </c>
      <c r="D1362" s="134">
        <f t="shared" si="192"/>
        <v>74569.960000000006</v>
      </c>
      <c r="E1362" s="130">
        <f t="shared" si="193"/>
        <v>174228.89</v>
      </c>
      <c r="F1362" s="130">
        <v>0</v>
      </c>
      <c r="G1362" s="130">
        <v>0</v>
      </c>
      <c r="H1362" s="130">
        <v>0</v>
      </c>
      <c r="I1362" s="130">
        <v>0</v>
      </c>
      <c r="J1362" s="130">
        <v>0</v>
      </c>
      <c r="K1362" s="130">
        <v>0</v>
      </c>
      <c r="L1362" s="128">
        <v>0</v>
      </c>
      <c r="M1362" s="130">
        <v>0</v>
      </c>
      <c r="N1362" s="130">
        <v>505.8</v>
      </c>
      <c r="O1362" s="130">
        <v>3484577.72</v>
      </c>
      <c r="P1362" s="130">
        <v>0</v>
      </c>
      <c r="Q1362" s="130">
        <v>0</v>
      </c>
      <c r="R1362" s="130">
        <v>0</v>
      </c>
      <c r="S1362" s="130">
        <v>0</v>
      </c>
      <c r="T1362" s="130">
        <v>0</v>
      </c>
      <c r="U1362" s="130">
        <v>0</v>
      </c>
      <c r="V1362" s="130">
        <v>0</v>
      </c>
      <c r="W1362" s="130">
        <v>0</v>
      </c>
      <c r="X1362" s="15"/>
      <c r="Y1362" s="15"/>
      <c r="Z1362" s="15"/>
      <c r="AA1362" s="15"/>
      <c r="AB1362" s="15"/>
      <c r="AC1362" s="15"/>
    </row>
    <row r="1363" spans="1:29" s="16" customFormat="1" ht="24.75" hidden="1" customHeight="1" x14ac:dyDescent="0.25">
      <c r="A1363" s="125">
        <v>106</v>
      </c>
      <c r="B1363" s="126" t="s">
        <v>810</v>
      </c>
      <c r="C1363" s="106">
        <f t="shared" si="194"/>
        <v>8370758.0499999998</v>
      </c>
      <c r="D1363" s="134">
        <f t="shared" si="192"/>
        <v>167196.4</v>
      </c>
      <c r="E1363" s="130">
        <f t="shared" si="193"/>
        <v>390645.79</v>
      </c>
      <c r="F1363" s="130">
        <v>0</v>
      </c>
      <c r="G1363" s="130">
        <v>0</v>
      </c>
      <c r="H1363" s="130">
        <v>0</v>
      </c>
      <c r="I1363" s="130">
        <v>0</v>
      </c>
      <c r="J1363" s="130">
        <v>0</v>
      </c>
      <c r="K1363" s="130">
        <v>0</v>
      </c>
      <c r="L1363" s="128">
        <v>0</v>
      </c>
      <c r="M1363" s="130">
        <v>0</v>
      </c>
      <c r="N1363" s="130">
        <v>1431.4</v>
      </c>
      <c r="O1363" s="130">
        <v>7812915.8600000003</v>
      </c>
      <c r="P1363" s="130">
        <v>0</v>
      </c>
      <c r="Q1363" s="130">
        <v>0</v>
      </c>
      <c r="R1363" s="130">
        <v>0</v>
      </c>
      <c r="S1363" s="130">
        <v>0</v>
      </c>
      <c r="T1363" s="130">
        <v>0</v>
      </c>
      <c r="U1363" s="130">
        <v>0</v>
      </c>
      <c r="V1363" s="130">
        <v>0</v>
      </c>
      <c r="W1363" s="130">
        <v>0</v>
      </c>
      <c r="X1363" s="15"/>
      <c r="Y1363" s="15"/>
      <c r="Z1363" s="15"/>
      <c r="AA1363" s="15"/>
      <c r="AB1363" s="15"/>
      <c r="AC1363" s="15"/>
    </row>
    <row r="1364" spans="1:29" s="16" customFormat="1" ht="24.75" hidden="1" customHeight="1" x14ac:dyDescent="0.25">
      <c r="A1364" s="125">
        <v>107</v>
      </c>
      <c r="B1364" s="126" t="s">
        <v>811</v>
      </c>
      <c r="C1364" s="106">
        <f t="shared" si="194"/>
        <v>7742011</v>
      </c>
      <c r="D1364" s="134">
        <f t="shared" si="192"/>
        <v>154637.89000000001</v>
      </c>
      <c r="E1364" s="130">
        <f t="shared" si="193"/>
        <v>361303.48</v>
      </c>
      <c r="F1364" s="130">
        <v>0</v>
      </c>
      <c r="G1364" s="130">
        <v>0</v>
      </c>
      <c r="H1364" s="130">
        <v>0</v>
      </c>
      <c r="I1364" s="130">
        <v>0</v>
      </c>
      <c r="J1364" s="130">
        <v>0</v>
      </c>
      <c r="K1364" s="130">
        <v>0</v>
      </c>
      <c r="L1364" s="128">
        <v>0</v>
      </c>
      <c r="M1364" s="130">
        <v>0</v>
      </c>
      <c r="N1364" s="130">
        <v>0</v>
      </c>
      <c r="O1364" s="130">
        <v>0</v>
      </c>
      <c r="P1364" s="130">
        <v>0</v>
      </c>
      <c r="Q1364" s="130">
        <v>0</v>
      </c>
      <c r="R1364" s="130">
        <v>2580.27</v>
      </c>
      <c r="S1364" s="130">
        <v>7226069.6299999999</v>
      </c>
      <c r="T1364" s="130">
        <v>0</v>
      </c>
      <c r="U1364" s="130">
        <v>0</v>
      </c>
      <c r="V1364" s="130">
        <v>0</v>
      </c>
      <c r="W1364" s="130">
        <v>0</v>
      </c>
      <c r="X1364" s="15"/>
      <c r="Y1364" s="15"/>
      <c r="Z1364" s="15"/>
      <c r="AA1364" s="15"/>
      <c r="AB1364" s="15"/>
      <c r="AC1364" s="15"/>
    </row>
    <row r="1365" spans="1:29" s="16" customFormat="1" ht="24.75" hidden="1" customHeight="1" x14ac:dyDescent="0.25">
      <c r="A1365" s="125">
        <v>108</v>
      </c>
      <c r="B1365" s="126" t="s">
        <v>812</v>
      </c>
      <c r="C1365" s="106">
        <f t="shared" si="194"/>
        <v>8939339.4000000004</v>
      </c>
      <c r="D1365" s="134">
        <f t="shared" si="192"/>
        <v>178553.17</v>
      </c>
      <c r="E1365" s="130">
        <f t="shared" si="193"/>
        <v>417180.3</v>
      </c>
      <c r="F1365" s="130">
        <v>466571.86</v>
      </c>
      <c r="G1365" s="130">
        <v>1340463.52</v>
      </c>
      <c r="H1365" s="130">
        <v>0</v>
      </c>
      <c r="I1365" s="130">
        <v>465312.23</v>
      </c>
      <c r="J1365" s="130">
        <v>556493.73</v>
      </c>
      <c r="K1365" s="130">
        <v>0</v>
      </c>
      <c r="L1365" s="128">
        <v>0</v>
      </c>
      <c r="M1365" s="130">
        <v>0</v>
      </c>
      <c r="N1365" s="130">
        <v>505.8</v>
      </c>
      <c r="O1365" s="130">
        <v>3484577.72</v>
      </c>
      <c r="P1365" s="130">
        <v>0</v>
      </c>
      <c r="Q1365" s="130">
        <v>0</v>
      </c>
      <c r="R1365" s="130">
        <v>589.70000000000005</v>
      </c>
      <c r="S1365" s="130">
        <v>2030186.87</v>
      </c>
      <c r="T1365" s="130">
        <v>0</v>
      </c>
      <c r="U1365" s="130">
        <v>0</v>
      </c>
      <c r="V1365" s="130">
        <v>0</v>
      </c>
      <c r="W1365" s="130">
        <v>0</v>
      </c>
      <c r="X1365" s="15"/>
      <c r="Y1365" s="15"/>
      <c r="Z1365" s="15"/>
      <c r="AA1365" s="15"/>
      <c r="AB1365" s="15"/>
      <c r="AC1365" s="15"/>
    </row>
    <row r="1366" spans="1:29" s="16" customFormat="1" ht="24.75" hidden="1" customHeight="1" x14ac:dyDescent="0.25">
      <c r="A1366" s="125">
        <v>109</v>
      </c>
      <c r="B1366" s="126" t="s">
        <v>813</v>
      </c>
      <c r="C1366" s="106">
        <f t="shared" si="194"/>
        <v>6549285.8499999996</v>
      </c>
      <c r="D1366" s="134">
        <f t="shared" si="192"/>
        <v>130814.56</v>
      </c>
      <c r="E1366" s="130">
        <f t="shared" si="193"/>
        <v>305641.49</v>
      </c>
      <c r="F1366" s="130">
        <v>0</v>
      </c>
      <c r="G1366" s="130">
        <v>0</v>
      </c>
      <c r="H1366" s="130">
        <v>0</v>
      </c>
      <c r="I1366" s="130">
        <v>0</v>
      </c>
      <c r="J1366" s="130">
        <v>555030.89</v>
      </c>
      <c r="K1366" s="130">
        <v>0</v>
      </c>
      <c r="L1366" s="128">
        <v>0</v>
      </c>
      <c r="M1366" s="130">
        <v>0</v>
      </c>
      <c r="N1366" s="130">
        <v>505.8</v>
      </c>
      <c r="O1366" s="130">
        <v>3484577.72</v>
      </c>
      <c r="P1366" s="130">
        <v>0</v>
      </c>
      <c r="Q1366" s="130">
        <v>0</v>
      </c>
      <c r="R1366" s="130">
        <v>602.20000000000005</v>
      </c>
      <c r="S1366" s="130">
        <v>2073221.19</v>
      </c>
      <c r="T1366" s="130">
        <v>0</v>
      </c>
      <c r="U1366" s="130">
        <v>0</v>
      </c>
      <c r="V1366" s="130">
        <v>0</v>
      </c>
      <c r="W1366" s="130">
        <v>0</v>
      </c>
      <c r="X1366" s="15"/>
      <c r="Y1366" s="15"/>
      <c r="Z1366" s="15"/>
      <c r="AA1366" s="15"/>
      <c r="AB1366" s="15"/>
      <c r="AC1366" s="15"/>
    </row>
    <row r="1367" spans="1:29" s="16" customFormat="1" ht="24.75" hidden="1" customHeight="1" x14ac:dyDescent="0.25">
      <c r="A1367" s="125">
        <v>110</v>
      </c>
      <c r="B1367" s="126" t="s">
        <v>814</v>
      </c>
      <c r="C1367" s="106">
        <f t="shared" si="194"/>
        <v>4738258.95</v>
      </c>
      <c r="D1367" s="134">
        <f t="shared" si="192"/>
        <v>94641.35</v>
      </c>
      <c r="E1367" s="130">
        <f t="shared" si="193"/>
        <v>221124.65</v>
      </c>
      <c r="F1367" s="130">
        <v>470961.3</v>
      </c>
      <c r="G1367" s="130">
        <v>1353074.42</v>
      </c>
      <c r="H1367" s="130">
        <v>0</v>
      </c>
      <c r="I1367" s="130">
        <v>0</v>
      </c>
      <c r="J1367" s="130">
        <v>561729.14</v>
      </c>
      <c r="K1367" s="130">
        <v>0</v>
      </c>
      <c r="L1367" s="128">
        <v>0</v>
      </c>
      <c r="M1367" s="130">
        <v>0</v>
      </c>
      <c r="N1367" s="130">
        <v>0</v>
      </c>
      <c r="O1367" s="130">
        <v>0</v>
      </c>
      <c r="P1367" s="130">
        <v>0</v>
      </c>
      <c r="Q1367" s="130">
        <v>0</v>
      </c>
      <c r="R1367" s="130">
        <v>591.6</v>
      </c>
      <c r="S1367" s="130">
        <v>2036728.09</v>
      </c>
      <c r="T1367" s="130">
        <v>0</v>
      </c>
      <c r="U1367" s="130">
        <v>0</v>
      </c>
      <c r="V1367" s="130">
        <v>0</v>
      </c>
      <c r="W1367" s="130">
        <v>0</v>
      </c>
      <c r="X1367" s="15"/>
      <c r="Y1367" s="15"/>
      <c r="Z1367" s="15"/>
      <c r="AA1367" s="15"/>
      <c r="AB1367" s="15"/>
      <c r="AC1367" s="15"/>
    </row>
    <row r="1368" spans="1:29" s="16" customFormat="1" ht="24.75" hidden="1" customHeight="1" x14ac:dyDescent="0.25">
      <c r="A1368" s="125">
        <v>111</v>
      </c>
      <c r="B1368" s="126" t="s">
        <v>730</v>
      </c>
      <c r="C1368" s="106">
        <f t="shared" si="194"/>
        <v>12856800</v>
      </c>
      <c r="D1368" s="134">
        <f t="shared" si="192"/>
        <v>256800</v>
      </c>
      <c r="E1368" s="130">
        <f t="shared" si="193"/>
        <v>600000</v>
      </c>
      <c r="F1368" s="130">
        <v>0</v>
      </c>
      <c r="G1368" s="130">
        <v>0</v>
      </c>
      <c r="H1368" s="130">
        <v>0</v>
      </c>
      <c r="I1368" s="130">
        <v>0</v>
      </c>
      <c r="J1368" s="130">
        <v>0</v>
      </c>
      <c r="K1368" s="130">
        <v>0</v>
      </c>
      <c r="L1368" s="128">
        <v>0</v>
      </c>
      <c r="M1368" s="130">
        <v>0</v>
      </c>
      <c r="N1368" s="130">
        <v>0</v>
      </c>
      <c r="O1368" s="130">
        <v>0</v>
      </c>
      <c r="P1368" s="130">
        <v>0</v>
      </c>
      <c r="Q1368" s="130">
        <v>0</v>
      </c>
      <c r="R1368" s="130">
        <v>0</v>
      </c>
      <c r="S1368" s="130">
        <v>0</v>
      </c>
      <c r="T1368" s="130">
        <v>2674.96</v>
      </c>
      <c r="U1368" s="130">
        <v>12000000</v>
      </c>
      <c r="V1368" s="130">
        <v>0</v>
      </c>
      <c r="W1368" s="130">
        <v>0</v>
      </c>
      <c r="X1368" s="15"/>
      <c r="Y1368" s="15"/>
      <c r="Z1368" s="15"/>
      <c r="AA1368" s="15"/>
      <c r="AB1368" s="15"/>
      <c r="AC1368" s="15"/>
    </row>
    <row r="1369" spans="1:29" s="16" customFormat="1" ht="24.75" hidden="1" customHeight="1" x14ac:dyDescent="0.25">
      <c r="A1369" s="125">
        <v>112</v>
      </c>
      <c r="B1369" s="126" t="s">
        <v>767</v>
      </c>
      <c r="C1369" s="106">
        <f t="shared" si="194"/>
        <v>26069277.98</v>
      </c>
      <c r="D1369" s="134">
        <f t="shared" si="192"/>
        <v>520704.26</v>
      </c>
      <c r="E1369" s="130">
        <f t="shared" si="193"/>
        <v>1216598.75</v>
      </c>
      <c r="F1369" s="130">
        <v>0</v>
      </c>
      <c r="G1369" s="130">
        <v>0</v>
      </c>
      <c r="H1369" s="130">
        <v>0</v>
      </c>
      <c r="I1369" s="130">
        <v>0</v>
      </c>
      <c r="J1369" s="130">
        <v>3484037.08</v>
      </c>
      <c r="K1369" s="130">
        <v>0</v>
      </c>
      <c r="L1369" s="128">
        <v>0</v>
      </c>
      <c r="M1369" s="130">
        <v>0</v>
      </c>
      <c r="N1369" s="130">
        <v>1682.4</v>
      </c>
      <c r="O1369" s="130">
        <v>7997318.8399999999</v>
      </c>
      <c r="P1369" s="130">
        <v>0</v>
      </c>
      <c r="Q1369" s="130">
        <v>0</v>
      </c>
      <c r="R1369" s="130">
        <v>0</v>
      </c>
      <c r="S1369" s="130">
        <v>0</v>
      </c>
      <c r="T1369" s="130">
        <v>2840.22</v>
      </c>
      <c r="U1369" s="130">
        <v>12850619.050000001</v>
      </c>
      <c r="V1369" s="130">
        <v>0</v>
      </c>
      <c r="W1369" s="130">
        <v>0</v>
      </c>
      <c r="X1369" s="15"/>
      <c r="Y1369" s="15"/>
      <c r="Z1369" s="15"/>
      <c r="AA1369" s="15"/>
      <c r="AB1369" s="15"/>
      <c r="AC1369" s="15"/>
    </row>
    <row r="1370" spans="1:29" s="16" customFormat="1" ht="24.75" hidden="1" customHeight="1" x14ac:dyDescent="0.25">
      <c r="A1370" s="125">
        <v>113</v>
      </c>
      <c r="B1370" s="126" t="s">
        <v>773</v>
      </c>
      <c r="C1370" s="106">
        <f t="shared" si="194"/>
        <v>24507510.239999998</v>
      </c>
      <c r="D1370" s="134">
        <f t="shared" si="192"/>
        <v>489509.72</v>
      </c>
      <c r="E1370" s="130">
        <f t="shared" si="193"/>
        <v>1143714.31</v>
      </c>
      <c r="F1370" s="130">
        <v>0</v>
      </c>
      <c r="G1370" s="130">
        <v>7747495.5700000003</v>
      </c>
      <c r="H1370" s="130">
        <v>0</v>
      </c>
      <c r="I1370" s="130">
        <v>0</v>
      </c>
      <c r="J1370" s="130">
        <v>3216361.82</v>
      </c>
      <c r="K1370" s="130">
        <v>0</v>
      </c>
      <c r="L1370" s="128">
        <v>0</v>
      </c>
      <c r="M1370" s="130">
        <v>0</v>
      </c>
      <c r="N1370" s="130">
        <v>0</v>
      </c>
      <c r="O1370" s="130">
        <v>0</v>
      </c>
      <c r="P1370" s="130">
        <v>0</v>
      </c>
      <c r="Q1370" s="130">
        <v>0</v>
      </c>
      <c r="R1370" s="130">
        <v>0</v>
      </c>
      <c r="S1370" s="130">
        <v>0</v>
      </c>
      <c r="T1370" s="130">
        <v>3649.8</v>
      </c>
      <c r="U1370" s="130">
        <v>11910428.82</v>
      </c>
      <c r="V1370" s="130">
        <v>0</v>
      </c>
      <c r="W1370" s="130">
        <v>0</v>
      </c>
      <c r="X1370" s="15"/>
      <c r="Y1370" s="15"/>
      <c r="Z1370" s="15"/>
      <c r="AA1370" s="15"/>
      <c r="AB1370" s="15"/>
      <c r="AC1370" s="15"/>
    </row>
    <row r="1371" spans="1:29" s="16" customFormat="1" ht="24.75" hidden="1" customHeight="1" x14ac:dyDescent="0.25">
      <c r="A1371" s="125">
        <v>114</v>
      </c>
      <c r="B1371" s="126" t="s">
        <v>774</v>
      </c>
      <c r="C1371" s="106">
        <f t="shared" si="194"/>
        <v>17420399.579999998</v>
      </c>
      <c r="D1371" s="134">
        <f t="shared" si="192"/>
        <v>347952.73</v>
      </c>
      <c r="E1371" s="130">
        <f t="shared" si="193"/>
        <v>812973.66</v>
      </c>
      <c r="F1371" s="130">
        <v>0</v>
      </c>
      <c r="G1371" s="130">
        <v>0</v>
      </c>
      <c r="H1371" s="130">
        <v>1889392.4</v>
      </c>
      <c r="I1371" s="130">
        <v>0</v>
      </c>
      <c r="J1371" s="130">
        <v>2161192.73</v>
      </c>
      <c r="K1371" s="130">
        <v>0</v>
      </c>
      <c r="L1371" s="128">
        <v>0</v>
      </c>
      <c r="M1371" s="130">
        <v>0</v>
      </c>
      <c r="N1371" s="130">
        <v>1037</v>
      </c>
      <c r="O1371" s="130">
        <v>5200000</v>
      </c>
      <c r="P1371" s="130">
        <v>0</v>
      </c>
      <c r="Q1371" s="130">
        <v>0</v>
      </c>
      <c r="R1371" s="130">
        <v>0</v>
      </c>
      <c r="S1371" s="130">
        <v>0</v>
      </c>
      <c r="T1371" s="130">
        <v>1833.04</v>
      </c>
      <c r="U1371" s="130">
        <v>7008888.0599999996</v>
      </c>
      <c r="V1371" s="130">
        <v>0</v>
      </c>
      <c r="W1371" s="130">
        <v>0</v>
      </c>
      <c r="X1371" s="15"/>
      <c r="Y1371" s="15"/>
      <c r="Z1371" s="15"/>
      <c r="AA1371" s="15"/>
      <c r="AB1371" s="15"/>
      <c r="AC1371" s="15"/>
    </row>
    <row r="1372" spans="1:29" s="16" customFormat="1" ht="24.75" hidden="1" customHeight="1" x14ac:dyDescent="0.25">
      <c r="A1372" s="125">
        <v>115</v>
      </c>
      <c r="B1372" s="126" t="s">
        <v>167</v>
      </c>
      <c r="C1372" s="106">
        <f t="shared" si="194"/>
        <v>3889062.22</v>
      </c>
      <c r="D1372" s="134">
        <f t="shared" si="192"/>
        <v>77679.61</v>
      </c>
      <c r="E1372" s="130">
        <f t="shared" si="193"/>
        <v>181494.41</v>
      </c>
      <c r="F1372" s="130">
        <v>0</v>
      </c>
      <c r="G1372" s="130">
        <v>2444069.39</v>
      </c>
      <c r="H1372" s="130">
        <v>0</v>
      </c>
      <c r="I1372" s="130">
        <v>0</v>
      </c>
      <c r="J1372" s="130">
        <v>0</v>
      </c>
      <c r="K1372" s="130">
        <v>0</v>
      </c>
      <c r="L1372" s="128">
        <v>0</v>
      </c>
      <c r="M1372" s="130">
        <v>0</v>
      </c>
      <c r="N1372" s="130">
        <v>0</v>
      </c>
      <c r="O1372" s="130">
        <v>0</v>
      </c>
      <c r="P1372" s="130">
        <v>293.89999999999998</v>
      </c>
      <c r="Q1372" s="130">
        <v>1185818.81</v>
      </c>
      <c r="R1372" s="130">
        <v>0</v>
      </c>
      <c r="S1372" s="130">
        <v>0</v>
      </c>
      <c r="T1372" s="130">
        <v>0</v>
      </c>
      <c r="U1372" s="130">
        <v>0</v>
      </c>
      <c r="V1372" s="130">
        <v>0</v>
      </c>
      <c r="W1372" s="130">
        <v>0</v>
      </c>
      <c r="X1372" s="15"/>
      <c r="Y1372" s="15"/>
      <c r="Z1372" s="15"/>
      <c r="AA1372" s="15"/>
      <c r="AB1372" s="15"/>
      <c r="AC1372" s="15"/>
    </row>
    <row r="1373" spans="1:29" s="16" customFormat="1" ht="24.75" hidden="1" customHeight="1" x14ac:dyDescent="0.25">
      <c r="A1373" s="125">
        <v>116</v>
      </c>
      <c r="B1373" s="126" t="s">
        <v>168</v>
      </c>
      <c r="C1373" s="106">
        <f t="shared" si="194"/>
        <v>5574070.4299999997</v>
      </c>
      <c r="D1373" s="134">
        <f t="shared" si="192"/>
        <v>111335.74</v>
      </c>
      <c r="E1373" s="130">
        <f t="shared" si="193"/>
        <v>260130.22</v>
      </c>
      <c r="F1373" s="130">
        <v>951688.91</v>
      </c>
      <c r="G1373" s="130">
        <v>2862218.35</v>
      </c>
      <c r="H1373" s="130">
        <v>0</v>
      </c>
      <c r="I1373" s="130">
        <v>0</v>
      </c>
      <c r="J1373" s="130">
        <v>0</v>
      </c>
      <c r="K1373" s="130">
        <v>0</v>
      </c>
      <c r="L1373" s="128">
        <v>0</v>
      </c>
      <c r="M1373" s="130">
        <v>0</v>
      </c>
      <c r="N1373" s="130">
        <v>0</v>
      </c>
      <c r="O1373" s="130">
        <v>0</v>
      </c>
      <c r="P1373" s="130">
        <v>310.7</v>
      </c>
      <c r="Q1373" s="130">
        <v>1388697.21</v>
      </c>
      <c r="R1373" s="130">
        <v>0</v>
      </c>
      <c r="S1373" s="130">
        <v>0</v>
      </c>
      <c r="T1373" s="130">
        <v>0</v>
      </c>
      <c r="U1373" s="130">
        <v>0</v>
      </c>
      <c r="V1373" s="130">
        <v>0</v>
      </c>
      <c r="W1373" s="130">
        <v>0</v>
      </c>
      <c r="X1373" s="15"/>
      <c r="Y1373" s="15"/>
      <c r="Z1373" s="15"/>
      <c r="AA1373" s="15"/>
      <c r="AB1373" s="15"/>
      <c r="AC1373" s="15"/>
    </row>
    <row r="1374" spans="1:29" s="16" customFormat="1" ht="24.75" hidden="1" customHeight="1" x14ac:dyDescent="0.25">
      <c r="A1374" s="125">
        <v>117</v>
      </c>
      <c r="B1374" s="126" t="s">
        <v>815</v>
      </c>
      <c r="C1374" s="106">
        <f t="shared" si="194"/>
        <v>17602357.18</v>
      </c>
      <c r="D1374" s="134">
        <f t="shared" si="192"/>
        <v>351587.12</v>
      </c>
      <c r="E1374" s="130">
        <f t="shared" si="193"/>
        <v>821465.24</v>
      </c>
      <c r="F1374" s="130">
        <v>0</v>
      </c>
      <c r="G1374" s="130">
        <v>0</v>
      </c>
      <c r="H1374" s="130">
        <v>0</v>
      </c>
      <c r="I1374" s="130">
        <v>0</v>
      </c>
      <c r="J1374" s="130">
        <v>2577055.62</v>
      </c>
      <c r="K1374" s="130">
        <v>0</v>
      </c>
      <c r="L1374" s="128">
        <v>0</v>
      </c>
      <c r="M1374" s="130">
        <v>0</v>
      </c>
      <c r="N1374" s="130">
        <v>923.3</v>
      </c>
      <c r="O1374" s="130">
        <v>6360835.5300000003</v>
      </c>
      <c r="P1374" s="130">
        <v>0</v>
      </c>
      <c r="Q1374" s="130">
        <v>0</v>
      </c>
      <c r="R1374" s="130">
        <v>2176</v>
      </c>
      <c r="S1374" s="130">
        <v>7491413.6699999999</v>
      </c>
      <c r="T1374" s="130">
        <v>0</v>
      </c>
      <c r="U1374" s="130">
        <v>0</v>
      </c>
      <c r="V1374" s="130">
        <v>0</v>
      </c>
      <c r="W1374" s="130">
        <v>0</v>
      </c>
      <c r="X1374" s="15"/>
      <c r="Y1374" s="15"/>
      <c r="Z1374" s="15"/>
      <c r="AA1374" s="15"/>
      <c r="AB1374" s="15"/>
      <c r="AC1374" s="15"/>
    </row>
    <row r="1375" spans="1:29" s="16" customFormat="1" ht="24.75" hidden="1" customHeight="1" x14ac:dyDescent="0.25">
      <c r="A1375" s="125">
        <v>118</v>
      </c>
      <c r="B1375" s="126" t="s">
        <v>775</v>
      </c>
      <c r="C1375" s="106">
        <f t="shared" si="194"/>
        <v>17334743.280000001</v>
      </c>
      <c r="D1375" s="134">
        <f t="shared" si="192"/>
        <v>346241.84</v>
      </c>
      <c r="E1375" s="130">
        <f t="shared" si="193"/>
        <v>808976.26</v>
      </c>
      <c r="F1375" s="130">
        <v>0</v>
      </c>
      <c r="G1375" s="130">
        <v>0</v>
      </c>
      <c r="H1375" s="130">
        <v>0</v>
      </c>
      <c r="I1375" s="130">
        <v>0</v>
      </c>
      <c r="J1375" s="130">
        <v>2709883.16</v>
      </c>
      <c r="K1375" s="130">
        <v>0</v>
      </c>
      <c r="L1375" s="128">
        <v>0</v>
      </c>
      <c r="M1375" s="130">
        <v>0</v>
      </c>
      <c r="N1375" s="130">
        <v>1168</v>
      </c>
      <c r="O1375" s="130">
        <v>5400000</v>
      </c>
      <c r="P1375" s="130">
        <v>0</v>
      </c>
      <c r="Q1375" s="130">
        <v>0</v>
      </c>
      <c r="R1375" s="130">
        <v>0</v>
      </c>
      <c r="S1375" s="130">
        <v>0</v>
      </c>
      <c r="T1375" s="130">
        <v>2308.7399999999998</v>
      </c>
      <c r="U1375" s="130">
        <v>8069642.0199999996</v>
      </c>
      <c r="V1375" s="130">
        <v>0</v>
      </c>
      <c r="W1375" s="130">
        <v>0</v>
      </c>
      <c r="X1375" s="15"/>
      <c r="Y1375" s="15"/>
      <c r="Z1375" s="15"/>
      <c r="AA1375" s="15"/>
      <c r="AB1375" s="15"/>
      <c r="AC1375" s="15"/>
    </row>
    <row r="1376" spans="1:29" s="16" customFormat="1" ht="24.75" hidden="1" customHeight="1" x14ac:dyDescent="0.25">
      <c r="A1376" s="125">
        <v>119</v>
      </c>
      <c r="B1376" s="126" t="s">
        <v>768</v>
      </c>
      <c r="C1376" s="106">
        <f t="shared" si="194"/>
        <v>31399445.66</v>
      </c>
      <c r="D1376" s="134">
        <f t="shared" si="192"/>
        <v>627168.31999999995</v>
      </c>
      <c r="E1376" s="130">
        <f t="shared" si="193"/>
        <v>1465346.54</v>
      </c>
      <c r="F1376" s="130">
        <v>0</v>
      </c>
      <c r="G1376" s="130">
        <v>0</v>
      </c>
      <c r="H1376" s="130">
        <v>0</v>
      </c>
      <c r="I1376" s="130">
        <v>0</v>
      </c>
      <c r="J1376" s="130">
        <v>2151829.73</v>
      </c>
      <c r="K1376" s="130">
        <v>0</v>
      </c>
      <c r="L1376" s="128">
        <v>0</v>
      </c>
      <c r="M1376" s="130">
        <v>0</v>
      </c>
      <c r="N1376" s="130">
        <v>2275.1999999999998</v>
      </c>
      <c r="O1376" s="130">
        <v>12418573.529999999</v>
      </c>
      <c r="P1376" s="130">
        <v>0</v>
      </c>
      <c r="Q1376" s="130">
        <v>0</v>
      </c>
      <c r="R1376" s="130">
        <v>0</v>
      </c>
      <c r="S1376" s="130">
        <v>0</v>
      </c>
      <c r="T1376" s="130">
        <v>3426.44</v>
      </c>
      <c r="U1376" s="130">
        <v>14736527.539999999</v>
      </c>
      <c r="V1376" s="130">
        <v>0</v>
      </c>
      <c r="W1376" s="130">
        <v>0</v>
      </c>
      <c r="X1376" s="15"/>
      <c r="Y1376" s="15"/>
      <c r="Z1376" s="15"/>
      <c r="AA1376" s="15"/>
      <c r="AB1376" s="15"/>
      <c r="AC1376" s="15"/>
    </row>
    <row r="1377" spans="1:29" s="16" customFormat="1" ht="24.75" hidden="1" customHeight="1" x14ac:dyDescent="0.25">
      <c r="A1377" s="125">
        <v>120</v>
      </c>
      <c r="B1377" s="126" t="s">
        <v>769</v>
      </c>
      <c r="C1377" s="106">
        <f t="shared" si="194"/>
        <v>18875376.600000001</v>
      </c>
      <c r="D1377" s="134">
        <f t="shared" si="192"/>
        <v>377014.24</v>
      </c>
      <c r="E1377" s="130">
        <f t="shared" si="193"/>
        <v>880874.4</v>
      </c>
      <c r="F1377" s="130">
        <v>0</v>
      </c>
      <c r="G1377" s="130">
        <v>5017407.0199999996</v>
      </c>
      <c r="H1377" s="130">
        <v>1821006.77</v>
      </c>
      <c r="I1377" s="130">
        <v>870826.38</v>
      </c>
      <c r="J1377" s="130">
        <v>2082969.43</v>
      </c>
      <c r="K1377" s="130">
        <v>0</v>
      </c>
      <c r="L1377" s="128">
        <v>0</v>
      </c>
      <c r="M1377" s="130">
        <v>0</v>
      </c>
      <c r="N1377" s="130">
        <v>0</v>
      </c>
      <c r="O1377" s="130">
        <v>0</v>
      </c>
      <c r="P1377" s="130">
        <v>0</v>
      </c>
      <c r="Q1377" s="130">
        <v>0</v>
      </c>
      <c r="R1377" s="130">
        <v>0</v>
      </c>
      <c r="S1377" s="130">
        <v>0</v>
      </c>
      <c r="T1377" s="130">
        <v>1833.04</v>
      </c>
      <c r="U1377" s="130">
        <v>7825278.3599999994</v>
      </c>
      <c r="V1377" s="130">
        <v>0</v>
      </c>
      <c r="W1377" s="130">
        <v>0</v>
      </c>
      <c r="X1377" s="15"/>
      <c r="Y1377" s="15"/>
      <c r="Z1377" s="15"/>
      <c r="AA1377" s="15"/>
      <c r="AB1377" s="15"/>
      <c r="AC1377" s="15"/>
    </row>
    <row r="1378" spans="1:29" s="16" customFormat="1" ht="24.75" hidden="1" customHeight="1" x14ac:dyDescent="0.25">
      <c r="A1378" s="125">
        <v>121</v>
      </c>
      <c r="B1378" s="126" t="s">
        <v>776</v>
      </c>
      <c r="C1378" s="106">
        <f t="shared" si="194"/>
        <v>56570306.119999997</v>
      </c>
      <c r="D1378" s="134">
        <f t="shared" si="192"/>
        <v>1129927.71</v>
      </c>
      <c r="E1378" s="130">
        <f t="shared" si="193"/>
        <v>2640018.02</v>
      </c>
      <c r="F1378" s="130">
        <v>0</v>
      </c>
      <c r="G1378" s="130">
        <v>10005629.23</v>
      </c>
      <c r="H1378" s="130">
        <v>7262866.75</v>
      </c>
      <c r="I1378" s="130">
        <v>3473232.63</v>
      </c>
      <c r="J1378" s="130">
        <v>4153839.17</v>
      </c>
      <c r="K1378" s="130">
        <v>0</v>
      </c>
      <c r="L1378" s="128">
        <v>0</v>
      </c>
      <c r="M1378" s="130">
        <v>0</v>
      </c>
      <c r="N1378" s="130">
        <v>1751</v>
      </c>
      <c r="O1378" s="130">
        <v>12063059.689999999</v>
      </c>
      <c r="P1378" s="130">
        <v>1387.9</v>
      </c>
      <c r="Q1378" s="130">
        <v>4645925.3600000003</v>
      </c>
      <c r="R1378" s="130">
        <v>3252</v>
      </c>
      <c r="S1378" s="130">
        <v>11195807.560000001</v>
      </c>
      <c r="T1378" s="130">
        <v>0</v>
      </c>
      <c r="U1378" s="130">
        <v>0</v>
      </c>
      <c r="V1378" s="130">
        <v>0</v>
      </c>
      <c r="W1378" s="130">
        <v>0</v>
      </c>
      <c r="X1378" s="15"/>
      <c r="Y1378" s="15"/>
      <c r="Z1378" s="15"/>
      <c r="AA1378" s="15"/>
      <c r="AB1378" s="15"/>
      <c r="AC1378" s="15"/>
    </row>
    <row r="1379" spans="1:29" s="16" customFormat="1" ht="24.75" hidden="1" customHeight="1" x14ac:dyDescent="0.25">
      <c r="A1379" s="125">
        <v>122</v>
      </c>
      <c r="B1379" s="126" t="s">
        <v>770</v>
      </c>
      <c r="C1379" s="106">
        <f t="shared" si="194"/>
        <v>15002604.970000001</v>
      </c>
      <c r="D1379" s="134">
        <f t="shared" si="192"/>
        <v>299660.02</v>
      </c>
      <c r="E1379" s="130">
        <f t="shared" si="193"/>
        <v>700140.24</v>
      </c>
      <c r="F1379" s="130">
        <v>0</v>
      </c>
      <c r="G1379" s="130">
        <v>0</v>
      </c>
      <c r="H1379" s="130">
        <v>3565316.52</v>
      </c>
      <c r="I1379" s="130">
        <v>852487.69</v>
      </c>
      <c r="J1379" s="130">
        <v>2039104.25</v>
      </c>
      <c r="K1379" s="130">
        <v>0</v>
      </c>
      <c r="L1379" s="128">
        <v>0</v>
      </c>
      <c r="M1379" s="130">
        <v>0</v>
      </c>
      <c r="N1379" s="130">
        <v>0</v>
      </c>
      <c r="O1379" s="130">
        <v>0</v>
      </c>
      <c r="P1379" s="130">
        <v>0</v>
      </c>
      <c r="Q1379" s="130">
        <v>0</v>
      </c>
      <c r="R1379" s="130">
        <v>0</v>
      </c>
      <c r="S1379" s="130">
        <v>0</v>
      </c>
      <c r="T1379" s="130">
        <v>1667.78</v>
      </c>
      <c r="U1379" s="130">
        <v>7545896.25</v>
      </c>
      <c r="V1379" s="130">
        <v>0</v>
      </c>
      <c r="W1379" s="130">
        <v>0</v>
      </c>
      <c r="X1379" s="15"/>
      <c r="Y1379" s="15"/>
      <c r="Z1379" s="15"/>
      <c r="AA1379" s="15"/>
      <c r="AB1379" s="15"/>
      <c r="AC1379" s="15"/>
    </row>
    <row r="1380" spans="1:29" s="16" customFormat="1" ht="24.75" hidden="1" customHeight="1" x14ac:dyDescent="0.25">
      <c r="A1380" s="125">
        <v>123</v>
      </c>
      <c r="B1380" s="126" t="s">
        <v>816</v>
      </c>
      <c r="C1380" s="106">
        <f t="shared" si="194"/>
        <v>9788892.3499999996</v>
      </c>
      <c r="D1380" s="134">
        <f t="shared" si="192"/>
        <v>195522.02</v>
      </c>
      <c r="E1380" s="130">
        <f t="shared" si="193"/>
        <v>456827.16</v>
      </c>
      <c r="F1380" s="130">
        <v>0</v>
      </c>
      <c r="G1380" s="130">
        <v>0</v>
      </c>
      <c r="H1380" s="130">
        <v>0</v>
      </c>
      <c r="I1380" s="130">
        <v>0</v>
      </c>
      <c r="J1380" s="130">
        <v>0</v>
      </c>
      <c r="K1380" s="130">
        <v>0</v>
      </c>
      <c r="L1380" s="128">
        <v>2</v>
      </c>
      <c r="M1380" s="130">
        <v>5727971.4900000002</v>
      </c>
      <c r="N1380" s="130">
        <v>594.1</v>
      </c>
      <c r="O1380" s="130">
        <v>3408571.68</v>
      </c>
      <c r="P1380" s="130">
        <v>0</v>
      </c>
      <c r="Q1380" s="130">
        <v>0</v>
      </c>
      <c r="R1380" s="130">
        <v>0</v>
      </c>
      <c r="S1380" s="130">
        <v>0</v>
      </c>
      <c r="T1380" s="130">
        <v>0</v>
      </c>
      <c r="U1380" s="130">
        <v>0</v>
      </c>
      <c r="V1380" s="130">
        <v>0</v>
      </c>
      <c r="W1380" s="130">
        <v>0</v>
      </c>
      <c r="X1380" s="15"/>
      <c r="Y1380" s="15"/>
      <c r="Z1380" s="15"/>
      <c r="AA1380" s="15"/>
      <c r="AB1380" s="15"/>
      <c r="AC1380" s="15"/>
    </row>
    <row r="1381" spans="1:29" s="16" customFormat="1" ht="24.75" hidden="1" customHeight="1" x14ac:dyDescent="0.25">
      <c r="A1381" s="125">
        <v>124</v>
      </c>
      <c r="B1381" s="126" t="s">
        <v>817</v>
      </c>
      <c r="C1381" s="106">
        <f t="shared" si="194"/>
        <v>12083629.810000001</v>
      </c>
      <c r="D1381" s="134">
        <f t="shared" si="192"/>
        <v>241356.79999999999</v>
      </c>
      <c r="E1381" s="130">
        <f t="shared" si="193"/>
        <v>563917.76</v>
      </c>
      <c r="F1381" s="130">
        <v>0</v>
      </c>
      <c r="G1381" s="130">
        <v>0</v>
      </c>
      <c r="H1381" s="130">
        <v>0</v>
      </c>
      <c r="I1381" s="130">
        <v>0</v>
      </c>
      <c r="J1381" s="130">
        <v>0</v>
      </c>
      <c r="K1381" s="130">
        <v>0</v>
      </c>
      <c r="L1381" s="128">
        <v>0</v>
      </c>
      <c r="M1381" s="130">
        <v>0</v>
      </c>
      <c r="N1381" s="130">
        <v>1150.3</v>
      </c>
      <c r="O1381" s="130">
        <v>6278606.3399999999</v>
      </c>
      <c r="P1381" s="130">
        <v>0</v>
      </c>
      <c r="Q1381" s="130">
        <v>0</v>
      </c>
      <c r="R1381" s="130">
        <v>1785.3</v>
      </c>
      <c r="S1381" s="130">
        <v>4999748.91</v>
      </c>
      <c r="T1381" s="130">
        <v>0</v>
      </c>
      <c r="U1381" s="130">
        <v>0</v>
      </c>
      <c r="V1381" s="130">
        <v>0</v>
      </c>
      <c r="W1381" s="130">
        <v>0</v>
      </c>
      <c r="X1381" s="15"/>
      <c r="Y1381" s="15"/>
      <c r="Z1381" s="15"/>
      <c r="AA1381" s="15"/>
      <c r="AB1381" s="15"/>
      <c r="AC1381" s="15"/>
    </row>
    <row r="1382" spans="1:29" s="16" customFormat="1" ht="24.75" hidden="1" customHeight="1" x14ac:dyDescent="0.25">
      <c r="A1382" s="125">
        <v>125</v>
      </c>
      <c r="B1382" s="126" t="s">
        <v>818</v>
      </c>
      <c r="C1382" s="106">
        <f t="shared" si="194"/>
        <v>18487479.640000001</v>
      </c>
      <c r="D1382" s="134">
        <f t="shared" si="192"/>
        <v>369266.44</v>
      </c>
      <c r="E1382" s="130">
        <f t="shared" si="193"/>
        <v>862772.06</v>
      </c>
      <c r="F1382" s="130">
        <v>0</v>
      </c>
      <c r="G1382" s="130">
        <v>0</v>
      </c>
      <c r="H1382" s="130">
        <v>0</v>
      </c>
      <c r="I1382" s="130">
        <v>0</v>
      </c>
      <c r="J1382" s="130">
        <v>0</v>
      </c>
      <c r="K1382" s="130">
        <v>0</v>
      </c>
      <c r="L1382" s="128">
        <v>0</v>
      </c>
      <c r="M1382" s="130">
        <v>0</v>
      </c>
      <c r="N1382" s="130">
        <v>1687.8</v>
      </c>
      <c r="O1382" s="130">
        <v>9212407</v>
      </c>
      <c r="P1382" s="130">
        <v>0</v>
      </c>
      <c r="Q1382" s="130">
        <v>0</v>
      </c>
      <c r="R1382" s="130">
        <v>2871.99</v>
      </c>
      <c r="S1382" s="130">
        <v>8043034.1399999997</v>
      </c>
      <c r="T1382" s="130">
        <v>0</v>
      </c>
      <c r="U1382" s="130">
        <v>0</v>
      </c>
      <c r="V1382" s="130">
        <v>0</v>
      </c>
      <c r="W1382" s="130">
        <v>0</v>
      </c>
      <c r="X1382" s="15"/>
      <c r="Y1382" s="15"/>
      <c r="Z1382" s="15"/>
      <c r="AA1382" s="15"/>
      <c r="AB1382" s="15"/>
      <c r="AC1382" s="15"/>
    </row>
    <row r="1383" spans="1:29" s="16" customFormat="1" ht="24.75" hidden="1" customHeight="1" x14ac:dyDescent="0.25">
      <c r="A1383" s="125">
        <v>126</v>
      </c>
      <c r="B1383" s="126" t="s">
        <v>819</v>
      </c>
      <c r="C1383" s="106">
        <f t="shared" si="194"/>
        <v>9788892.3499999996</v>
      </c>
      <c r="D1383" s="134">
        <f t="shared" si="192"/>
        <v>195522.02</v>
      </c>
      <c r="E1383" s="130">
        <f t="shared" si="193"/>
        <v>456827.16</v>
      </c>
      <c r="F1383" s="130">
        <v>0</v>
      </c>
      <c r="G1383" s="130">
        <v>0</v>
      </c>
      <c r="H1383" s="130">
        <v>0</v>
      </c>
      <c r="I1383" s="130">
        <v>0</v>
      </c>
      <c r="J1383" s="130">
        <v>0</v>
      </c>
      <c r="K1383" s="130">
        <v>0</v>
      </c>
      <c r="L1383" s="128">
        <v>2</v>
      </c>
      <c r="M1383" s="130">
        <v>5727971.4900000002</v>
      </c>
      <c r="N1383" s="130">
        <v>594.1</v>
      </c>
      <c r="O1383" s="130">
        <v>3408571.68</v>
      </c>
      <c r="P1383" s="130">
        <v>0</v>
      </c>
      <c r="Q1383" s="130">
        <v>0</v>
      </c>
      <c r="R1383" s="130">
        <v>0</v>
      </c>
      <c r="S1383" s="130">
        <v>0</v>
      </c>
      <c r="T1383" s="130">
        <v>0</v>
      </c>
      <c r="U1383" s="130">
        <v>0</v>
      </c>
      <c r="V1383" s="130">
        <v>0</v>
      </c>
      <c r="W1383" s="130">
        <v>0</v>
      </c>
      <c r="X1383" s="15"/>
      <c r="Y1383" s="15"/>
      <c r="Z1383" s="15"/>
      <c r="AA1383" s="15"/>
      <c r="AB1383" s="15"/>
      <c r="AC1383" s="15"/>
    </row>
    <row r="1384" spans="1:29" s="16" customFormat="1" ht="24.75" hidden="1" customHeight="1" x14ac:dyDescent="0.25">
      <c r="A1384" s="125">
        <v>127</v>
      </c>
      <c r="B1384" s="126" t="s">
        <v>820</v>
      </c>
      <c r="C1384" s="106">
        <f t="shared" si="194"/>
        <v>9788892.3499999996</v>
      </c>
      <c r="D1384" s="134">
        <f t="shared" si="192"/>
        <v>195522.02</v>
      </c>
      <c r="E1384" s="130">
        <f t="shared" si="193"/>
        <v>456827.16</v>
      </c>
      <c r="F1384" s="130">
        <v>0</v>
      </c>
      <c r="G1384" s="130">
        <v>0</v>
      </c>
      <c r="H1384" s="130">
        <v>0</v>
      </c>
      <c r="I1384" s="130">
        <v>0</v>
      </c>
      <c r="J1384" s="130">
        <v>0</v>
      </c>
      <c r="K1384" s="130">
        <v>0</v>
      </c>
      <c r="L1384" s="128">
        <v>2</v>
      </c>
      <c r="M1384" s="130">
        <v>5727971.4900000002</v>
      </c>
      <c r="N1384" s="130">
        <v>594.1</v>
      </c>
      <c r="O1384" s="130">
        <v>3408571.68</v>
      </c>
      <c r="P1384" s="130">
        <v>0</v>
      </c>
      <c r="Q1384" s="130">
        <v>0</v>
      </c>
      <c r="R1384" s="130">
        <v>0</v>
      </c>
      <c r="S1384" s="130">
        <v>0</v>
      </c>
      <c r="T1384" s="130">
        <v>0</v>
      </c>
      <c r="U1384" s="130">
        <v>0</v>
      </c>
      <c r="V1384" s="130">
        <v>0</v>
      </c>
      <c r="W1384" s="130">
        <v>0</v>
      </c>
      <c r="X1384" s="15"/>
      <c r="Y1384" s="15"/>
      <c r="Z1384" s="15"/>
      <c r="AA1384" s="15"/>
      <c r="AB1384" s="15"/>
      <c r="AC1384" s="15"/>
    </row>
    <row r="1385" spans="1:29" s="16" customFormat="1" ht="24.75" hidden="1" customHeight="1" x14ac:dyDescent="0.25">
      <c r="A1385" s="125">
        <v>128</v>
      </c>
      <c r="B1385" s="126" t="s">
        <v>821</v>
      </c>
      <c r="C1385" s="106">
        <f t="shared" si="194"/>
        <v>8370758.0499999998</v>
      </c>
      <c r="D1385" s="134">
        <f t="shared" si="192"/>
        <v>167196.4</v>
      </c>
      <c r="E1385" s="130">
        <f t="shared" si="193"/>
        <v>390645.79</v>
      </c>
      <c r="F1385" s="130">
        <v>0</v>
      </c>
      <c r="G1385" s="130">
        <v>0</v>
      </c>
      <c r="H1385" s="130">
        <v>0</v>
      </c>
      <c r="I1385" s="130">
        <v>0</v>
      </c>
      <c r="J1385" s="130">
        <v>0</v>
      </c>
      <c r="K1385" s="130">
        <v>0</v>
      </c>
      <c r="L1385" s="128">
        <v>0</v>
      </c>
      <c r="M1385" s="130">
        <v>0</v>
      </c>
      <c r="N1385" s="130">
        <v>1431.4</v>
      </c>
      <c r="O1385" s="130">
        <v>7812915.8600000003</v>
      </c>
      <c r="P1385" s="130">
        <v>0</v>
      </c>
      <c r="Q1385" s="130">
        <v>0</v>
      </c>
      <c r="R1385" s="130">
        <v>0</v>
      </c>
      <c r="S1385" s="130">
        <v>0</v>
      </c>
      <c r="T1385" s="130">
        <v>0</v>
      </c>
      <c r="U1385" s="130">
        <v>0</v>
      </c>
      <c r="V1385" s="130">
        <v>0</v>
      </c>
      <c r="W1385" s="130">
        <v>0</v>
      </c>
      <c r="X1385" s="15"/>
      <c r="Y1385" s="15"/>
      <c r="Z1385" s="15"/>
      <c r="AA1385" s="15"/>
      <c r="AB1385" s="15"/>
      <c r="AC1385" s="15"/>
    </row>
    <row r="1386" spans="1:29" s="16" customFormat="1" ht="24.75" hidden="1" customHeight="1" x14ac:dyDescent="0.25">
      <c r="A1386" s="125">
        <v>129</v>
      </c>
      <c r="B1386" s="126" t="s">
        <v>822</v>
      </c>
      <c r="C1386" s="106">
        <f t="shared" si="194"/>
        <v>12181204.939999999</v>
      </c>
      <c r="D1386" s="134">
        <f t="shared" si="192"/>
        <v>243305.75</v>
      </c>
      <c r="E1386" s="130">
        <f t="shared" si="193"/>
        <v>568471.39</v>
      </c>
      <c r="F1386" s="130">
        <v>0</v>
      </c>
      <c r="G1386" s="130">
        <v>0</v>
      </c>
      <c r="H1386" s="130">
        <v>0</v>
      </c>
      <c r="I1386" s="130">
        <v>0</v>
      </c>
      <c r="J1386" s="130">
        <v>0</v>
      </c>
      <c r="K1386" s="130">
        <v>0</v>
      </c>
      <c r="L1386" s="128">
        <v>0</v>
      </c>
      <c r="M1386" s="130">
        <v>0</v>
      </c>
      <c r="N1386" s="130">
        <v>1150.3</v>
      </c>
      <c r="O1386" s="130">
        <v>6278606.3399999999</v>
      </c>
      <c r="P1386" s="130">
        <v>0</v>
      </c>
      <c r="Q1386" s="130">
        <v>0</v>
      </c>
      <c r="R1386" s="130">
        <v>1817.82</v>
      </c>
      <c r="S1386" s="130">
        <v>5090821.46</v>
      </c>
      <c r="T1386" s="130">
        <v>0</v>
      </c>
      <c r="U1386" s="130">
        <v>0</v>
      </c>
      <c r="V1386" s="130">
        <v>0</v>
      </c>
      <c r="W1386" s="130">
        <v>0</v>
      </c>
      <c r="X1386" s="15"/>
      <c r="Y1386" s="15"/>
      <c r="Z1386" s="15"/>
      <c r="AA1386" s="15"/>
      <c r="AB1386" s="15"/>
      <c r="AC1386" s="15"/>
    </row>
    <row r="1387" spans="1:29" s="16" customFormat="1" ht="24.75" hidden="1" customHeight="1" x14ac:dyDescent="0.25">
      <c r="A1387" s="125">
        <v>130</v>
      </c>
      <c r="B1387" s="126" t="s">
        <v>823</v>
      </c>
      <c r="C1387" s="106">
        <f t="shared" si="194"/>
        <v>8816357.6699999999</v>
      </c>
      <c r="D1387" s="134">
        <f t="shared" si="192"/>
        <v>176096.75</v>
      </c>
      <c r="E1387" s="130">
        <f t="shared" si="193"/>
        <v>411441</v>
      </c>
      <c r="F1387" s="130">
        <v>0</v>
      </c>
      <c r="G1387" s="130">
        <v>0</v>
      </c>
      <c r="H1387" s="130">
        <v>0</v>
      </c>
      <c r="I1387" s="130">
        <v>0</v>
      </c>
      <c r="J1387" s="130">
        <v>0</v>
      </c>
      <c r="K1387" s="130">
        <v>0</v>
      </c>
      <c r="L1387" s="128">
        <v>0</v>
      </c>
      <c r="M1387" s="130">
        <v>0</v>
      </c>
      <c r="N1387" s="130">
        <v>0</v>
      </c>
      <c r="O1387" s="130">
        <v>0</v>
      </c>
      <c r="P1387" s="130">
        <v>0</v>
      </c>
      <c r="Q1387" s="130">
        <v>0</v>
      </c>
      <c r="R1387" s="130">
        <v>2938.33</v>
      </c>
      <c r="S1387" s="130">
        <v>8228819.9199999999</v>
      </c>
      <c r="T1387" s="130">
        <v>0</v>
      </c>
      <c r="U1387" s="130">
        <v>0</v>
      </c>
      <c r="V1387" s="130">
        <v>0</v>
      </c>
      <c r="W1387" s="130">
        <v>0</v>
      </c>
      <c r="X1387" s="15"/>
      <c r="Y1387" s="15"/>
      <c r="Z1387" s="15"/>
      <c r="AA1387" s="15"/>
      <c r="AB1387" s="15"/>
      <c r="AC1387" s="15"/>
    </row>
    <row r="1388" spans="1:29" s="16" customFormat="1" ht="24.75" hidden="1" customHeight="1" x14ac:dyDescent="0.25">
      <c r="A1388" s="125">
        <v>131</v>
      </c>
      <c r="B1388" s="126" t="s">
        <v>777</v>
      </c>
      <c r="C1388" s="106">
        <f t="shared" si="194"/>
        <v>8497650.7699999996</v>
      </c>
      <c r="D1388" s="134">
        <f t="shared" si="192"/>
        <v>169730.94</v>
      </c>
      <c r="E1388" s="130">
        <f t="shared" si="193"/>
        <v>396567.61</v>
      </c>
      <c r="F1388" s="130">
        <v>0</v>
      </c>
      <c r="G1388" s="130">
        <v>0</v>
      </c>
      <c r="H1388" s="130">
        <v>0</v>
      </c>
      <c r="I1388" s="130">
        <v>0</v>
      </c>
      <c r="J1388" s="130">
        <v>0</v>
      </c>
      <c r="K1388" s="130">
        <v>0</v>
      </c>
      <c r="L1388" s="128">
        <v>0</v>
      </c>
      <c r="M1388" s="130">
        <v>0</v>
      </c>
      <c r="N1388" s="130">
        <v>0</v>
      </c>
      <c r="O1388" s="130">
        <v>0</v>
      </c>
      <c r="P1388" s="130">
        <v>0</v>
      </c>
      <c r="Q1388" s="130">
        <v>0</v>
      </c>
      <c r="R1388" s="130">
        <v>0</v>
      </c>
      <c r="S1388" s="130">
        <v>0</v>
      </c>
      <c r="T1388" s="130">
        <v>2337</v>
      </c>
      <c r="U1388" s="130">
        <v>7931352.2199999997</v>
      </c>
      <c r="V1388" s="130">
        <v>0</v>
      </c>
      <c r="W1388" s="130">
        <v>0</v>
      </c>
      <c r="X1388" s="15"/>
      <c r="Y1388" s="15"/>
      <c r="Z1388" s="15"/>
      <c r="AA1388" s="15"/>
      <c r="AB1388" s="15"/>
      <c r="AC1388" s="15"/>
    </row>
    <row r="1389" spans="1:29" s="16" customFormat="1" ht="24.75" hidden="1" customHeight="1" x14ac:dyDescent="0.25">
      <c r="A1389" s="125">
        <v>132</v>
      </c>
      <c r="B1389" s="126" t="s">
        <v>778</v>
      </c>
      <c r="C1389" s="106">
        <f t="shared" si="194"/>
        <v>8358341.1900000004</v>
      </c>
      <c r="D1389" s="134">
        <f t="shared" si="192"/>
        <v>166948.39000000001</v>
      </c>
      <c r="E1389" s="130">
        <f t="shared" si="193"/>
        <v>390066.32</v>
      </c>
      <c r="F1389" s="130">
        <v>0</v>
      </c>
      <c r="G1389" s="130">
        <v>0</v>
      </c>
      <c r="H1389" s="130">
        <v>0</v>
      </c>
      <c r="I1389" s="130">
        <v>0</v>
      </c>
      <c r="J1389" s="130">
        <v>0</v>
      </c>
      <c r="K1389" s="130">
        <v>0</v>
      </c>
      <c r="L1389" s="128">
        <v>0</v>
      </c>
      <c r="M1389" s="130">
        <v>0</v>
      </c>
      <c r="N1389" s="130">
        <v>0</v>
      </c>
      <c r="O1389" s="130">
        <v>0</v>
      </c>
      <c r="P1389" s="130">
        <v>0</v>
      </c>
      <c r="Q1389" s="130">
        <v>0</v>
      </c>
      <c r="R1389" s="130">
        <v>0</v>
      </c>
      <c r="S1389" s="130">
        <v>0</v>
      </c>
      <c r="T1389" s="130">
        <v>2337</v>
      </c>
      <c r="U1389" s="130">
        <v>7801326.4800000004</v>
      </c>
      <c r="V1389" s="130">
        <v>0</v>
      </c>
      <c r="W1389" s="130">
        <v>0</v>
      </c>
      <c r="X1389" s="15"/>
      <c r="Y1389" s="15"/>
      <c r="Z1389" s="15"/>
      <c r="AA1389" s="15"/>
      <c r="AB1389" s="15"/>
      <c r="AC1389" s="15"/>
    </row>
    <row r="1390" spans="1:29" s="16" customFormat="1" ht="24.75" hidden="1" customHeight="1" x14ac:dyDescent="0.25">
      <c r="A1390" s="125">
        <v>133</v>
      </c>
      <c r="B1390" s="126" t="s">
        <v>779</v>
      </c>
      <c r="C1390" s="106">
        <f t="shared" si="194"/>
        <v>26342376.530000001</v>
      </c>
      <c r="D1390" s="134">
        <f t="shared" si="192"/>
        <v>526159.1</v>
      </c>
      <c r="E1390" s="130">
        <f t="shared" si="193"/>
        <v>1229343.69</v>
      </c>
      <c r="F1390" s="130">
        <v>0</v>
      </c>
      <c r="G1390" s="130">
        <v>8293302.0700000003</v>
      </c>
      <c r="H1390" s="130">
        <v>0</v>
      </c>
      <c r="I1390" s="130">
        <v>0</v>
      </c>
      <c r="J1390" s="130">
        <v>3442952.62</v>
      </c>
      <c r="K1390" s="130">
        <v>0</v>
      </c>
      <c r="L1390" s="128">
        <v>0</v>
      </c>
      <c r="M1390" s="130">
        <v>0</v>
      </c>
      <c r="N1390" s="130">
        <v>0</v>
      </c>
      <c r="O1390" s="130">
        <v>0</v>
      </c>
      <c r="P1390" s="130">
        <v>0</v>
      </c>
      <c r="Q1390" s="130">
        <v>0</v>
      </c>
      <c r="R1390" s="130">
        <v>0</v>
      </c>
      <c r="S1390" s="130">
        <v>0</v>
      </c>
      <c r="T1390" s="130">
        <v>2840.22</v>
      </c>
      <c r="U1390" s="130">
        <v>12850619.050000001</v>
      </c>
      <c r="V1390" s="130">
        <v>0</v>
      </c>
      <c r="W1390" s="130">
        <v>0</v>
      </c>
      <c r="X1390" s="15"/>
      <c r="Y1390" s="15"/>
      <c r="Z1390" s="15"/>
      <c r="AA1390" s="15"/>
      <c r="AB1390" s="15"/>
      <c r="AC1390" s="15"/>
    </row>
    <row r="1391" spans="1:29" s="16" customFormat="1" ht="24.75" hidden="1" customHeight="1" x14ac:dyDescent="0.25">
      <c r="A1391" s="125">
        <v>134</v>
      </c>
      <c r="B1391" s="126" t="s">
        <v>780</v>
      </c>
      <c r="C1391" s="106">
        <f t="shared" si="194"/>
        <v>27269404.359999999</v>
      </c>
      <c r="D1391" s="134">
        <f t="shared" si="192"/>
        <v>544675.43000000005</v>
      </c>
      <c r="E1391" s="130">
        <f t="shared" si="193"/>
        <v>1272606.1399999999</v>
      </c>
      <c r="F1391" s="130">
        <v>0</v>
      </c>
      <c r="G1391" s="130">
        <v>6286529.1299999999</v>
      </c>
      <c r="H1391" s="130">
        <v>0</v>
      </c>
      <c r="I1391" s="130">
        <v>0</v>
      </c>
      <c r="J1391" s="130">
        <v>2609853.9500000002</v>
      </c>
      <c r="K1391" s="130">
        <v>0</v>
      </c>
      <c r="L1391" s="128">
        <v>0</v>
      </c>
      <c r="M1391" s="130">
        <v>0</v>
      </c>
      <c r="N1391" s="130">
        <v>923.3</v>
      </c>
      <c r="O1391" s="130">
        <v>6360835.5300000003</v>
      </c>
      <c r="P1391" s="130">
        <v>0</v>
      </c>
      <c r="Q1391" s="130">
        <v>0</v>
      </c>
      <c r="R1391" s="130">
        <v>0</v>
      </c>
      <c r="S1391" s="130">
        <v>0</v>
      </c>
      <c r="T1391" s="130">
        <v>1832.92</v>
      </c>
      <c r="U1391" s="130">
        <v>10194904.18</v>
      </c>
      <c r="V1391" s="130">
        <v>0</v>
      </c>
      <c r="W1391" s="130">
        <v>0</v>
      </c>
      <c r="X1391" s="15"/>
      <c r="Y1391" s="15"/>
      <c r="Z1391" s="15"/>
      <c r="AA1391" s="15"/>
      <c r="AB1391" s="15"/>
      <c r="AC1391" s="15"/>
    </row>
    <row r="1392" spans="1:29" s="16" customFormat="1" ht="24.75" hidden="1" customHeight="1" x14ac:dyDescent="0.25">
      <c r="A1392" s="125">
        <v>135</v>
      </c>
      <c r="B1392" s="126" t="s">
        <v>781</v>
      </c>
      <c r="C1392" s="106">
        <f t="shared" si="194"/>
        <v>25398438.649999999</v>
      </c>
      <c r="D1392" s="134">
        <f t="shared" si="192"/>
        <v>507305.01</v>
      </c>
      <c r="E1392" s="130">
        <f t="shared" si="193"/>
        <v>1185292.08</v>
      </c>
      <c r="F1392" s="130">
        <v>0</v>
      </c>
      <c r="G1392" s="130">
        <v>6234416.4800000004</v>
      </c>
      <c r="H1392" s="130">
        <v>4525426.1500000004</v>
      </c>
      <c r="I1392" s="130">
        <v>1082069.82</v>
      </c>
      <c r="J1392" s="130">
        <v>2588219.37</v>
      </c>
      <c r="K1392" s="130">
        <v>0</v>
      </c>
      <c r="L1392" s="128">
        <v>0</v>
      </c>
      <c r="M1392" s="130">
        <v>0</v>
      </c>
      <c r="N1392" s="130">
        <v>0</v>
      </c>
      <c r="O1392" s="130">
        <v>0</v>
      </c>
      <c r="P1392" s="130">
        <v>0</v>
      </c>
      <c r="Q1392" s="130">
        <v>0</v>
      </c>
      <c r="R1392" s="130">
        <v>0</v>
      </c>
      <c r="S1392" s="130">
        <v>0</v>
      </c>
      <c r="T1392" s="130">
        <v>1667.66</v>
      </c>
      <c r="U1392" s="130">
        <v>9275709.7400000002</v>
      </c>
      <c r="V1392" s="130">
        <v>0</v>
      </c>
      <c r="W1392" s="130">
        <v>0</v>
      </c>
      <c r="X1392" s="15"/>
      <c r="Y1392" s="15"/>
      <c r="Z1392" s="15"/>
      <c r="AA1392" s="15"/>
      <c r="AB1392" s="15"/>
      <c r="AC1392" s="15"/>
    </row>
    <row r="1393" spans="1:29" s="16" customFormat="1" ht="24.75" hidden="1" customHeight="1" x14ac:dyDescent="0.25">
      <c r="A1393" s="125">
        <v>136</v>
      </c>
      <c r="B1393" s="126" t="s">
        <v>782</v>
      </c>
      <c r="C1393" s="106">
        <f t="shared" si="194"/>
        <v>7326449.5</v>
      </c>
      <c r="D1393" s="134">
        <f t="shared" si="192"/>
        <v>146337.51999999999</v>
      </c>
      <c r="E1393" s="130">
        <f t="shared" si="193"/>
        <v>341910.09</v>
      </c>
      <c r="F1393" s="130">
        <v>0</v>
      </c>
      <c r="G1393" s="130">
        <v>1936328.12</v>
      </c>
      <c r="H1393" s="130">
        <v>702769.05</v>
      </c>
      <c r="I1393" s="130">
        <v>336076.72</v>
      </c>
      <c r="J1393" s="130">
        <v>803867.04</v>
      </c>
      <c r="K1393" s="130">
        <v>0</v>
      </c>
      <c r="L1393" s="128">
        <v>0</v>
      </c>
      <c r="M1393" s="130">
        <v>0</v>
      </c>
      <c r="N1393" s="130">
        <v>0</v>
      </c>
      <c r="O1393" s="130">
        <v>0</v>
      </c>
      <c r="P1393" s="130">
        <v>0</v>
      </c>
      <c r="Q1393" s="130">
        <v>0</v>
      </c>
      <c r="R1393" s="130">
        <v>0</v>
      </c>
      <c r="S1393" s="130">
        <v>0</v>
      </c>
      <c r="T1393" s="130">
        <v>550</v>
      </c>
      <c r="U1393" s="130">
        <v>3059160.96</v>
      </c>
      <c r="V1393" s="130">
        <v>0</v>
      </c>
      <c r="W1393" s="130">
        <v>0</v>
      </c>
      <c r="X1393" s="15"/>
      <c r="Y1393" s="15"/>
      <c r="Z1393" s="15"/>
      <c r="AA1393" s="15"/>
      <c r="AB1393" s="15"/>
      <c r="AC1393" s="15"/>
    </row>
    <row r="1394" spans="1:29" s="16" customFormat="1" ht="24.75" hidden="1" customHeight="1" x14ac:dyDescent="0.25">
      <c r="A1394" s="125">
        <v>137</v>
      </c>
      <c r="B1394" s="126" t="s">
        <v>783</v>
      </c>
      <c r="C1394" s="106">
        <f t="shared" si="194"/>
        <v>25798613.82</v>
      </c>
      <c r="D1394" s="134">
        <f t="shared" si="192"/>
        <v>515298.05</v>
      </c>
      <c r="E1394" s="130">
        <f t="shared" si="193"/>
        <v>1203967.42</v>
      </c>
      <c r="F1394" s="130">
        <v>0</v>
      </c>
      <c r="G1394" s="130">
        <v>6333449.0599999996</v>
      </c>
      <c r="H1394" s="130">
        <v>4597311.7300000004</v>
      </c>
      <c r="I1394" s="130">
        <v>1099258.3</v>
      </c>
      <c r="J1394" s="130">
        <v>2629332.77</v>
      </c>
      <c r="K1394" s="130">
        <v>0</v>
      </c>
      <c r="L1394" s="128">
        <v>0</v>
      </c>
      <c r="M1394" s="130">
        <v>0</v>
      </c>
      <c r="N1394" s="130">
        <v>923.3</v>
      </c>
      <c r="O1394" s="130">
        <v>6360835.5300000003</v>
      </c>
      <c r="P1394" s="130">
        <v>0</v>
      </c>
      <c r="Q1394" s="130">
        <v>0</v>
      </c>
      <c r="R1394" s="130">
        <v>0</v>
      </c>
      <c r="S1394" s="130">
        <v>0</v>
      </c>
      <c r="T1394" s="130">
        <v>1667.66</v>
      </c>
      <c r="U1394" s="130">
        <v>3059160.96</v>
      </c>
      <c r="V1394" s="130">
        <v>0</v>
      </c>
      <c r="W1394" s="130">
        <v>0</v>
      </c>
      <c r="X1394" s="15"/>
      <c r="Y1394" s="15"/>
      <c r="Z1394" s="15"/>
      <c r="AA1394" s="15"/>
      <c r="AB1394" s="15"/>
      <c r="AC1394" s="15"/>
    </row>
    <row r="1395" spans="1:29" s="16" customFormat="1" ht="24.75" hidden="1" customHeight="1" x14ac:dyDescent="0.25">
      <c r="A1395" s="125">
        <v>138</v>
      </c>
      <c r="B1395" s="126" t="s">
        <v>784</v>
      </c>
      <c r="C1395" s="106">
        <f t="shared" si="194"/>
        <v>20236503.710000001</v>
      </c>
      <c r="D1395" s="134">
        <f t="shared" si="192"/>
        <v>404201.21</v>
      </c>
      <c r="E1395" s="130">
        <f t="shared" si="193"/>
        <v>944395.36</v>
      </c>
      <c r="F1395" s="130">
        <v>0</v>
      </c>
      <c r="G1395" s="130">
        <v>6628877.7300000004</v>
      </c>
      <c r="H1395" s="130">
        <v>0</v>
      </c>
      <c r="I1395" s="130">
        <v>1150534.06</v>
      </c>
      <c r="J1395" s="130">
        <v>2751980.04</v>
      </c>
      <c r="K1395" s="130">
        <v>0</v>
      </c>
      <c r="L1395" s="128">
        <v>0</v>
      </c>
      <c r="M1395" s="130">
        <v>0</v>
      </c>
      <c r="N1395" s="130">
        <v>0</v>
      </c>
      <c r="O1395" s="130">
        <v>0</v>
      </c>
      <c r="P1395" s="130">
        <v>0</v>
      </c>
      <c r="Q1395" s="130">
        <v>0</v>
      </c>
      <c r="R1395" s="130">
        <v>0</v>
      </c>
      <c r="S1395" s="130">
        <v>0</v>
      </c>
      <c r="T1395" s="130">
        <v>1502.4</v>
      </c>
      <c r="U1395" s="130">
        <v>8356515.3099999996</v>
      </c>
      <c r="V1395" s="130">
        <v>0</v>
      </c>
      <c r="W1395" s="130">
        <v>0</v>
      </c>
      <c r="X1395" s="15"/>
      <c r="Y1395" s="15"/>
      <c r="Z1395" s="15"/>
      <c r="AA1395" s="15"/>
      <c r="AB1395" s="15"/>
      <c r="AC1395" s="15"/>
    </row>
    <row r="1396" spans="1:29" s="16" customFormat="1" ht="24.75" hidden="1" customHeight="1" x14ac:dyDescent="0.25">
      <c r="A1396" s="125">
        <v>139</v>
      </c>
      <c r="B1396" s="126" t="s">
        <v>785</v>
      </c>
      <c r="C1396" s="106">
        <f t="shared" si="194"/>
        <v>20143696.52</v>
      </c>
      <c r="D1396" s="134">
        <f t="shared" si="192"/>
        <v>402347.49</v>
      </c>
      <c r="E1396" s="130">
        <f t="shared" si="193"/>
        <v>940064.24</v>
      </c>
      <c r="F1396" s="130">
        <v>0</v>
      </c>
      <c r="G1396" s="130">
        <v>6574354.1699999999</v>
      </c>
      <c r="H1396" s="130">
        <v>0</v>
      </c>
      <c r="I1396" s="130">
        <v>1141070.74</v>
      </c>
      <c r="J1396" s="130">
        <v>2729344.57</v>
      </c>
      <c r="K1396" s="130">
        <v>0</v>
      </c>
      <c r="L1396" s="128">
        <v>0</v>
      </c>
      <c r="M1396" s="130">
        <v>0</v>
      </c>
      <c r="N1396" s="130">
        <v>0</v>
      </c>
      <c r="O1396" s="130">
        <v>0</v>
      </c>
      <c r="P1396" s="130">
        <v>0</v>
      </c>
      <c r="Q1396" s="130">
        <v>0</v>
      </c>
      <c r="R1396" s="130">
        <v>0</v>
      </c>
      <c r="S1396" s="130">
        <v>0</v>
      </c>
      <c r="T1396" s="130">
        <v>1502.4</v>
      </c>
      <c r="U1396" s="130">
        <v>8356515.3099999996</v>
      </c>
      <c r="V1396" s="130">
        <v>0</v>
      </c>
      <c r="W1396" s="130">
        <v>0</v>
      </c>
      <c r="X1396" s="15"/>
      <c r="Y1396" s="15"/>
      <c r="Z1396" s="15"/>
      <c r="AA1396" s="15"/>
      <c r="AB1396" s="15"/>
      <c r="AC1396" s="15"/>
    </row>
    <row r="1397" spans="1:29" s="16" customFormat="1" ht="24.75" hidden="1" customHeight="1" x14ac:dyDescent="0.25">
      <c r="A1397" s="125">
        <v>140</v>
      </c>
      <c r="B1397" s="126" t="s">
        <v>786</v>
      </c>
      <c r="C1397" s="106">
        <f t="shared" si="194"/>
        <v>26956142.09</v>
      </c>
      <c r="D1397" s="134">
        <f t="shared" si="192"/>
        <v>538418.37</v>
      </c>
      <c r="E1397" s="130">
        <f t="shared" si="193"/>
        <v>1257986.8400000001</v>
      </c>
      <c r="F1397" s="130">
        <v>0</v>
      </c>
      <c r="G1397" s="130">
        <v>6451921.6900000004</v>
      </c>
      <c r="H1397" s="130">
        <v>0</v>
      </c>
      <c r="I1397" s="130">
        <v>0</v>
      </c>
      <c r="J1397" s="130">
        <v>2678506.16</v>
      </c>
      <c r="K1397" s="130">
        <v>0</v>
      </c>
      <c r="L1397" s="128">
        <v>0</v>
      </c>
      <c r="M1397" s="130">
        <v>0</v>
      </c>
      <c r="N1397" s="130">
        <v>1321.8</v>
      </c>
      <c r="O1397" s="130">
        <v>7214693.4299999997</v>
      </c>
      <c r="P1397" s="130">
        <v>0</v>
      </c>
      <c r="Q1397" s="130">
        <v>0</v>
      </c>
      <c r="R1397" s="130">
        <v>0</v>
      </c>
      <c r="S1397" s="130">
        <v>0</v>
      </c>
      <c r="T1397" s="130">
        <v>2291.19</v>
      </c>
      <c r="U1397" s="130">
        <v>8814615.5999999996</v>
      </c>
      <c r="V1397" s="130">
        <v>0</v>
      </c>
      <c r="W1397" s="130">
        <v>0</v>
      </c>
      <c r="X1397" s="15"/>
      <c r="Y1397" s="15"/>
      <c r="Z1397" s="15"/>
      <c r="AA1397" s="15"/>
      <c r="AB1397" s="15"/>
      <c r="AC1397" s="15"/>
    </row>
    <row r="1398" spans="1:29" s="16" customFormat="1" ht="24.75" hidden="1" customHeight="1" x14ac:dyDescent="0.25">
      <c r="A1398" s="125">
        <v>141</v>
      </c>
      <c r="B1398" s="126" t="s">
        <v>787</v>
      </c>
      <c r="C1398" s="106">
        <f t="shared" si="194"/>
        <v>25410377.640000001</v>
      </c>
      <c r="D1398" s="134">
        <f t="shared" si="192"/>
        <v>507543.48</v>
      </c>
      <c r="E1398" s="130">
        <f t="shared" si="193"/>
        <v>1185849.25</v>
      </c>
      <c r="F1398" s="130">
        <v>0</v>
      </c>
      <c r="G1398" s="130">
        <v>8226924.2800000003</v>
      </c>
      <c r="H1398" s="130">
        <v>0</v>
      </c>
      <c r="I1398" s="130">
        <v>0</v>
      </c>
      <c r="J1398" s="130">
        <v>3415395.97</v>
      </c>
      <c r="K1398" s="130">
        <v>0</v>
      </c>
      <c r="L1398" s="128">
        <v>0</v>
      </c>
      <c r="M1398" s="130">
        <v>0</v>
      </c>
      <c r="N1398" s="130">
        <v>0</v>
      </c>
      <c r="O1398" s="130">
        <v>0</v>
      </c>
      <c r="P1398" s="130">
        <v>0</v>
      </c>
      <c r="Q1398" s="130">
        <v>0</v>
      </c>
      <c r="R1398" s="130">
        <v>0</v>
      </c>
      <c r="S1398" s="130">
        <v>0</v>
      </c>
      <c r="T1398" s="130">
        <v>2840.22</v>
      </c>
      <c r="U1398" s="130">
        <v>12074664.66</v>
      </c>
      <c r="V1398" s="130">
        <v>0</v>
      </c>
      <c r="W1398" s="130">
        <v>0</v>
      </c>
      <c r="X1398" s="15"/>
      <c r="Y1398" s="15"/>
      <c r="Z1398" s="15"/>
      <c r="AA1398" s="15"/>
      <c r="AB1398" s="15"/>
      <c r="AC1398" s="15"/>
    </row>
    <row r="1399" spans="1:29" s="16" customFormat="1" ht="24.75" hidden="1" customHeight="1" x14ac:dyDescent="0.25">
      <c r="A1399" s="125">
        <v>142</v>
      </c>
      <c r="B1399" s="126" t="s">
        <v>788</v>
      </c>
      <c r="C1399" s="106">
        <f t="shared" si="194"/>
        <v>7684014.3899999997</v>
      </c>
      <c r="D1399" s="134">
        <f t="shared" si="192"/>
        <v>153479.47</v>
      </c>
      <c r="E1399" s="130">
        <f t="shared" si="193"/>
        <v>358596.9</v>
      </c>
      <c r="F1399" s="130">
        <v>0</v>
      </c>
      <c r="G1399" s="130">
        <v>1920935.42</v>
      </c>
      <c r="H1399" s="130">
        <v>1394364.88</v>
      </c>
      <c r="I1399" s="130">
        <v>0</v>
      </c>
      <c r="J1399" s="130">
        <v>797476.76</v>
      </c>
      <c r="K1399" s="130">
        <v>0</v>
      </c>
      <c r="L1399" s="128">
        <v>0</v>
      </c>
      <c r="M1399" s="130">
        <v>0</v>
      </c>
      <c r="N1399" s="130">
        <v>0</v>
      </c>
      <c r="O1399" s="130">
        <v>0</v>
      </c>
      <c r="P1399" s="130">
        <v>0</v>
      </c>
      <c r="Q1399" s="130">
        <v>0</v>
      </c>
      <c r="R1399" s="130">
        <v>0</v>
      </c>
      <c r="S1399" s="130">
        <v>0</v>
      </c>
      <c r="T1399" s="130">
        <v>550</v>
      </c>
      <c r="U1399" s="130">
        <v>3059160.96</v>
      </c>
      <c r="V1399" s="130">
        <v>0</v>
      </c>
      <c r="W1399" s="130">
        <v>0</v>
      </c>
      <c r="X1399" s="15"/>
      <c r="Y1399" s="15"/>
      <c r="Z1399" s="15"/>
      <c r="AA1399" s="15"/>
      <c r="AB1399" s="15"/>
      <c r="AC1399" s="15"/>
    </row>
    <row r="1400" spans="1:29" s="16" customFormat="1" ht="24.75" hidden="1" customHeight="1" x14ac:dyDescent="0.25">
      <c r="A1400" s="125">
        <v>143</v>
      </c>
      <c r="B1400" s="126" t="s">
        <v>744</v>
      </c>
      <c r="C1400" s="106">
        <f t="shared" si="194"/>
        <v>2757780</v>
      </c>
      <c r="D1400" s="134">
        <f t="shared" si="192"/>
        <v>57780</v>
      </c>
      <c r="E1400" s="130">
        <v>0</v>
      </c>
      <c r="F1400" s="130">
        <v>0</v>
      </c>
      <c r="G1400" s="130">
        <v>0</v>
      </c>
      <c r="H1400" s="130">
        <v>0</v>
      </c>
      <c r="I1400" s="130">
        <v>0</v>
      </c>
      <c r="J1400" s="130">
        <v>0</v>
      </c>
      <c r="K1400" s="130">
        <v>0</v>
      </c>
      <c r="L1400" s="128">
        <v>0</v>
      </c>
      <c r="M1400" s="130">
        <v>0</v>
      </c>
      <c r="N1400" s="130">
        <v>0</v>
      </c>
      <c r="O1400" s="130">
        <v>0</v>
      </c>
      <c r="P1400" s="130">
        <v>0</v>
      </c>
      <c r="Q1400" s="130">
        <v>0</v>
      </c>
      <c r="R1400" s="130">
        <v>0</v>
      </c>
      <c r="S1400" s="130">
        <v>0</v>
      </c>
      <c r="T1400" s="130">
        <v>1832.92</v>
      </c>
      <c r="U1400" s="130">
        <v>2700000</v>
      </c>
      <c r="V1400" s="130">
        <v>0</v>
      </c>
      <c r="W1400" s="130">
        <v>0</v>
      </c>
      <c r="X1400" s="15"/>
      <c r="Y1400" s="15"/>
      <c r="Z1400" s="15"/>
      <c r="AA1400" s="15"/>
      <c r="AB1400" s="15"/>
      <c r="AC1400" s="15"/>
    </row>
    <row r="1401" spans="1:29" s="16" customFormat="1" ht="24.75" hidden="1" customHeight="1" x14ac:dyDescent="0.25">
      <c r="A1401" s="125">
        <v>144</v>
      </c>
      <c r="B1401" s="126" t="s">
        <v>789</v>
      </c>
      <c r="C1401" s="106">
        <f t="shared" si="194"/>
        <v>26403239.199999999</v>
      </c>
      <c r="D1401" s="134">
        <f t="shared" si="192"/>
        <v>527374.76</v>
      </c>
      <c r="E1401" s="130">
        <f t="shared" si="193"/>
        <v>1232184.02</v>
      </c>
      <c r="F1401" s="130">
        <v>0</v>
      </c>
      <c r="G1401" s="130">
        <v>6364790.8399999999</v>
      </c>
      <c r="H1401" s="130">
        <v>0</v>
      </c>
      <c r="I1401" s="130">
        <v>0</v>
      </c>
      <c r="J1401" s="130">
        <v>2642344.31</v>
      </c>
      <c r="K1401" s="130">
        <v>0</v>
      </c>
      <c r="L1401" s="128">
        <v>0</v>
      </c>
      <c r="M1401" s="130">
        <v>0</v>
      </c>
      <c r="N1401" s="130">
        <v>923.3</v>
      </c>
      <c r="O1401" s="130">
        <v>6360835.5300000003</v>
      </c>
      <c r="P1401" s="130">
        <v>0</v>
      </c>
      <c r="Q1401" s="130">
        <v>0</v>
      </c>
      <c r="R1401" s="130">
        <v>0</v>
      </c>
      <c r="S1401" s="130">
        <v>0</v>
      </c>
      <c r="T1401" s="130">
        <v>1667.66</v>
      </c>
      <c r="U1401" s="130">
        <v>9275709.7400000002</v>
      </c>
      <c r="V1401" s="130">
        <v>0</v>
      </c>
      <c r="W1401" s="130">
        <v>0</v>
      </c>
      <c r="X1401" s="15"/>
      <c r="Y1401" s="15"/>
      <c r="Z1401" s="15"/>
      <c r="AA1401" s="15"/>
      <c r="AB1401" s="15"/>
      <c r="AC1401" s="15"/>
    </row>
    <row r="1402" spans="1:29" s="16" customFormat="1" ht="24.75" hidden="1" customHeight="1" x14ac:dyDescent="0.25">
      <c r="A1402" s="125">
        <v>145</v>
      </c>
      <c r="B1402" s="126" t="s">
        <v>790</v>
      </c>
      <c r="C1402" s="106">
        <f t="shared" si="194"/>
        <v>25558255.109999999</v>
      </c>
      <c r="D1402" s="134">
        <f t="shared" si="192"/>
        <v>510497.16</v>
      </c>
      <c r="E1402" s="130">
        <f t="shared" si="193"/>
        <v>1192750.3799999999</v>
      </c>
      <c r="F1402" s="130">
        <v>0</v>
      </c>
      <c r="G1402" s="130">
        <v>0</v>
      </c>
      <c r="H1402" s="130">
        <v>0</v>
      </c>
      <c r="I1402" s="130">
        <v>0</v>
      </c>
      <c r="J1402" s="130">
        <v>3512282.64</v>
      </c>
      <c r="K1402" s="130">
        <v>0</v>
      </c>
      <c r="L1402" s="128">
        <v>0</v>
      </c>
      <c r="M1402" s="130">
        <v>0</v>
      </c>
      <c r="N1402" s="130">
        <v>1682.4</v>
      </c>
      <c r="O1402" s="130">
        <v>7492105.8799999999</v>
      </c>
      <c r="P1402" s="130">
        <v>0</v>
      </c>
      <c r="Q1402" s="130">
        <v>0</v>
      </c>
      <c r="R1402" s="130">
        <v>0</v>
      </c>
      <c r="S1402" s="130">
        <v>0</v>
      </c>
      <c r="T1402" s="130">
        <v>2840.22</v>
      </c>
      <c r="U1402" s="130">
        <v>12850619.050000001</v>
      </c>
      <c r="V1402" s="130">
        <v>0</v>
      </c>
      <c r="W1402" s="130">
        <v>0</v>
      </c>
      <c r="X1402" s="15"/>
      <c r="Y1402" s="15"/>
      <c r="Z1402" s="15"/>
      <c r="AA1402" s="15"/>
      <c r="AB1402" s="15"/>
      <c r="AC1402" s="15"/>
    </row>
    <row r="1403" spans="1:29" s="16" customFormat="1" ht="24.75" hidden="1" customHeight="1" x14ac:dyDescent="0.25">
      <c r="A1403" s="125">
        <v>146</v>
      </c>
      <c r="B1403" s="126" t="s">
        <v>791</v>
      </c>
      <c r="C1403" s="106">
        <f t="shared" si="194"/>
        <v>26468509.32</v>
      </c>
      <c r="D1403" s="134">
        <f t="shared" si="192"/>
        <v>528678.46</v>
      </c>
      <c r="E1403" s="130">
        <f t="shared" si="193"/>
        <v>1235230.04</v>
      </c>
      <c r="F1403" s="130">
        <v>0</v>
      </c>
      <c r="G1403" s="130">
        <v>0</v>
      </c>
      <c r="H1403" s="130">
        <v>3038369.43</v>
      </c>
      <c r="I1403" s="130">
        <v>1452983.21</v>
      </c>
      <c r="J1403" s="130">
        <v>3475456.94</v>
      </c>
      <c r="K1403" s="130">
        <v>0</v>
      </c>
      <c r="L1403" s="128">
        <v>0</v>
      </c>
      <c r="M1403" s="130">
        <v>0</v>
      </c>
      <c r="N1403" s="130">
        <v>0</v>
      </c>
      <c r="O1403" s="130">
        <v>0</v>
      </c>
      <c r="P1403" s="130">
        <v>1261.8</v>
      </c>
      <c r="Q1403" s="130">
        <v>3887172.19</v>
      </c>
      <c r="R1403" s="130">
        <v>0</v>
      </c>
      <c r="S1403" s="130">
        <v>0</v>
      </c>
      <c r="T1403" s="130">
        <v>2840.22</v>
      </c>
      <c r="U1403" s="130">
        <v>12850619.050000001</v>
      </c>
      <c r="V1403" s="130">
        <v>0</v>
      </c>
      <c r="W1403" s="130">
        <v>0</v>
      </c>
      <c r="X1403" s="15"/>
      <c r="Y1403" s="15"/>
      <c r="Z1403" s="15"/>
      <c r="AA1403" s="15"/>
      <c r="AB1403" s="15"/>
      <c r="AC1403" s="15"/>
    </row>
    <row r="1404" spans="1:29" s="16" customFormat="1" ht="24.75" hidden="1" customHeight="1" x14ac:dyDescent="0.25">
      <c r="A1404" s="125">
        <v>147</v>
      </c>
      <c r="B1404" s="126" t="s">
        <v>792</v>
      </c>
      <c r="C1404" s="106">
        <f t="shared" si="194"/>
        <v>30070449.760000002</v>
      </c>
      <c r="D1404" s="134">
        <f t="shared" si="192"/>
        <v>600623.13</v>
      </c>
      <c r="E1404" s="130">
        <f t="shared" si="193"/>
        <v>1403325.08</v>
      </c>
      <c r="F1404" s="130">
        <v>0</v>
      </c>
      <c r="G1404" s="130">
        <v>9815013.0299999993</v>
      </c>
      <c r="H1404" s="130">
        <v>0</v>
      </c>
      <c r="I1404" s="130">
        <v>0</v>
      </c>
      <c r="J1404" s="130">
        <v>4074688.77</v>
      </c>
      <c r="K1404" s="130">
        <v>0</v>
      </c>
      <c r="L1404" s="128">
        <v>0</v>
      </c>
      <c r="M1404" s="130">
        <v>0</v>
      </c>
      <c r="N1404" s="130">
        <v>0</v>
      </c>
      <c r="O1404" s="130">
        <v>0</v>
      </c>
      <c r="P1404" s="130">
        <v>0</v>
      </c>
      <c r="Q1404" s="130">
        <v>0</v>
      </c>
      <c r="R1404" s="130">
        <v>0</v>
      </c>
      <c r="S1404" s="130">
        <v>0</v>
      </c>
      <c r="T1404" s="130">
        <v>3133.33</v>
      </c>
      <c r="U1404" s="130">
        <v>14176799.75</v>
      </c>
      <c r="V1404" s="130">
        <v>0</v>
      </c>
      <c r="W1404" s="130">
        <v>0</v>
      </c>
      <c r="X1404" s="15"/>
      <c r="Y1404" s="15"/>
      <c r="Z1404" s="15"/>
      <c r="AA1404" s="15"/>
      <c r="AB1404" s="15"/>
      <c r="AC1404" s="15"/>
    </row>
    <row r="1405" spans="1:29" s="16" customFormat="1" ht="24.75" hidden="1" customHeight="1" x14ac:dyDescent="0.25">
      <c r="A1405" s="125">
        <v>148</v>
      </c>
      <c r="B1405" s="126" t="s">
        <v>793</v>
      </c>
      <c r="C1405" s="106">
        <f t="shared" si="194"/>
        <v>24572687.52</v>
      </c>
      <c r="D1405" s="134">
        <f t="shared" si="192"/>
        <v>490811.57</v>
      </c>
      <c r="E1405" s="130">
        <f t="shared" si="193"/>
        <v>1146756</v>
      </c>
      <c r="F1405" s="130">
        <v>0</v>
      </c>
      <c r="G1405" s="130">
        <v>0</v>
      </c>
      <c r="H1405" s="130">
        <v>2313396.4500000002</v>
      </c>
      <c r="I1405" s="130">
        <v>1106307.51</v>
      </c>
      <c r="J1405" s="130">
        <v>0</v>
      </c>
      <c r="K1405" s="130">
        <v>0</v>
      </c>
      <c r="L1405" s="128">
        <v>0</v>
      </c>
      <c r="M1405" s="130">
        <v>0</v>
      </c>
      <c r="N1405" s="130">
        <v>923.3</v>
      </c>
      <c r="O1405" s="130">
        <v>6360835.5300000003</v>
      </c>
      <c r="P1405" s="130">
        <v>768.7</v>
      </c>
      <c r="Q1405" s="130">
        <v>2959676.28</v>
      </c>
      <c r="R1405" s="130">
        <v>0</v>
      </c>
      <c r="S1405" s="130">
        <v>0</v>
      </c>
      <c r="T1405" s="130">
        <v>1832.92</v>
      </c>
      <c r="U1405" s="130">
        <v>10194904.18</v>
      </c>
      <c r="V1405" s="130">
        <v>0</v>
      </c>
      <c r="W1405" s="130">
        <v>0</v>
      </c>
      <c r="X1405" s="15"/>
      <c r="Y1405" s="15"/>
      <c r="Z1405" s="15"/>
      <c r="AA1405" s="15"/>
      <c r="AB1405" s="15"/>
      <c r="AC1405" s="15"/>
    </row>
    <row r="1406" spans="1:29" s="16" customFormat="1" ht="24.75" hidden="1" customHeight="1" x14ac:dyDescent="0.25">
      <c r="A1406" s="125">
        <v>149</v>
      </c>
      <c r="B1406" s="126" t="s">
        <v>794</v>
      </c>
      <c r="C1406" s="106">
        <f t="shared" si="194"/>
        <v>47693284.600000001</v>
      </c>
      <c r="D1406" s="134">
        <f t="shared" si="192"/>
        <v>952619.27</v>
      </c>
      <c r="E1406" s="130">
        <f t="shared" si="193"/>
        <v>2225745.9700000002</v>
      </c>
      <c r="F1406" s="130">
        <v>0</v>
      </c>
      <c r="G1406" s="130">
        <v>11714219.5</v>
      </c>
      <c r="H1406" s="130">
        <v>8503094.9399999995</v>
      </c>
      <c r="I1406" s="130">
        <v>4066331.91</v>
      </c>
      <c r="J1406" s="130">
        <v>4863160.79</v>
      </c>
      <c r="K1406" s="130">
        <v>0</v>
      </c>
      <c r="L1406" s="128">
        <v>0</v>
      </c>
      <c r="M1406" s="130">
        <v>0</v>
      </c>
      <c r="N1406" s="130">
        <v>0</v>
      </c>
      <c r="O1406" s="130">
        <v>0</v>
      </c>
      <c r="P1406" s="130">
        <v>0</v>
      </c>
      <c r="Q1406" s="130">
        <v>0</v>
      </c>
      <c r="R1406" s="130">
        <v>0</v>
      </c>
      <c r="S1406" s="130">
        <v>0</v>
      </c>
      <c r="T1406" s="130">
        <v>3252</v>
      </c>
      <c r="U1406" s="130">
        <v>15368112.220000001</v>
      </c>
      <c r="V1406" s="130">
        <v>0</v>
      </c>
      <c r="W1406" s="130">
        <v>0</v>
      </c>
      <c r="X1406" s="15"/>
      <c r="Y1406" s="15"/>
      <c r="Z1406" s="15"/>
      <c r="AA1406" s="15"/>
      <c r="AB1406" s="15"/>
      <c r="AC1406" s="15"/>
    </row>
    <row r="1407" spans="1:29" s="16" customFormat="1" ht="24.75" hidden="1" customHeight="1" x14ac:dyDescent="0.25">
      <c r="A1407" s="125">
        <v>150</v>
      </c>
      <c r="B1407" s="126" t="s">
        <v>124</v>
      </c>
      <c r="C1407" s="106">
        <f t="shared" si="194"/>
        <v>6749792.7599999998</v>
      </c>
      <c r="D1407" s="134">
        <f t="shared" si="192"/>
        <v>134819.46</v>
      </c>
      <c r="E1407" s="130">
        <f t="shared" si="193"/>
        <v>314998.73</v>
      </c>
      <c r="F1407" s="130">
        <v>0</v>
      </c>
      <c r="G1407" s="130">
        <v>6299974.5700000003</v>
      </c>
      <c r="H1407" s="130">
        <v>0</v>
      </c>
      <c r="I1407" s="130">
        <v>0</v>
      </c>
      <c r="J1407" s="130">
        <v>0</v>
      </c>
      <c r="K1407" s="130">
        <v>0</v>
      </c>
      <c r="L1407" s="128">
        <v>0</v>
      </c>
      <c r="M1407" s="130">
        <v>0</v>
      </c>
      <c r="N1407" s="130">
        <v>0</v>
      </c>
      <c r="O1407" s="130">
        <v>0</v>
      </c>
      <c r="P1407" s="130">
        <v>0</v>
      </c>
      <c r="Q1407" s="130">
        <v>0</v>
      </c>
      <c r="R1407" s="130">
        <v>0</v>
      </c>
      <c r="S1407" s="130">
        <v>0</v>
      </c>
      <c r="T1407" s="130">
        <v>0</v>
      </c>
      <c r="U1407" s="130">
        <v>0</v>
      </c>
      <c r="V1407" s="130">
        <v>0</v>
      </c>
      <c r="W1407" s="130">
        <v>0</v>
      </c>
      <c r="X1407" s="15"/>
      <c r="Y1407" s="15"/>
      <c r="Z1407" s="15"/>
      <c r="AA1407" s="15"/>
      <c r="AB1407" s="15"/>
      <c r="AC1407" s="15"/>
    </row>
    <row r="1408" spans="1:29" s="16" customFormat="1" ht="24.75" hidden="1" customHeight="1" x14ac:dyDescent="0.25">
      <c r="A1408" s="125">
        <v>151</v>
      </c>
      <c r="B1408" s="126" t="s">
        <v>824</v>
      </c>
      <c r="C1408" s="106">
        <f t="shared" si="194"/>
        <v>5450242.0999999996</v>
      </c>
      <c r="D1408" s="134">
        <f t="shared" si="192"/>
        <v>108862.41</v>
      </c>
      <c r="E1408" s="130">
        <f t="shared" si="193"/>
        <v>254351.41</v>
      </c>
      <c r="F1408" s="130">
        <v>0</v>
      </c>
      <c r="G1408" s="130">
        <v>5087028.28</v>
      </c>
      <c r="H1408" s="130">
        <v>0</v>
      </c>
      <c r="I1408" s="130">
        <v>0</v>
      </c>
      <c r="J1408" s="130">
        <v>0</v>
      </c>
      <c r="K1408" s="130">
        <v>0</v>
      </c>
      <c r="L1408" s="128">
        <v>0</v>
      </c>
      <c r="M1408" s="130">
        <v>0</v>
      </c>
      <c r="N1408" s="130">
        <v>0</v>
      </c>
      <c r="O1408" s="130">
        <v>0</v>
      </c>
      <c r="P1408" s="130">
        <v>0</v>
      </c>
      <c r="Q1408" s="130">
        <v>0</v>
      </c>
      <c r="R1408" s="130">
        <v>0</v>
      </c>
      <c r="S1408" s="130">
        <v>0</v>
      </c>
      <c r="T1408" s="130">
        <v>0</v>
      </c>
      <c r="U1408" s="130">
        <v>0</v>
      </c>
      <c r="V1408" s="130">
        <v>0</v>
      </c>
      <c r="W1408" s="130">
        <v>0</v>
      </c>
      <c r="X1408" s="15"/>
      <c r="Y1408" s="15"/>
      <c r="Z1408" s="15"/>
      <c r="AA1408" s="15"/>
      <c r="AB1408" s="15"/>
      <c r="AC1408" s="15"/>
    </row>
    <row r="1409" spans="1:29" s="16" customFormat="1" ht="24.75" hidden="1" customHeight="1" x14ac:dyDescent="0.25">
      <c r="A1409" s="125">
        <v>152</v>
      </c>
      <c r="B1409" s="126" t="s">
        <v>795</v>
      </c>
      <c r="C1409" s="106">
        <f t="shared" si="194"/>
        <v>15612680.810000001</v>
      </c>
      <c r="D1409" s="134">
        <f t="shared" si="192"/>
        <v>311845.59000000003</v>
      </c>
      <c r="E1409" s="130">
        <f t="shared" si="193"/>
        <v>728611.2</v>
      </c>
      <c r="F1409" s="130">
        <v>0</v>
      </c>
      <c r="G1409" s="130">
        <v>0</v>
      </c>
      <c r="H1409" s="130">
        <v>0</v>
      </c>
      <c r="I1409" s="130">
        <v>0</v>
      </c>
      <c r="J1409" s="130">
        <v>0</v>
      </c>
      <c r="K1409" s="130">
        <v>0</v>
      </c>
      <c r="L1409" s="128">
        <v>0</v>
      </c>
      <c r="M1409" s="130">
        <v>0</v>
      </c>
      <c r="N1409" s="130">
        <v>1150.3</v>
      </c>
      <c r="O1409" s="130">
        <v>6278606.3600000003</v>
      </c>
      <c r="P1409" s="130">
        <v>0</v>
      </c>
      <c r="Q1409" s="130">
        <v>0</v>
      </c>
      <c r="R1409" s="130">
        <v>0</v>
      </c>
      <c r="S1409" s="130">
        <v>0</v>
      </c>
      <c r="T1409" s="130">
        <v>1833.04</v>
      </c>
      <c r="U1409" s="130">
        <v>8293617.6600000001</v>
      </c>
      <c r="V1409" s="130">
        <v>0</v>
      </c>
      <c r="W1409" s="130">
        <v>0</v>
      </c>
      <c r="X1409" s="15"/>
      <c r="Y1409" s="15"/>
      <c r="Z1409" s="15"/>
      <c r="AA1409" s="15"/>
      <c r="AB1409" s="15"/>
      <c r="AC1409" s="15"/>
    </row>
    <row r="1410" spans="1:29" s="16" customFormat="1" ht="24.75" hidden="1" customHeight="1" x14ac:dyDescent="0.25">
      <c r="A1410" s="125">
        <v>153</v>
      </c>
      <c r="B1410" s="126" t="s">
        <v>30</v>
      </c>
      <c r="C1410" s="106">
        <f t="shared" si="194"/>
        <v>5697455.0800000001</v>
      </c>
      <c r="D1410" s="134">
        <f t="shared" si="192"/>
        <v>113800.2</v>
      </c>
      <c r="E1410" s="130">
        <f t="shared" si="193"/>
        <v>265888.33</v>
      </c>
      <c r="F1410" s="130">
        <v>0</v>
      </c>
      <c r="G1410" s="130">
        <v>5317766.55</v>
      </c>
      <c r="H1410" s="130">
        <v>0</v>
      </c>
      <c r="I1410" s="130">
        <v>0</v>
      </c>
      <c r="J1410" s="130">
        <v>0</v>
      </c>
      <c r="K1410" s="130">
        <v>0</v>
      </c>
      <c r="L1410" s="128">
        <v>0</v>
      </c>
      <c r="M1410" s="130">
        <v>0</v>
      </c>
      <c r="N1410" s="130">
        <v>0</v>
      </c>
      <c r="O1410" s="130">
        <v>0</v>
      </c>
      <c r="P1410" s="130">
        <v>0</v>
      </c>
      <c r="Q1410" s="130">
        <v>0</v>
      </c>
      <c r="R1410" s="130">
        <v>0</v>
      </c>
      <c r="S1410" s="130">
        <v>0</v>
      </c>
      <c r="T1410" s="130">
        <v>0</v>
      </c>
      <c r="U1410" s="130">
        <v>0</v>
      </c>
      <c r="V1410" s="130">
        <v>0</v>
      </c>
      <c r="W1410" s="130">
        <v>0</v>
      </c>
      <c r="X1410" s="15"/>
      <c r="Y1410" s="15"/>
      <c r="Z1410" s="15"/>
      <c r="AA1410" s="15"/>
      <c r="AB1410" s="15"/>
      <c r="AC1410" s="15"/>
    </row>
    <row r="1411" spans="1:29" s="16" customFormat="1" ht="24.75" hidden="1" customHeight="1" x14ac:dyDescent="0.25">
      <c r="A1411" s="125">
        <v>154</v>
      </c>
      <c r="B1411" s="126" t="s">
        <v>796</v>
      </c>
      <c r="C1411" s="106">
        <f t="shared" si="194"/>
        <v>11330492.33</v>
      </c>
      <c r="D1411" s="134">
        <f t="shared" si="192"/>
        <v>226313.74</v>
      </c>
      <c r="E1411" s="130">
        <f t="shared" si="193"/>
        <v>528770.41</v>
      </c>
      <c r="F1411" s="130">
        <v>0</v>
      </c>
      <c r="G1411" s="130">
        <v>0</v>
      </c>
      <c r="H1411" s="130">
        <v>0</v>
      </c>
      <c r="I1411" s="130">
        <v>0</v>
      </c>
      <c r="J1411" s="130">
        <v>0</v>
      </c>
      <c r="K1411" s="130">
        <v>0</v>
      </c>
      <c r="L1411" s="128">
        <v>0</v>
      </c>
      <c r="M1411" s="130">
        <v>0</v>
      </c>
      <c r="N1411" s="130">
        <v>0</v>
      </c>
      <c r="O1411" s="130">
        <v>0</v>
      </c>
      <c r="P1411" s="130">
        <v>0</v>
      </c>
      <c r="Q1411" s="130">
        <v>0</v>
      </c>
      <c r="R1411" s="130">
        <v>0</v>
      </c>
      <c r="S1411" s="130">
        <v>0</v>
      </c>
      <c r="T1411" s="130">
        <v>1901.33</v>
      </c>
      <c r="U1411" s="130">
        <v>10575408.18</v>
      </c>
      <c r="V1411" s="130">
        <v>0</v>
      </c>
      <c r="W1411" s="130">
        <v>0</v>
      </c>
      <c r="X1411" s="15"/>
      <c r="Y1411" s="15"/>
      <c r="Z1411" s="15"/>
      <c r="AA1411" s="15"/>
      <c r="AB1411" s="15"/>
      <c r="AC1411" s="15"/>
    </row>
    <row r="1412" spans="1:29" s="16" customFormat="1" ht="24.75" hidden="1" customHeight="1" x14ac:dyDescent="0.25">
      <c r="A1412" s="125">
        <v>155</v>
      </c>
      <c r="B1412" s="126" t="s">
        <v>797</v>
      </c>
      <c r="C1412" s="106">
        <f t="shared" si="194"/>
        <v>18335180.739999998</v>
      </c>
      <c r="D1412" s="134">
        <f t="shared" si="192"/>
        <v>366224.44</v>
      </c>
      <c r="E1412" s="130">
        <f t="shared" si="193"/>
        <v>855664.59</v>
      </c>
      <c r="F1412" s="130">
        <v>0</v>
      </c>
      <c r="G1412" s="130">
        <v>0</v>
      </c>
      <c r="H1412" s="130">
        <v>2622635.21</v>
      </c>
      <c r="I1412" s="130">
        <v>1254174.32</v>
      </c>
      <c r="J1412" s="130">
        <v>2999916.88</v>
      </c>
      <c r="K1412" s="130">
        <v>0</v>
      </c>
      <c r="L1412" s="128">
        <v>0</v>
      </c>
      <c r="M1412" s="130">
        <v>0</v>
      </c>
      <c r="N1412" s="130">
        <v>0</v>
      </c>
      <c r="O1412" s="130">
        <v>0</v>
      </c>
      <c r="P1412" s="130">
        <v>0</v>
      </c>
      <c r="Q1412" s="130">
        <v>0</v>
      </c>
      <c r="R1412" s="130">
        <v>0</v>
      </c>
      <c r="S1412" s="130">
        <v>0</v>
      </c>
      <c r="T1412" s="130">
        <v>1840.41</v>
      </c>
      <c r="U1412" s="130">
        <v>10236565.300000001</v>
      </c>
      <c r="V1412" s="130">
        <v>0</v>
      </c>
      <c r="W1412" s="130">
        <v>0</v>
      </c>
      <c r="X1412" s="15"/>
      <c r="Y1412" s="15"/>
      <c r="Z1412" s="15"/>
      <c r="AA1412" s="15"/>
      <c r="AB1412" s="15"/>
      <c r="AC1412" s="15"/>
    </row>
    <row r="1413" spans="1:29" s="16" customFormat="1" ht="24.75" hidden="1" customHeight="1" x14ac:dyDescent="0.25">
      <c r="A1413" s="125">
        <v>156</v>
      </c>
      <c r="B1413" s="126" t="s">
        <v>798</v>
      </c>
      <c r="C1413" s="106">
        <f t="shared" si="194"/>
        <v>26117715.82</v>
      </c>
      <c r="D1413" s="134">
        <f t="shared" si="192"/>
        <v>521671.76</v>
      </c>
      <c r="E1413" s="130">
        <f t="shared" si="193"/>
        <v>1218859.24</v>
      </c>
      <c r="F1413" s="130">
        <v>0</v>
      </c>
      <c r="G1413" s="130">
        <v>8409312.3599999994</v>
      </c>
      <c r="H1413" s="130">
        <v>0</v>
      </c>
      <c r="I1413" s="130">
        <v>0</v>
      </c>
      <c r="J1413" s="130">
        <v>3491114.12</v>
      </c>
      <c r="K1413" s="130">
        <v>0</v>
      </c>
      <c r="L1413" s="128">
        <v>0</v>
      </c>
      <c r="M1413" s="130">
        <v>0</v>
      </c>
      <c r="N1413" s="130">
        <v>0</v>
      </c>
      <c r="O1413" s="130">
        <v>0</v>
      </c>
      <c r="P1413" s="130">
        <v>0</v>
      </c>
      <c r="Q1413" s="130">
        <v>0</v>
      </c>
      <c r="R1413" s="130">
        <v>0</v>
      </c>
      <c r="S1413" s="130">
        <v>0</v>
      </c>
      <c r="T1413" s="130">
        <v>2757.59</v>
      </c>
      <c r="U1413" s="130">
        <v>12476758.34</v>
      </c>
      <c r="V1413" s="130">
        <v>0</v>
      </c>
      <c r="W1413" s="130">
        <v>0</v>
      </c>
      <c r="X1413" s="15"/>
      <c r="Y1413" s="15"/>
      <c r="Z1413" s="15"/>
      <c r="AA1413" s="15"/>
      <c r="AB1413" s="15"/>
      <c r="AC1413" s="15"/>
    </row>
    <row r="1414" spans="1:29" s="16" customFormat="1" ht="24.75" hidden="1" customHeight="1" x14ac:dyDescent="0.25">
      <c r="A1414" s="125">
        <v>157</v>
      </c>
      <c r="B1414" s="126" t="s">
        <v>799</v>
      </c>
      <c r="C1414" s="106">
        <f t="shared" si="194"/>
        <v>27439520.850000001</v>
      </c>
      <c r="D1414" s="134">
        <f t="shared" si="192"/>
        <v>548073.31000000006</v>
      </c>
      <c r="E1414" s="130">
        <f t="shared" si="193"/>
        <v>1280545.1200000001</v>
      </c>
      <c r="F1414" s="130">
        <v>0</v>
      </c>
      <c r="G1414" s="130">
        <v>6398728.9699999997</v>
      </c>
      <c r="H1414" s="130">
        <v>0</v>
      </c>
      <c r="I1414" s="130">
        <v>0</v>
      </c>
      <c r="J1414" s="130">
        <v>2656433.7400000002</v>
      </c>
      <c r="K1414" s="130">
        <v>0</v>
      </c>
      <c r="L1414" s="128">
        <v>0</v>
      </c>
      <c r="M1414" s="130">
        <v>0</v>
      </c>
      <c r="N1414" s="130">
        <v>923.3</v>
      </c>
      <c r="O1414" s="130">
        <v>6360835.5300000003</v>
      </c>
      <c r="P1414" s="130">
        <v>0</v>
      </c>
      <c r="Q1414" s="130">
        <v>0</v>
      </c>
      <c r="R1414" s="130">
        <v>0</v>
      </c>
      <c r="S1414" s="130">
        <v>0</v>
      </c>
      <c r="T1414" s="130">
        <v>1832.92</v>
      </c>
      <c r="U1414" s="130">
        <v>10194904.18</v>
      </c>
      <c r="V1414" s="130">
        <v>0</v>
      </c>
      <c r="W1414" s="130">
        <v>0</v>
      </c>
      <c r="X1414" s="15"/>
      <c r="Y1414" s="15"/>
      <c r="Z1414" s="15"/>
      <c r="AA1414" s="15"/>
      <c r="AB1414" s="15"/>
      <c r="AC1414" s="15"/>
    </row>
    <row r="1415" spans="1:29" s="16" customFormat="1" ht="24.75" hidden="1" customHeight="1" x14ac:dyDescent="0.25">
      <c r="A1415" s="125">
        <v>158</v>
      </c>
      <c r="B1415" s="126" t="s">
        <v>71</v>
      </c>
      <c r="C1415" s="106">
        <f t="shared" si="194"/>
        <v>17404616.149999999</v>
      </c>
      <c r="D1415" s="134">
        <f t="shared" si="192"/>
        <v>347637.47</v>
      </c>
      <c r="E1415" s="130">
        <f t="shared" si="193"/>
        <v>812237.08</v>
      </c>
      <c r="F1415" s="130">
        <v>0</v>
      </c>
      <c r="G1415" s="130">
        <v>0</v>
      </c>
      <c r="H1415" s="130">
        <v>2307271.37</v>
      </c>
      <c r="I1415" s="130">
        <v>1103378.3899999999</v>
      </c>
      <c r="J1415" s="130">
        <v>2639187.66</v>
      </c>
      <c r="K1415" s="130">
        <v>0</v>
      </c>
      <c r="L1415" s="128">
        <v>0</v>
      </c>
      <c r="M1415" s="130">
        <v>0</v>
      </c>
      <c r="N1415" s="130">
        <v>0</v>
      </c>
      <c r="O1415" s="130">
        <v>0</v>
      </c>
      <c r="P1415" s="130">
        <v>0</v>
      </c>
      <c r="Q1415" s="130">
        <v>0</v>
      </c>
      <c r="R1415" s="130">
        <v>0</v>
      </c>
      <c r="S1415" s="130">
        <v>0</v>
      </c>
      <c r="T1415" s="130">
        <v>1832.92</v>
      </c>
      <c r="U1415" s="130">
        <v>10194904.18</v>
      </c>
      <c r="V1415" s="130">
        <v>0</v>
      </c>
      <c r="W1415" s="130">
        <v>0</v>
      </c>
      <c r="X1415" s="15"/>
      <c r="Y1415" s="15"/>
      <c r="Z1415" s="15"/>
      <c r="AA1415" s="15"/>
      <c r="AB1415" s="15"/>
      <c r="AC1415" s="15"/>
    </row>
    <row r="1416" spans="1:29" s="16" customFormat="1" ht="24.75" hidden="1" customHeight="1" x14ac:dyDescent="0.25">
      <c r="A1416" s="125">
        <v>159</v>
      </c>
      <c r="B1416" s="126" t="s">
        <v>800</v>
      </c>
      <c r="C1416" s="106">
        <f t="shared" si="194"/>
        <v>10428662.34</v>
      </c>
      <c r="D1416" s="134">
        <f t="shared" si="192"/>
        <v>208300.7</v>
      </c>
      <c r="E1416" s="130">
        <f t="shared" si="193"/>
        <v>486683.89</v>
      </c>
      <c r="F1416" s="130">
        <v>0</v>
      </c>
      <c r="G1416" s="130">
        <v>2513380.13</v>
      </c>
      <c r="H1416" s="130">
        <v>0</v>
      </c>
      <c r="I1416" s="130">
        <v>0</v>
      </c>
      <c r="J1416" s="130">
        <v>2086852.41</v>
      </c>
      <c r="K1416" s="130">
        <v>0</v>
      </c>
      <c r="L1416" s="128">
        <v>0</v>
      </c>
      <c r="M1416" s="130">
        <v>0</v>
      </c>
      <c r="N1416" s="130">
        <v>0</v>
      </c>
      <c r="O1416" s="130">
        <v>0</v>
      </c>
      <c r="P1416" s="130">
        <v>0</v>
      </c>
      <c r="Q1416" s="130">
        <v>0</v>
      </c>
      <c r="R1416" s="130">
        <v>1833.04</v>
      </c>
      <c r="S1416" s="130">
        <v>5133445.21</v>
      </c>
      <c r="T1416" s="130">
        <v>0</v>
      </c>
      <c r="U1416" s="130">
        <v>0</v>
      </c>
      <c r="V1416" s="130">
        <v>0</v>
      </c>
      <c r="W1416" s="130">
        <v>0</v>
      </c>
      <c r="X1416" s="15"/>
      <c r="Y1416" s="15"/>
      <c r="Z1416" s="15"/>
      <c r="AA1416" s="15"/>
      <c r="AB1416" s="15"/>
      <c r="AC1416" s="15"/>
    </row>
    <row r="1417" spans="1:29" s="16" customFormat="1" ht="24.75" hidden="1" customHeight="1" x14ac:dyDescent="0.25">
      <c r="A1417" s="125">
        <v>160</v>
      </c>
      <c r="B1417" s="126" t="s">
        <v>825</v>
      </c>
      <c r="C1417" s="106">
        <f t="shared" si="194"/>
        <v>6136948.6500000004</v>
      </c>
      <c r="D1417" s="134">
        <f t="shared" si="192"/>
        <v>122578.59</v>
      </c>
      <c r="E1417" s="130">
        <f t="shared" si="193"/>
        <v>286398.57</v>
      </c>
      <c r="F1417" s="130">
        <v>0</v>
      </c>
      <c r="G1417" s="130">
        <v>0</v>
      </c>
      <c r="H1417" s="130">
        <v>0</v>
      </c>
      <c r="I1417" s="130">
        <v>0</v>
      </c>
      <c r="J1417" s="130">
        <v>0</v>
      </c>
      <c r="K1417" s="130">
        <v>0</v>
      </c>
      <c r="L1417" s="128">
        <v>2</v>
      </c>
      <c r="M1417" s="130">
        <v>5727971.4900000002</v>
      </c>
      <c r="N1417" s="130">
        <v>0</v>
      </c>
      <c r="O1417" s="130">
        <v>0</v>
      </c>
      <c r="P1417" s="130">
        <v>0</v>
      </c>
      <c r="Q1417" s="130">
        <v>0</v>
      </c>
      <c r="R1417" s="130">
        <v>0</v>
      </c>
      <c r="S1417" s="130">
        <v>0</v>
      </c>
      <c r="T1417" s="130">
        <v>0</v>
      </c>
      <c r="U1417" s="130">
        <v>0</v>
      </c>
      <c r="V1417" s="130">
        <v>0</v>
      </c>
      <c r="W1417" s="130">
        <v>0</v>
      </c>
      <c r="X1417" s="15"/>
      <c r="Y1417" s="15"/>
      <c r="Z1417" s="15"/>
      <c r="AA1417" s="15"/>
      <c r="AB1417" s="15"/>
      <c r="AC1417" s="15"/>
    </row>
    <row r="1418" spans="1:29" s="16" customFormat="1" ht="24.75" hidden="1" customHeight="1" x14ac:dyDescent="0.25">
      <c r="A1418" s="125">
        <v>161</v>
      </c>
      <c r="B1418" s="126" t="s">
        <v>826</v>
      </c>
      <c r="C1418" s="106">
        <f t="shared" si="194"/>
        <v>6136948.6500000004</v>
      </c>
      <c r="D1418" s="134">
        <f t="shared" si="192"/>
        <v>122578.59</v>
      </c>
      <c r="E1418" s="130">
        <f t="shared" si="193"/>
        <v>286398.57</v>
      </c>
      <c r="F1418" s="130">
        <v>0</v>
      </c>
      <c r="G1418" s="130">
        <v>0</v>
      </c>
      <c r="H1418" s="130">
        <v>0</v>
      </c>
      <c r="I1418" s="130">
        <v>0</v>
      </c>
      <c r="J1418" s="130">
        <v>0</v>
      </c>
      <c r="K1418" s="130">
        <v>0</v>
      </c>
      <c r="L1418" s="128">
        <v>2</v>
      </c>
      <c r="M1418" s="130">
        <v>5727971.4900000002</v>
      </c>
      <c r="N1418" s="130">
        <v>0</v>
      </c>
      <c r="O1418" s="130">
        <v>0</v>
      </c>
      <c r="P1418" s="130">
        <v>0</v>
      </c>
      <c r="Q1418" s="130">
        <v>0</v>
      </c>
      <c r="R1418" s="130">
        <v>0</v>
      </c>
      <c r="S1418" s="130">
        <v>0</v>
      </c>
      <c r="T1418" s="130">
        <v>0</v>
      </c>
      <c r="U1418" s="130">
        <v>0</v>
      </c>
      <c r="V1418" s="130">
        <v>0</v>
      </c>
      <c r="W1418" s="130">
        <v>0</v>
      </c>
      <c r="X1418" s="15"/>
      <c r="Y1418" s="15"/>
      <c r="Z1418" s="15"/>
      <c r="AA1418" s="15"/>
      <c r="AB1418" s="15"/>
      <c r="AC1418" s="15"/>
    </row>
    <row r="1419" spans="1:29" s="16" customFormat="1" ht="24.75" hidden="1" customHeight="1" x14ac:dyDescent="0.25">
      <c r="A1419" s="125">
        <v>162</v>
      </c>
      <c r="B1419" s="126" t="s">
        <v>827</v>
      </c>
      <c r="C1419" s="106">
        <f t="shared" si="194"/>
        <v>6136948.6500000004</v>
      </c>
      <c r="D1419" s="134">
        <f t="shared" si="192"/>
        <v>122578.59</v>
      </c>
      <c r="E1419" s="130">
        <f t="shared" si="193"/>
        <v>286398.57</v>
      </c>
      <c r="F1419" s="130">
        <v>0</v>
      </c>
      <c r="G1419" s="130">
        <v>0</v>
      </c>
      <c r="H1419" s="130">
        <v>0</v>
      </c>
      <c r="I1419" s="130">
        <v>0</v>
      </c>
      <c r="J1419" s="130">
        <v>0</v>
      </c>
      <c r="K1419" s="130">
        <v>0</v>
      </c>
      <c r="L1419" s="128">
        <v>2</v>
      </c>
      <c r="M1419" s="130">
        <v>5727971.4900000002</v>
      </c>
      <c r="N1419" s="130">
        <v>0</v>
      </c>
      <c r="O1419" s="130">
        <v>0</v>
      </c>
      <c r="P1419" s="130">
        <v>0</v>
      </c>
      <c r="Q1419" s="130">
        <v>0</v>
      </c>
      <c r="R1419" s="130">
        <v>0</v>
      </c>
      <c r="S1419" s="130">
        <v>0</v>
      </c>
      <c r="T1419" s="130">
        <v>0</v>
      </c>
      <c r="U1419" s="130">
        <v>0</v>
      </c>
      <c r="V1419" s="130">
        <v>0</v>
      </c>
      <c r="W1419" s="130">
        <v>0</v>
      </c>
      <c r="X1419" s="15"/>
      <c r="Y1419" s="15"/>
      <c r="Z1419" s="15"/>
      <c r="AA1419" s="15"/>
      <c r="AB1419" s="15"/>
      <c r="AC1419" s="15"/>
    </row>
    <row r="1420" spans="1:29" s="16" customFormat="1" ht="24.75" hidden="1" customHeight="1" x14ac:dyDescent="0.25">
      <c r="A1420" s="125">
        <v>163</v>
      </c>
      <c r="B1420" s="126" t="s">
        <v>828</v>
      </c>
      <c r="C1420" s="106">
        <f t="shared" si="194"/>
        <v>6136948.6500000004</v>
      </c>
      <c r="D1420" s="134">
        <f>ROUND((F1420+G1420+H1420+I1420+J1420+K1420+M1420+O1420+Q1420+S1420+U1420+W1420)*0.0214,2)</f>
        <v>122578.59</v>
      </c>
      <c r="E1420" s="130">
        <f>ROUND((F1420+G1420+H1420+I1420+J1420+K1420+M1420+O1420+Q1420+S1420+U1420+W1420)*0.05,2)</f>
        <v>286398.57</v>
      </c>
      <c r="F1420" s="130">
        <v>0</v>
      </c>
      <c r="G1420" s="130">
        <v>0</v>
      </c>
      <c r="H1420" s="130">
        <v>0</v>
      </c>
      <c r="I1420" s="130">
        <v>0</v>
      </c>
      <c r="J1420" s="130">
        <v>0</v>
      </c>
      <c r="K1420" s="130">
        <v>0</v>
      </c>
      <c r="L1420" s="128">
        <v>2</v>
      </c>
      <c r="M1420" s="130">
        <v>5727971.4900000002</v>
      </c>
      <c r="N1420" s="130">
        <v>0</v>
      </c>
      <c r="O1420" s="130">
        <v>0</v>
      </c>
      <c r="P1420" s="130">
        <v>0</v>
      </c>
      <c r="Q1420" s="130">
        <v>0</v>
      </c>
      <c r="R1420" s="130">
        <v>0</v>
      </c>
      <c r="S1420" s="130">
        <v>0</v>
      </c>
      <c r="T1420" s="130">
        <v>0</v>
      </c>
      <c r="U1420" s="130">
        <v>0</v>
      </c>
      <c r="V1420" s="130">
        <v>0</v>
      </c>
      <c r="W1420" s="130">
        <v>0</v>
      </c>
      <c r="X1420" s="15"/>
      <c r="Y1420" s="15"/>
      <c r="Z1420" s="15"/>
      <c r="AA1420" s="15"/>
      <c r="AB1420" s="15"/>
      <c r="AC1420" s="15"/>
    </row>
    <row r="1421" spans="1:29" s="16" customFormat="1" ht="24.75" hidden="1" customHeight="1" x14ac:dyDescent="0.25">
      <c r="A1421" s="125">
        <v>164</v>
      </c>
      <c r="B1421" s="126" t="s">
        <v>801</v>
      </c>
      <c r="C1421" s="106">
        <f t="shared" ref="C1421:C1456" si="195">ROUND(SUM(D1421+E1421+F1421+G1421+H1421+I1421+J1421+K1421+M1421+O1421+Q1421+S1421+U1421+W1421),2)</f>
        <v>22734783.870000001</v>
      </c>
      <c r="D1421" s="134">
        <f>ROUND((F1421+G1421+H1421+I1421+J1421+K1421+M1421+O1421+Q1421+S1421+U1421+W1421)*0.0214,2)</f>
        <v>454101.53</v>
      </c>
      <c r="E1421" s="130">
        <f>ROUND((F1421+G1421+H1421+I1421+J1421+K1421+M1421+O1421+Q1421+S1421+U1421+W1421)*0.05,2)</f>
        <v>1060984.8700000001</v>
      </c>
      <c r="F1421" s="130">
        <v>0</v>
      </c>
      <c r="G1421" s="130">
        <v>4163999.78</v>
      </c>
      <c r="H1421" s="130">
        <v>0</v>
      </c>
      <c r="I1421" s="130">
        <v>0</v>
      </c>
      <c r="J1421" s="130">
        <v>3457357.23</v>
      </c>
      <c r="K1421" s="130">
        <v>0</v>
      </c>
      <c r="L1421" s="128">
        <v>0</v>
      </c>
      <c r="M1421" s="130">
        <v>0</v>
      </c>
      <c r="N1421" s="130">
        <v>0</v>
      </c>
      <c r="O1421" s="130">
        <v>0</v>
      </c>
      <c r="P1421" s="130">
        <v>0</v>
      </c>
      <c r="Q1421" s="130">
        <v>0</v>
      </c>
      <c r="R1421" s="130">
        <v>0</v>
      </c>
      <c r="S1421" s="130">
        <v>0</v>
      </c>
      <c r="T1421" s="130">
        <v>3005.48</v>
      </c>
      <c r="U1421" s="130">
        <v>13598340.460000001</v>
      </c>
      <c r="V1421" s="130">
        <v>0</v>
      </c>
      <c r="W1421" s="130">
        <v>0</v>
      </c>
      <c r="X1421" s="15"/>
      <c r="Y1421" s="15"/>
      <c r="Z1421" s="15"/>
      <c r="AA1421" s="15"/>
      <c r="AB1421" s="15"/>
      <c r="AC1421" s="15"/>
    </row>
    <row r="1422" spans="1:29" s="16" customFormat="1" ht="24.75" hidden="1" customHeight="1" x14ac:dyDescent="0.25">
      <c r="A1422" s="125">
        <v>165</v>
      </c>
      <c r="B1422" s="126" t="s">
        <v>802</v>
      </c>
      <c r="C1422" s="106">
        <f t="shared" si="195"/>
        <v>24854587.91</v>
      </c>
      <c r="D1422" s="134">
        <f>ROUND((F1422+G1422+H1422+I1422+J1422+K1422+M1422+O1422+Q1422+S1422+U1422+W1422)*0.0214,2)</f>
        <v>496442.21</v>
      </c>
      <c r="E1422" s="130">
        <f>ROUND((F1422+G1422+H1422+I1422+J1422+K1422+M1422+O1422+Q1422+S1422+U1422+W1422)*0.05,2)</f>
        <v>1159911.7</v>
      </c>
      <c r="F1422" s="130">
        <v>0</v>
      </c>
      <c r="G1422" s="130">
        <v>4236487.3499999996</v>
      </c>
      <c r="H1422" s="130">
        <v>1845862.73</v>
      </c>
      <c r="I1422" s="130">
        <v>0</v>
      </c>
      <c r="J1422" s="130">
        <v>3517543.46</v>
      </c>
      <c r="K1422" s="130">
        <v>0</v>
      </c>
      <c r="L1422" s="128">
        <v>0</v>
      </c>
      <c r="M1422" s="130">
        <v>0</v>
      </c>
      <c r="N1422" s="130">
        <v>0</v>
      </c>
      <c r="O1422" s="130">
        <v>0</v>
      </c>
      <c r="P1422" s="130">
        <v>0</v>
      </c>
      <c r="Q1422" s="130">
        <v>0</v>
      </c>
      <c r="R1422" s="130">
        <v>0</v>
      </c>
      <c r="S1422" s="130">
        <v>0</v>
      </c>
      <c r="T1422" s="130">
        <v>3005.48</v>
      </c>
      <c r="U1422" s="130">
        <v>13598340.460000001</v>
      </c>
      <c r="V1422" s="130">
        <v>0</v>
      </c>
      <c r="W1422" s="130">
        <v>0</v>
      </c>
      <c r="X1422" s="15"/>
      <c r="Y1422" s="15"/>
      <c r="Z1422" s="15"/>
      <c r="AA1422" s="15"/>
      <c r="AB1422" s="15"/>
      <c r="AC1422" s="15"/>
    </row>
    <row r="1423" spans="1:29" s="16" customFormat="1" ht="24.75" hidden="1" customHeight="1" x14ac:dyDescent="0.25">
      <c r="A1423" s="125">
        <v>166</v>
      </c>
      <c r="B1423" s="126" t="s">
        <v>803</v>
      </c>
      <c r="C1423" s="106">
        <f t="shared" si="195"/>
        <v>24786647.800000001</v>
      </c>
      <c r="D1423" s="134">
        <f>ROUND((F1423+G1423+H1423+I1423+J1423+K1423+M1423+O1423+Q1423+S1423+U1423+W1423)*0.0214,2)</f>
        <v>495085.18</v>
      </c>
      <c r="E1423" s="130">
        <f>ROUND((F1423+G1423+H1423+I1423+J1423+K1423+M1423+O1423+Q1423+S1423+U1423+W1423)*0.05,2)</f>
        <v>1156741.08</v>
      </c>
      <c r="F1423" s="130">
        <v>0</v>
      </c>
      <c r="G1423" s="130">
        <v>4208503.08</v>
      </c>
      <c r="H1423" s="130">
        <v>1833669.81</v>
      </c>
      <c r="I1423" s="130">
        <v>0</v>
      </c>
      <c r="J1423" s="130">
        <v>3494308.19</v>
      </c>
      <c r="K1423" s="130">
        <v>0</v>
      </c>
      <c r="L1423" s="128">
        <v>0</v>
      </c>
      <c r="M1423" s="130">
        <v>0</v>
      </c>
      <c r="N1423" s="130">
        <v>0</v>
      </c>
      <c r="O1423" s="130">
        <v>0</v>
      </c>
      <c r="P1423" s="130">
        <v>0</v>
      </c>
      <c r="Q1423" s="130">
        <v>0</v>
      </c>
      <c r="R1423" s="130">
        <v>0</v>
      </c>
      <c r="S1423" s="130">
        <v>0</v>
      </c>
      <c r="T1423" s="130">
        <v>3005.48</v>
      </c>
      <c r="U1423" s="130">
        <v>13598340.460000001</v>
      </c>
      <c r="V1423" s="130">
        <v>0</v>
      </c>
      <c r="W1423" s="130">
        <v>0</v>
      </c>
      <c r="X1423" s="15"/>
      <c r="Y1423" s="15"/>
      <c r="Z1423" s="15"/>
      <c r="AA1423" s="15"/>
      <c r="AB1423" s="15"/>
      <c r="AC1423" s="15"/>
    </row>
    <row r="1424" spans="1:29" s="16" customFormat="1" ht="24.75" hidden="1" customHeight="1" x14ac:dyDescent="0.25">
      <c r="A1424" s="158" t="s">
        <v>48</v>
      </c>
      <c r="B1424" s="158"/>
      <c r="C1424" s="173">
        <f t="shared" si="195"/>
        <v>1111757830.5899999</v>
      </c>
      <c r="D1424" s="133">
        <f>ROUND(SUM(D1354:D1423),2)</f>
        <v>22208798.359999999</v>
      </c>
      <c r="E1424" s="133">
        <f t="shared" ref="E1424:W1424" si="196">ROUND(SUM(E1354:E1423),2)</f>
        <v>51754715.829999998</v>
      </c>
      <c r="F1424" s="133">
        <f t="shared" si="196"/>
        <v>9676248.3900000006</v>
      </c>
      <c r="G1424" s="133">
        <f t="shared" si="196"/>
        <v>176029629.72</v>
      </c>
      <c r="H1424" s="133">
        <f t="shared" si="196"/>
        <v>51838048.609999999</v>
      </c>
      <c r="I1424" s="133">
        <f t="shared" si="196"/>
        <v>21182919.280000001</v>
      </c>
      <c r="J1424" s="133">
        <f t="shared" si="196"/>
        <v>103126028.81999999</v>
      </c>
      <c r="K1424" s="133">
        <f t="shared" si="196"/>
        <v>0</v>
      </c>
      <c r="L1424" s="133">
        <f t="shared" si="196"/>
        <v>14</v>
      </c>
      <c r="M1424" s="133">
        <f t="shared" si="196"/>
        <v>40095800.43</v>
      </c>
      <c r="N1424" s="133">
        <f t="shared" si="196"/>
        <v>31520.2</v>
      </c>
      <c r="O1424" s="133">
        <f t="shared" si="196"/>
        <v>185035266.87</v>
      </c>
      <c r="P1424" s="133">
        <f t="shared" si="196"/>
        <v>4801.3</v>
      </c>
      <c r="Q1424" s="133">
        <f t="shared" si="196"/>
        <v>16919971.719999999</v>
      </c>
      <c r="R1424" s="133">
        <f t="shared" si="196"/>
        <v>21797.05</v>
      </c>
      <c r="S1424" s="133">
        <f t="shared" si="196"/>
        <v>66161651.75</v>
      </c>
      <c r="T1424" s="133">
        <f t="shared" si="196"/>
        <v>82945.61</v>
      </c>
      <c r="U1424" s="133">
        <f t="shared" si="196"/>
        <v>367728750.81</v>
      </c>
      <c r="V1424" s="133">
        <f t="shared" si="196"/>
        <v>0</v>
      </c>
      <c r="W1424" s="133">
        <f t="shared" si="196"/>
        <v>0</v>
      </c>
      <c r="X1424" s="15"/>
      <c r="Y1424" s="15"/>
      <c r="Z1424" s="15"/>
      <c r="AA1424" s="15"/>
      <c r="AB1424" s="15"/>
      <c r="AC1424" s="15"/>
    </row>
    <row r="1425" spans="1:30" s="50" customFormat="1" ht="24.75" hidden="1" customHeight="1" x14ac:dyDescent="0.25">
      <c r="A1425" s="224" t="s">
        <v>49</v>
      </c>
      <c r="B1425" s="225"/>
      <c r="C1425" s="226"/>
      <c r="D1425" s="129"/>
      <c r="E1425" s="130"/>
      <c r="F1425" s="130"/>
      <c r="G1425" s="130"/>
      <c r="H1425" s="130"/>
      <c r="I1425" s="130"/>
      <c r="J1425" s="130"/>
      <c r="K1425" s="130"/>
      <c r="L1425" s="108"/>
      <c r="M1425" s="130"/>
      <c r="N1425" s="135"/>
      <c r="O1425" s="130"/>
      <c r="P1425" s="135"/>
      <c r="Q1425" s="130"/>
      <c r="R1425" s="135"/>
      <c r="S1425" s="130"/>
      <c r="T1425" s="130"/>
      <c r="U1425" s="130"/>
      <c r="V1425" s="135"/>
      <c r="W1425" s="130"/>
      <c r="X1425" s="15"/>
      <c r="Y1425" s="49"/>
      <c r="Z1425" s="49"/>
      <c r="AA1425" s="49"/>
      <c r="AB1425" s="49"/>
      <c r="AC1425" s="49"/>
    </row>
    <row r="1426" spans="1:30" s="55" customFormat="1" ht="24.75" hidden="1" customHeight="1" x14ac:dyDescent="0.25">
      <c r="A1426" s="125">
        <v>167</v>
      </c>
      <c r="B1426" s="126" t="s">
        <v>1010</v>
      </c>
      <c r="C1426" s="106">
        <f t="shared" si="195"/>
        <v>709460.29</v>
      </c>
      <c r="D1426" s="134">
        <f>ROUND((F1426+G1426+H1426+I1426+J1426+K1426+M1426+O1426+Q1426+S1426+U1426+W1426)*0.0214,2)</f>
        <v>14170.66</v>
      </c>
      <c r="E1426" s="130">
        <f>ROUND((F1426+G1426+H1426+I1426+J1426+K1426+M1426+O1426+Q1426+S1426+U1426+W1426)*0.05,2)</f>
        <v>33109.03</v>
      </c>
      <c r="F1426" s="130">
        <v>662180.6</v>
      </c>
      <c r="G1426" s="130">
        <v>0</v>
      </c>
      <c r="H1426" s="130">
        <v>0</v>
      </c>
      <c r="I1426" s="130">
        <v>0</v>
      </c>
      <c r="J1426" s="130">
        <v>0</v>
      </c>
      <c r="K1426" s="130">
        <v>0</v>
      </c>
      <c r="L1426" s="128">
        <v>0</v>
      </c>
      <c r="M1426" s="130">
        <v>0</v>
      </c>
      <c r="N1426" s="130">
        <v>0</v>
      </c>
      <c r="O1426" s="130">
        <v>0</v>
      </c>
      <c r="P1426" s="130">
        <v>0</v>
      </c>
      <c r="Q1426" s="130">
        <v>0</v>
      </c>
      <c r="R1426" s="130">
        <v>0</v>
      </c>
      <c r="S1426" s="130">
        <v>0</v>
      </c>
      <c r="T1426" s="130">
        <v>0</v>
      </c>
      <c r="U1426" s="130">
        <v>0</v>
      </c>
      <c r="V1426" s="130">
        <v>0</v>
      </c>
      <c r="W1426" s="135">
        <v>0</v>
      </c>
      <c r="X1426" s="56"/>
      <c r="Y1426" s="57"/>
      <c r="Z1426" s="57"/>
      <c r="AA1426" s="57"/>
      <c r="AB1426" s="57"/>
      <c r="AC1426" s="57"/>
      <c r="AD1426" s="57"/>
    </row>
    <row r="1427" spans="1:30" s="55" customFormat="1" ht="24.75" hidden="1" customHeight="1" x14ac:dyDescent="0.25">
      <c r="A1427" s="125">
        <v>168</v>
      </c>
      <c r="B1427" s="126" t="s">
        <v>1011</v>
      </c>
      <c r="C1427" s="106">
        <f t="shared" si="195"/>
        <v>16079792.609999999</v>
      </c>
      <c r="D1427" s="134">
        <f>ROUND((F1427+G1427+H1427+I1427+J1427+K1427+M1427+O1427+Q1427+S1427+U1427+W1427)*0.0214,2)</f>
        <v>321175.62</v>
      </c>
      <c r="E1427" s="130">
        <f>ROUND((F1427+G1427+H1427+I1427+J1427+K1427+M1427+O1427+Q1427+S1427+U1427+W1427)*0.05,2)</f>
        <v>750410.33</v>
      </c>
      <c r="F1427" s="130">
        <v>2168875.7000000002</v>
      </c>
      <c r="G1427" s="130">
        <v>6831331.1299999999</v>
      </c>
      <c r="H1427" s="130">
        <v>0</v>
      </c>
      <c r="I1427" s="130">
        <v>0</v>
      </c>
      <c r="J1427" s="130">
        <v>2836017.45</v>
      </c>
      <c r="K1427" s="130">
        <v>0</v>
      </c>
      <c r="L1427" s="128">
        <v>0</v>
      </c>
      <c r="M1427" s="130">
        <v>0</v>
      </c>
      <c r="N1427" s="130">
        <v>0</v>
      </c>
      <c r="O1427" s="130">
        <v>0</v>
      </c>
      <c r="P1427" s="130">
        <v>1234.5</v>
      </c>
      <c r="Q1427" s="130">
        <v>3171982.38</v>
      </c>
      <c r="R1427" s="130">
        <v>0</v>
      </c>
      <c r="S1427" s="130">
        <v>0</v>
      </c>
      <c r="T1427" s="130">
        <v>0</v>
      </c>
      <c r="U1427" s="130">
        <v>0</v>
      </c>
      <c r="V1427" s="130">
        <v>0</v>
      </c>
      <c r="W1427" s="130">
        <v>0</v>
      </c>
      <c r="X1427" s="56"/>
      <c r="Y1427" s="57"/>
      <c r="Z1427" s="57"/>
      <c r="AA1427" s="57"/>
      <c r="AB1427" s="57"/>
      <c r="AC1427" s="57"/>
      <c r="AD1427" s="57"/>
    </row>
    <row r="1428" spans="1:30" s="55" customFormat="1" ht="24.75" hidden="1" customHeight="1" x14ac:dyDescent="0.25">
      <c r="A1428" s="125">
        <v>169</v>
      </c>
      <c r="B1428" s="126" t="s">
        <v>1012</v>
      </c>
      <c r="C1428" s="106">
        <f t="shared" si="195"/>
        <v>40381885.119999997</v>
      </c>
      <c r="D1428" s="134">
        <f>ROUND((F1428+G1428+H1428+I1428+J1428+K1428+M1428+O1428+Q1428+S1428+U1428+W1428)*0.0214,2)</f>
        <v>806582.36</v>
      </c>
      <c r="E1428" s="130">
        <f>ROUND((F1428+G1428+H1428+I1428+J1428+K1428+M1428+O1428+Q1428+S1428+U1428+W1428)*0.05,2)</f>
        <v>1884538.23</v>
      </c>
      <c r="F1428" s="130">
        <v>3659495.79</v>
      </c>
      <c r="G1428" s="130">
        <v>11526353.27</v>
      </c>
      <c r="H1428" s="130">
        <v>8366699.0800000001</v>
      </c>
      <c r="I1428" s="130">
        <v>4001051.73</v>
      </c>
      <c r="J1428" s="130">
        <v>4785149.25</v>
      </c>
      <c r="K1428" s="130">
        <v>0</v>
      </c>
      <c r="L1428" s="128">
        <v>0</v>
      </c>
      <c r="M1428" s="130">
        <v>0</v>
      </c>
      <c r="N1428" s="130">
        <v>0</v>
      </c>
      <c r="O1428" s="130">
        <v>0</v>
      </c>
      <c r="P1428" s="130">
        <v>2134.6999999999998</v>
      </c>
      <c r="Q1428" s="130">
        <v>5352015.41</v>
      </c>
      <c r="R1428" s="130">
        <v>0</v>
      </c>
      <c r="S1428" s="130">
        <v>0</v>
      </c>
      <c r="T1428" s="130">
        <v>0</v>
      </c>
      <c r="U1428" s="130">
        <v>0</v>
      </c>
      <c r="V1428" s="130">
        <v>0</v>
      </c>
      <c r="W1428" s="130">
        <v>0</v>
      </c>
      <c r="X1428" s="56"/>
      <c r="Y1428" s="57"/>
      <c r="Z1428" s="57"/>
      <c r="AA1428" s="57"/>
      <c r="AB1428" s="57"/>
      <c r="AC1428" s="57"/>
      <c r="AD1428" s="57"/>
    </row>
    <row r="1429" spans="1:30" s="55" customFormat="1" ht="24.75" hidden="1" customHeight="1" x14ac:dyDescent="0.25">
      <c r="A1429" s="125">
        <v>170</v>
      </c>
      <c r="B1429" s="126" t="s">
        <v>1013</v>
      </c>
      <c r="C1429" s="106">
        <f t="shared" si="195"/>
        <v>24003979.82</v>
      </c>
      <c r="D1429" s="134">
        <f>ROUND((F1429+G1429+H1429+I1429+J1429+K1429+M1429+O1429+Q1429+S1429+U1429+W1429)*0.0214,2)</f>
        <v>479452.28</v>
      </c>
      <c r="E1429" s="130">
        <f>ROUND((F1429+G1429+H1429+I1429+J1429+K1429+M1429+O1429+Q1429+S1429+U1429+W1429)*0.05,2)</f>
        <v>1120215.6000000001</v>
      </c>
      <c r="F1429" s="130">
        <v>2175293.77</v>
      </c>
      <c r="G1429" s="130">
        <v>6851546.1900000004</v>
      </c>
      <c r="H1429" s="130">
        <v>4973370.49</v>
      </c>
      <c r="I1429" s="130">
        <v>2378322.9700000002</v>
      </c>
      <c r="J1429" s="130">
        <v>2844409.71</v>
      </c>
      <c r="K1429" s="130">
        <v>0</v>
      </c>
      <c r="L1429" s="128">
        <v>0</v>
      </c>
      <c r="M1429" s="130">
        <v>0</v>
      </c>
      <c r="N1429" s="130">
        <v>0</v>
      </c>
      <c r="O1429" s="130">
        <v>0</v>
      </c>
      <c r="P1429" s="130">
        <v>1243.0999999999999</v>
      </c>
      <c r="Q1429" s="130">
        <v>3181368.81</v>
      </c>
      <c r="R1429" s="130">
        <v>0</v>
      </c>
      <c r="S1429" s="130">
        <v>0</v>
      </c>
      <c r="T1429" s="130">
        <v>0</v>
      </c>
      <c r="U1429" s="130">
        <v>0</v>
      </c>
      <c r="V1429" s="130">
        <v>0</v>
      </c>
      <c r="W1429" s="130">
        <v>0</v>
      </c>
      <c r="X1429" s="56"/>
      <c r="Y1429" s="57"/>
      <c r="Z1429" s="57"/>
      <c r="AA1429" s="57"/>
      <c r="AB1429" s="57"/>
      <c r="AC1429" s="57"/>
      <c r="AD1429" s="57"/>
    </row>
    <row r="1430" spans="1:30" s="53" customFormat="1" ht="24.75" hidden="1" customHeight="1" x14ac:dyDescent="0.25">
      <c r="A1430" s="192" t="s">
        <v>50</v>
      </c>
      <c r="B1430" s="193"/>
      <c r="C1430" s="173">
        <f t="shared" si="195"/>
        <v>81175117.840000004</v>
      </c>
      <c r="D1430" s="133">
        <f>ROUND(SUM(D1426:D1429),2)</f>
        <v>1621380.92</v>
      </c>
      <c r="E1430" s="133">
        <f t="shared" ref="E1430:W1430" si="197">ROUND(SUM(E1426:E1429),2)</f>
        <v>3788273.19</v>
      </c>
      <c r="F1430" s="133">
        <f t="shared" si="197"/>
        <v>8665845.8599999994</v>
      </c>
      <c r="G1430" s="133">
        <f t="shared" si="197"/>
        <v>25209230.59</v>
      </c>
      <c r="H1430" s="133">
        <f t="shared" si="197"/>
        <v>13340069.57</v>
      </c>
      <c r="I1430" s="133">
        <f t="shared" si="197"/>
        <v>6379374.7000000002</v>
      </c>
      <c r="J1430" s="133">
        <f t="shared" si="197"/>
        <v>10465576.41</v>
      </c>
      <c r="K1430" s="133">
        <f t="shared" si="197"/>
        <v>0</v>
      </c>
      <c r="L1430" s="112">
        <f t="shared" si="197"/>
        <v>0</v>
      </c>
      <c r="M1430" s="133">
        <f t="shared" si="197"/>
        <v>0</v>
      </c>
      <c r="N1430" s="133">
        <f t="shared" si="197"/>
        <v>0</v>
      </c>
      <c r="O1430" s="133">
        <f t="shared" si="197"/>
        <v>0</v>
      </c>
      <c r="P1430" s="133">
        <f t="shared" si="197"/>
        <v>4612.3</v>
      </c>
      <c r="Q1430" s="133">
        <f t="shared" si="197"/>
        <v>11705366.6</v>
      </c>
      <c r="R1430" s="133">
        <f t="shared" si="197"/>
        <v>0</v>
      </c>
      <c r="S1430" s="133">
        <f t="shared" si="197"/>
        <v>0</v>
      </c>
      <c r="T1430" s="133">
        <f t="shared" si="197"/>
        <v>0</v>
      </c>
      <c r="U1430" s="133">
        <f t="shared" si="197"/>
        <v>0</v>
      </c>
      <c r="V1430" s="133">
        <f t="shared" si="197"/>
        <v>0</v>
      </c>
      <c r="W1430" s="133">
        <f t="shared" si="197"/>
        <v>0</v>
      </c>
      <c r="X1430" s="51"/>
      <c r="Y1430" s="52"/>
      <c r="Z1430" s="52"/>
      <c r="AA1430" s="52"/>
      <c r="AB1430" s="52"/>
      <c r="AC1430" s="52"/>
    </row>
    <row r="1431" spans="1:30" s="53" customFormat="1" ht="24.75" hidden="1" customHeight="1" x14ac:dyDescent="0.25">
      <c r="A1431" s="194" t="s">
        <v>52</v>
      </c>
      <c r="B1431" s="195"/>
      <c r="C1431" s="196"/>
      <c r="D1431" s="137"/>
      <c r="E1431" s="130"/>
      <c r="F1431" s="130"/>
      <c r="G1431" s="130"/>
      <c r="H1431" s="130"/>
      <c r="I1431" s="130"/>
      <c r="J1431" s="130"/>
      <c r="K1431" s="130"/>
      <c r="L1431" s="112"/>
      <c r="M1431" s="130"/>
      <c r="N1431" s="133"/>
      <c r="O1431" s="130"/>
      <c r="P1431" s="133"/>
      <c r="Q1431" s="130"/>
      <c r="R1431" s="133"/>
      <c r="S1431" s="130"/>
      <c r="T1431" s="130"/>
      <c r="U1431" s="130"/>
      <c r="V1431" s="133"/>
      <c r="W1431" s="130"/>
      <c r="X1431" s="51"/>
      <c r="Y1431" s="52"/>
      <c r="Z1431" s="52"/>
      <c r="AA1431" s="52"/>
      <c r="AB1431" s="52"/>
      <c r="AC1431" s="52"/>
    </row>
    <row r="1432" spans="1:30" s="55" customFormat="1" ht="24.75" hidden="1" customHeight="1" x14ac:dyDescent="0.25">
      <c r="A1432" s="125">
        <v>171</v>
      </c>
      <c r="B1432" s="126" t="s">
        <v>857</v>
      </c>
      <c r="C1432" s="106">
        <f t="shared" si="195"/>
        <v>5367111.4800000004</v>
      </c>
      <c r="D1432" s="134">
        <f t="shared" ref="D1432:D1444" si="198">ROUND((F1432+G1432+H1432+I1432+J1432+K1432+M1432+O1432+Q1432+S1432+U1432+W1432)*0.0214,2)</f>
        <v>107201.97</v>
      </c>
      <c r="E1432" s="130">
        <f>ROUND((F1432+G1432+H1432+I1432+J1432+K1432+M1432+O1432+Q1432+S1432+U1432+W1432)*0.05,2)</f>
        <v>250471.88</v>
      </c>
      <c r="F1432" s="130">
        <v>0</v>
      </c>
      <c r="G1432" s="130">
        <v>3539856.29</v>
      </c>
      <c r="H1432" s="130">
        <v>0</v>
      </c>
      <c r="I1432" s="130">
        <v>0</v>
      </c>
      <c r="J1432" s="130">
        <v>1469581.34</v>
      </c>
      <c r="K1432" s="130">
        <v>0</v>
      </c>
      <c r="L1432" s="128">
        <v>0</v>
      </c>
      <c r="M1432" s="130">
        <v>0</v>
      </c>
      <c r="N1432" s="130">
        <v>0</v>
      </c>
      <c r="O1432" s="130">
        <v>0</v>
      </c>
      <c r="P1432" s="130">
        <v>0</v>
      </c>
      <c r="Q1432" s="130">
        <v>0</v>
      </c>
      <c r="R1432" s="130">
        <v>0</v>
      </c>
      <c r="S1432" s="130">
        <v>0</v>
      </c>
      <c r="T1432" s="130">
        <v>0</v>
      </c>
      <c r="U1432" s="130">
        <v>0</v>
      </c>
      <c r="V1432" s="130">
        <v>0</v>
      </c>
      <c r="W1432" s="130">
        <v>0</v>
      </c>
      <c r="X1432" s="56"/>
      <c r="Y1432" s="57"/>
      <c r="Z1432" s="57"/>
      <c r="AA1432" s="57"/>
      <c r="AB1432" s="57"/>
      <c r="AC1432" s="57"/>
      <c r="AD1432" s="57"/>
    </row>
    <row r="1433" spans="1:30" s="55" customFormat="1" ht="24.75" hidden="1" customHeight="1" x14ac:dyDescent="0.25">
      <c r="A1433" s="125">
        <v>172</v>
      </c>
      <c r="B1433" s="126" t="s">
        <v>113</v>
      </c>
      <c r="C1433" s="106">
        <f t="shared" si="195"/>
        <v>1572346.68</v>
      </c>
      <c r="D1433" s="134">
        <f t="shared" si="198"/>
        <v>31405.84</v>
      </c>
      <c r="E1433" s="130">
        <f>ROUND((F1433+G1433+H1433+I1433+J1433+K1433+M1433+O1433+Q1433+S1433+U1433+W1433)*0.05,2)</f>
        <v>73378.14</v>
      </c>
      <c r="F1433" s="130">
        <v>0</v>
      </c>
      <c r="G1433" s="130">
        <v>0</v>
      </c>
      <c r="H1433" s="130">
        <v>0</v>
      </c>
      <c r="I1433" s="130">
        <v>0</v>
      </c>
      <c r="J1433" s="130">
        <v>1467562.7</v>
      </c>
      <c r="K1433" s="130">
        <v>0</v>
      </c>
      <c r="L1433" s="128">
        <v>0</v>
      </c>
      <c r="M1433" s="130">
        <v>0</v>
      </c>
      <c r="N1433" s="130">
        <v>0</v>
      </c>
      <c r="O1433" s="130">
        <v>0</v>
      </c>
      <c r="P1433" s="130">
        <v>0</v>
      </c>
      <c r="Q1433" s="130">
        <v>0</v>
      </c>
      <c r="R1433" s="130">
        <v>0</v>
      </c>
      <c r="S1433" s="130">
        <v>0</v>
      </c>
      <c r="T1433" s="130">
        <v>0</v>
      </c>
      <c r="U1433" s="130">
        <v>0</v>
      </c>
      <c r="V1433" s="130">
        <v>0</v>
      </c>
      <c r="W1433" s="130">
        <v>0</v>
      </c>
      <c r="X1433" s="56"/>
      <c r="Y1433" s="57"/>
      <c r="Z1433" s="57"/>
      <c r="AA1433" s="57"/>
      <c r="AB1433" s="57"/>
      <c r="AC1433" s="57"/>
      <c r="AD1433" s="57"/>
    </row>
    <row r="1434" spans="1:30" s="55" customFormat="1" ht="24.75" hidden="1" customHeight="1" x14ac:dyDescent="0.25">
      <c r="A1434" s="125">
        <v>173</v>
      </c>
      <c r="B1434" s="126" t="s">
        <v>910</v>
      </c>
      <c r="C1434" s="106">
        <f t="shared" si="195"/>
        <v>9927683.1300000008</v>
      </c>
      <c r="D1434" s="134">
        <f t="shared" si="198"/>
        <v>198294.21</v>
      </c>
      <c r="E1434" s="130">
        <f>ROUND((F1434+G1434+H1434+I1434+J1434+K1434+M1434+O1434+Q1434+S1434+U1434+W1434)*0.05,2)</f>
        <v>463304.23</v>
      </c>
      <c r="F1434" s="130">
        <v>0</v>
      </c>
      <c r="G1434" s="130">
        <v>0</v>
      </c>
      <c r="H1434" s="130">
        <v>0</v>
      </c>
      <c r="I1434" s="130">
        <v>0</v>
      </c>
      <c r="J1434" s="130">
        <v>2638264.7999999998</v>
      </c>
      <c r="K1434" s="130">
        <v>0</v>
      </c>
      <c r="L1434" s="128">
        <v>0</v>
      </c>
      <c r="M1434" s="130">
        <v>0</v>
      </c>
      <c r="N1434" s="130">
        <v>955.2</v>
      </c>
      <c r="O1434" s="130">
        <v>6627819.8899999997</v>
      </c>
      <c r="P1434" s="130">
        <v>0</v>
      </c>
      <c r="Q1434" s="130">
        <v>0</v>
      </c>
      <c r="R1434" s="130">
        <v>0</v>
      </c>
      <c r="S1434" s="130">
        <v>0</v>
      </c>
      <c r="T1434" s="130">
        <v>0</v>
      </c>
      <c r="U1434" s="130">
        <v>0</v>
      </c>
      <c r="V1434" s="130">
        <v>0</v>
      </c>
      <c r="W1434" s="130">
        <v>0</v>
      </c>
      <c r="X1434" s="56"/>
      <c r="Y1434" s="57"/>
      <c r="Z1434" s="57"/>
      <c r="AA1434" s="57"/>
      <c r="AB1434" s="57"/>
      <c r="AC1434" s="57"/>
      <c r="AD1434" s="57"/>
    </row>
    <row r="1435" spans="1:30" s="55" customFormat="1" ht="24.75" hidden="1" customHeight="1" x14ac:dyDescent="0.25">
      <c r="A1435" s="125">
        <v>174</v>
      </c>
      <c r="B1435" s="126" t="s">
        <v>911</v>
      </c>
      <c r="C1435" s="106">
        <f t="shared" si="195"/>
        <v>7730268.0300000003</v>
      </c>
      <c r="D1435" s="134">
        <f t="shared" si="198"/>
        <v>154403.34</v>
      </c>
      <c r="E1435" s="130">
        <f>ROUND((F1435+G1435+H1435+I1435+J1435+K1435+M1435+O1435+Q1435+S1435+U1435+W1435)*0.05,2)</f>
        <v>360755.46</v>
      </c>
      <c r="F1435" s="130">
        <v>0</v>
      </c>
      <c r="G1435" s="130">
        <v>7215109.2300000004</v>
      </c>
      <c r="H1435" s="130">
        <v>0</v>
      </c>
      <c r="I1435" s="130">
        <v>0</v>
      </c>
      <c r="J1435" s="130">
        <v>0</v>
      </c>
      <c r="K1435" s="130">
        <v>0</v>
      </c>
      <c r="L1435" s="128">
        <v>0</v>
      </c>
      <c r="M1435" s="130">
        <v>0</v>
      </c>
      <c r="N1435" s="130">
        <v>0</v>
      </c>
      <c r="O1435" s="130">
        <v>0</v>
      </c>
      <c r="P1435" s="130">
        <v>0</v>
      </c>
      <c r="Q1435" s="130">
        <v>0</v>
      </c>
      <c r="R1435" s="130">
        <v>0</v>
      </c>
      <c r="S1435" s="130">
        <v>0</v>
      </c>
      <c r="T1435" s="130">
        <v>0</v>
      </c>
      <c r="U1435" s="130">
        <v>0</v>
      </c>
      <c r="V1435" s="130">
        <v>0</v>
      </c>
      <c r="W1435" s="130">
        <v>0</v>
      </c>
      <c r="X1435" s="56"/>
      <c r="Y1435" s="57"/>
      <c r="Z1435" s="57"/>
      <c r="AA1435" s="57"/>
      <c r="AB1435" s="57"/>
      <c r="AC1435" s="57"/>
      <c r="AD1435" s="57"/>
    </row>
    <row r="1436" spans="1:30" s="55" customFormat="1" ht="24.75" hidden="1" customHeight="1" x14ac:dyDescent="0.25">
      <c r="A1436" s="125">
        <v>175</v>
      </c>
      <c r="B1436" s="126" t="s">
        <v>912</v>
      </c>
      <c r="C1436" s="106">
        <f t="shared" si="195"/>
        <v>39768170.399999999</v>
      </c>
      <c r="D1436" s="134">
        <f t="shared" si="198"/>
        <v>833208.19</v>
      </c>
      <c r="E1436" s="130">
        <v>0</v>
      </c>
      <c r="F1436" s="130">
        <v>0</v>
      </c>
      <c r="G1436" s="130">
        <v>0</v>
      </c>
      <c r="H1436" s="130">
        <v>0</v>
      </c>
      <c r="I1436" s="130">
        <v>0</v>
      </c>
      <c r="J1436" s="130">
        <v>0</v>
      </c>
      <c r="K1436" s="130">
        <v>0</v>
      </c>
      <c r="L1436" s="128">
        <v>0</v>
      </c>
      <c r="M1436" s="130">
        <v>0</v>
      </c>
      <c r="N1436" s="130">
        <v>0</v>
      </c>
      <c r="O1436" s="130">
        <v>0</v>
      </c>
      <c r="P1436" s="130">
        <v>0</v>
      </c>
      <c r="Q1436" s="130">
        <v>0</v>
      </c>
      <c r="R1436" s="130">
        <v>0</v>
      </c>
      <c r="S1436" s="130">
        <v>0</v>
      </c>
      <c r="T1436" s="130">
        <v>8208</v>
      </c>
      <c r="U1436" s="130">
        <v>38934962.210000001</v>
      </c>
      <c r="V1436" s="130">
        <v>0</v>
      </c>
      <c r="W1436" s="130">
        <v>0</v>
      </c>
      <c r="X1436" s="56"/>
      <c r="Y1436" s="57"/>
      <c r="Z1436" s="57"/>
      <c r="AA1436" s="57"/>
      <c r="AB1436" s="57"/>
      <c r="AC1436" s="57"/>
      <c r="AD1436" s="57"/>
    </row>
    <row r="1437" spans="1:30" s="55" customFormat="1" ht="24.75" hidden="1" customHeight="1" x14ac:dyDescent="0.25">
      <c r="A1437" s="125">
        <v>176</v>
      </c>
      <c r="B1437" s="126" t="s">
        <v>913</v>
      </c>
      <c r="C1437" s="106">
        <f t="shared" si="195"/>
        <v>3225954.39</v>
      </c>
      <c r="D1437" s="134">
        <f t="shared" si="198"/>
        <v>64434.78</v>
      </c>
      <c r="E1437" s="130">
        <f t="shared" ref="E1437:E1444" si="199">ROUND((F1437+G1437+H1437+I1437+J1437+K1437+M1437+O1437+Q1437+S1437+U1437+W1437)*0.05,2)</f>
        <v>150548.54999999999</v>
      </c>
      <c r="F1437" s="130">
        <v>0</v>
      </c>
      <c r="G1437" s="130">
        <v>3010971.06</v>
      </c>
      <c r="H1437" s="130">
        <v>0</v>
      </c>
      <c r="I1437" s="130">
        <v>0</v>
      </c>
      <c r="J1437" s="130">
        <v>0</v>
      </c>
      <c r="K1437" s="130">
        <v>0</v>
      </c>
      <c r="L1437" s="128">
        <v>0</v>
      </c>
      <c r="M1437" s="130">
        <v>0</v>
      </c>
      <c r="N1437" s="130">
        <v>0</v>
      </c>
      <c r="O1437" s="130">
        <v>0</v>
      </c>
      <c r="P1437" s="130">
        <v>0</v>
      </c>
      <c r="Q1437" s="130">
        <v>0</v>
      </c>
      <c r="R1437" s="130">
        <v>0</v>
      </c>
      <c r="S1437" s="130">
        <v>0</v>
      </c>
      <c r="T1437" s="130">
        <v>0</v>
      </c>
      <c r="U1437" s="130">
        <v>0</v>
      </c>
      <c r="V1437" s="130">
        <v>0</v>
      </c>
      <c r="W1437" s="130">
        <v>0</v>
      </c>
      <c r="X1437" s="56"/>
      <c r="Y1437" s="57"/>
      <c r="Z1437" s="57"/>
      <c r="AA1437" s="57"/>
      <c r="AB1437" s="57"/>
      <c r="AC1437" s="57"/>
      <c r="AD1437" s="57"/>
    </row>
    <row r="1438" spans="1:30" s="55" customFormat="1" ht="24.75" hidden="1" customHeight="1" x14ac:dyDescent="0.25">
      <c r="A1438" s="125">
        <v>177</v>
      </c>
      <c r="B1438" s="126" t="s">
        <v>914</v>
      </c>
      <c r="C1438" s="106">
        <f t="shared" si="195"/>
        <v>3156312.21</v>
      </c>
      <c r="D1438" s="134">
        <f t="shared" si="198"/>
        <v>63043.76</v>
      </c>
      <c r="E1438" s="130">
        <f t="shared" si="199"/>
        <v>147298.5</v>
      </c>
      <c r="F1438" s="130">
        <v>0</v>
      </c>
      <c r="G1438" s="130">
        <v>2945969.95</v>
      </c>
      <c r="H1438" s="130">
        <v>0</v>
      </c>
      <c r="I1438" s="130">
        <v>0</v>
      </c>
      <c r="J1438" s="130">
        <v>0</v>
      </c>
      <c r="K1438" s="130">
        <v>0</v>
      </c>
      <c r="L1438" s="128">
        <v>0</v>
      </c>
      <c r="M1438" s="130">
        <v>0</v>
      </c>
      <c r="N1438" s="130">
        <v>0</v>
      </c>
      <c r="O1438" s="130">
        <v>0</v>
      </c>
      <c r="P1438" s="130">
        <v>0</v>
      </c>
      <c r="Q1438" s="130">
        <v>0</v>
      </c>
      <c r="R1438" s="130">
        <v>0</v>
      </c>
      <c r="S1438" s="130">
        <v>0</v>
      </c>
      <c r="T1438" s="130">
        <v>0</v>
      </c>
      <c r="U1438" s="130">
        <v>0</v>
      </c>
      <c r="V1438" s="130">
        <v>0</v>
      </c>
      <c r="W1438" s="130">
        <v>0</v>
      </c>
      <c r="X1438" s="56"/>
      <c r="Y1438" s="57"/>
      <c r="Z1438" s="57"/>
      <c r="AA1438" s="57"/>
      <c r="AB1438" s="57"/>
      <c r="AC1438" s="57"/>
      <c r="AD1438" s="57"/>
    </row>
    <row r="1439" spans="1:30" s="55" customFormat="1" ht="24.75" hidden="1" customHeight="1" x14ac:dyDescent="0.25">
      <c r="A1439" s="125">
        <v>178</v>
      </c>
      <c r="B1439" s="126" t="s">
        <v>915</v>
      </c>
      <c r="C1439" s="106">
        <f t="shared" si="195"/>
        <v>12837528.550000001</v>
      </c>
      <c r="D1439" s="134">
        <f t="shared" si="198"/>
        <v>256415.07</v>
      </c>
      <c r="E1439" s="130">
        <f t="shared" si="199"/>
        <v>599100.64</v>
      </c>
      <c r="F1439" s="130">
        <v>0</v>
      </c>
      <c r="G1439" s="130">
        <v>0</v>
      </c>
      <c r="H1439" s="130">
        <v>0</v>
      </c>
      <c r="I1439" s="130">
        <v>0</v>
      </c>
      <c r="J1439" s="130">
        <v>0</v>
      </c>
      <c r="K1439" s="130">
        <v>0</v>
      </c>
      <c r="L1439" s="128">
        <v>0</v>
      </c>
      <c r="M1439" s="130">
        <v>0</v>
      </c>
      <c r="N1439" s="130">
        <v>0</v>
      </c>
      <c r="O1439" s="130">
        <v>0</v>
      </c>
      <c r="P1439" s="130">
        <v>0</v>
      </c>
      <c r="Q1439" s="130">
        <v>0</v>
      </c>
      <c r="R1439" s="130">
        <v>0</v>
      </c>
      <c r="S1439" s="130">
        <v>0</v>
      </c>
      <c r="T1439" s="130">
        <v>4128.3</v>
      </c>
      <c r="U1439" s="130">
        <v>11982012.84</v>
      </c>
      <c r="V1439" s="130">
        <v>0</v>
      </c>
      <c r="W1439" s="130">
        <v>0</v>
      </c>
      <c r="X1439" s="56"/>
      <c r="Y1439" s="57"/>
      <c r="Z1439" s="57"/>
      <c r="AA1439" s="57"/>
      <c r="AB1439" s="57"/>
      <c r="AC1439" s="57"/>
      <c r="AD1439" s="57"/>
    </row>
    <row r="1440" spans="1:30" s="55" customFormat="1" ht="24.75" hidden="1" customHeight="1" x14ac:dyDescent="0.25">
      <c r="A1440" s="125">
        <v>179</v>
      </c>
      <c r="B1440" s="126" t="s">
        <v>916</v>
      </c>
      <c r="C1440" s="106">
        <f t="shared" si="195"/>
        <v>7966562.9900000002</v>
      </c>
      <c r="D1440" s="134">
        <f t="shared" si="198"/>
        <v>159123.06</v>
      </c>
      <c r="E1440" s="130">
        <f t="shared" si="199"/>
        <v>371782.85</v>
      </c>
      <c r="F1440" s="130">
        <v>1658479.6</v>
      </c>
      <c r="G1440" s="130">
        <v>0</v>
      </c>
      <c r="H1440" s="130">
        <v>0</v>
      </c>
      <c r="I1440" s="130">
        <v>0</v>
      </c>
      <c r="J1440" s="130">
        <v>0</v>
      </c>
      <c r="K1440" s="130">
        <v>0</v>
      </c>
      <c r="L1440" s="128">
        <v>0</v>
      </c>
      <c r="M1440" s="130">
        <v>0</v>
      </c>
      <c r="N1440" s="130">
        <v>994.7</v>
      </c>
      <c r="O1440" s="130">
        <v>5777177.4800000004</v>
      </c>
      <c r="P1440" s="130">
        <v>0</v>
      </c>
      <c r="Q1440" s="130">
        <v>0</v>
      </c>
      <c r="R1440" s="130">
        <v>0</v>
      </c>
      <c r="S1440" s="130">
        <v>0</v>
      </c>
      <c r="T1440" s="130">
        <v>0</v>
      </c>
      <c r="U1440" s="130">
        <v>0</v>
      </c>
      <c r="V1440" s="130">
        <v>0</v>
      </c>
      <c r="W1440" s="130">
        <v>0</v>
      </c>
      <c r="X1440" s="56"/>
      <c r="Y1440" s="57"/>
      <c r="Z1440" s="57"/>
      <c r="AA1440" s="57"/>
      <c r="AB1440" s="57"/>
      <c r="AC1440" s="57"/>
      <c r="AD1440" s="57"/>
    </row>
    <row r="1441" spans="1:30" s="55" customFormat="1" ht="24.75" hidden="1" customHeight="1" x14ac:dyDescent="0.25">
      <c r="A1441" s="125">
        <v>180</v>
      </c>
      <c r="B1441" s="126" t="s">
        <v>917</v>
      </c>
      <c r="C1441" s="106">
        <f t="shared" si="195"/>
        <v>11118454.880000001</v>
      </c>
      <c r="D1441" s="134">
        <f t="shared" si="198"/>
        <v>222078.53</v>
      </c>
      <c r="E1441" s="130">
        <f t="shared" si="199"/>
        <v>518875.06</v>
      </c>
      <c r="F1441" s="130">
        <v>0</v>
      </c>
      <c r="G1441" s="130">
        <v>0</v>
      </c>
      <c r="H1441" s="130">
        <v>0</v>
      </c>
      <c r="I1441" s="130">
        <v>0</v>
      </c>
      <c r="J1441" s="130">
        <v>0</v>
      </c>
      <c r="K1441" s="130">
        <v>0</v>
      </c>
      <c r="L1441" s="128">
        <v>2</v>
      </c>
      <c r="M1441" s="130">
        <v>5805011.3600000003</v>
      </c>
      <c r="N1441" s="130">
        <v>0</v>
      </c>
      <c r="O1441" s="130">
        <v>0</v>
      </c>
      <c r="P1441" s="130">
        <v>0</v>
      </c>
      <c r="Q1441" s="130">
        <v>0</v>
      </c>
      <c r="R1441" s="130">
        <v>2533.3000000000002</v>
      </c>
      <c r="S1441" s="130">
        <v>4572489.93</v>
      </c>
      <c r="T1441" s="130">
        <v>0</v>
      </c>
      <c r="U1441" s="130">
        <v>0</v>
      </c>
      <c r="V1441" s="130">
        <v>0</v>
      </c>
      <c r="W1441" s="130">
        <v>0</v>
      </c>
      <c r="X1441" s="56"/>
      <c r="Y1441" s="57"/>
      <c r="Z1441" s="57"/>
      <c r="AA1441" s="57"/>
      <c r="AB1441" s="57"/>
      <c r="AC1441" s="57"/>
      <c r="AD1441" s="57"/>
    </row>
    <row r="1442" spans="1:30" s="55" customFormat="1" ht="24.75" hidden="1" customHeight="1" x14ac:dyDescent="0.25">
      <c r="A1442" s="125">
        <v>181</v>
      </c>
      <c r="B1442" s="126" t="s">
        <v>918</v>
      </c>
      <c r="C1442" s="106">
        <f t="shared" si="195"/>
        <v>898305.31</v>
      </c>
      <c r="D1442" s="134">
        <f t="shared" si="198"/>
        <v>17942.63</v>
      </c>
      <c r="E1442" s="130">
        <f t="shared" si="199"/>
        <v>41922.03</v>
      </c>
      <c r="F1442" s="130">
        <v>838440.65</v>
      </c>
      <c r="G1442" s="130">
        <v>0</v>
      </c>
      <c r="H1442" s="130">
        <v>0</v>
      </c>
      <c r="I1442" s="130">
        <v>0</v>
      </c>
      <c r="J1442" s="130">
        <v>0</v>
      </c>
      <c r="K1442" s="130">
        <v>0</v>
      </c>
      <c r="L1442" s="128">
        <v>0</v>
      </c>
      <c r="M1442" s="130">
        <v>0</v>
      </c>
      <c r="N1442" s="130">
        <v>0</v>
      </c>
      <c r="O1442" s="130">
        <v>0</v>
      </c>
      <c r="P1442" s="130">
        <v>0</v>
      </c>
      <c r="Q1442" s="130">
        <v>0</v>
      </c>
      <c r="R1442" s="130">
        <v>0</v>
      </c>
      <c r="S1442" s="130">
        <v>0</v>
      </c>
      <c r="T1442" s="130">
        <v>0</v>
      </c>
      <c r="U1442" s="130">
        <v>0</v>
      </c>
      <c r="V1442" s="130">
        <v>0</v>
      </c>
      <c r="W1442" s="130">
        <v>0</v>
      </c>
      <c r="X1442" s="56"/>
      <c r="Y1442" s="57"/>
      <c r="Z1442" s="57"/>
      <c r="AA1442" s="57"/>
      <c r="AB1442" s="57"/>
      <c r="AC1442" s="57"/>
      <c r="AD1442" s="57"/>
    </row>
    <row r="1443" spans="1:30" s="55" customFormat="1" ht="24.75" hidden="1" customHeight="1" x14ac:dyDescent="0.25">
      <c r="A1443" s="125">
        <v>182</v>
      </c>
      <c r="B1443" s="126" t="s">
        <v>919</v>
      </c>
      <c r="C1443" s="106">
        <f t="shared" si="195"/>
        <v>1414307.28</v>
      </c>
      <c r="D1443" s="134">
        <f t="shared" si="198"/>
        <v>28249.18</v>
      </c>
      <c r="E1443" s="130">
        <f t="shared" si="199"/>
        <v>66002.77</v>
      </c>
      <c r="F1443" s="130">
        <v>386741.15</v>
      </c>
      <c r="G1443" s="130">
        <v>0</v>
      </c>
      <c r="H1443" s="130">
        <v>0</v>
      </c>
      <c r="I1443" s="130">
        <v>425016.09</v>
      </c>
      <c r="J1443" s="130">
        <v>508298.09</v>
      </c>
      <c r="K1443" s="130">
        <v>0</v>
      </c>
      <c r="L1443" s="128">
        <v>0</v>
      </c>
      <c r="M1443" s="130">
        <v>0</v>
      </c>
      <c r="N1443" s="130">
        <v>0</v>
      </c>
      <c r="O1443" s="130">
        <v>0</v>
      </c>
      <c r="P1443" s="130">
        <v>0</v>
      </c>
      <c r="Q1443" s="130">
        <v>0</v>
      </c>
      <c r="R1443" s="130">
        <v>0</v>
      </c>
      <c r="S1443" s="130">
        <v>0</v>
      </c>
      <c r="T1443" s="130">
        <v>0</v>
      </c>
      <c r="U1443" s="130">
        <v>0</v>
      </c>
      <c r="V1443" s="130">
        <v>0</v>
      </c>
      <c r="W1443" s="130">
        <v>0</v>
      </c>
      <c r="X1443" s="56"/>
      <c r="Y1443" s="57"/>
      <c r="Z1443" s="57"/>
      <c r="AA1443" s="57"/>
      <c r="AB1443" s="57"/>
      <c r="AC1443" s="57"/>
      <c r="AD1443" s="57"/>
    </row>
    <row r="1444" spans="1:30" s="55" customFormat="1" ht="24.75" hidden="1" customHeight="1" x14ac:dyDescent="0.25">
      <c r="A1444" s="125">
        <v>183</v>
      </c>
      <c r="B1444" s="126" t="s">
        <v>920</v>
      </c>
      <c r="C1444" s="106">
        <f t="shared" si="195"/>
        <v>2805535.34</v>
      </c>
      <c r="D1444" s="134">
        <f t="shared" si="198"/>
        <v>56037.39</v>
      </c>
      <c r="E1444" s="130">
        <f t="shared" si="199"/>
        <v>130928.47</v>
      </c>
      <c r="F1444" s="130">
        <v>398010.04</v>
      </c>
      <c r="G1444" s="130">
        <v>1260050.3</v>
      </c>
      <c r="H1444" s="130">
        <v>0</v>
      </c>
      <c r="I1444" s="130">
        <v>437400.23</v>
      </c>
      <c r="J1444" s="130">
        <v>523108.91</v>
      </c>
      <c r="K1444" s="130">
        <v>0</v>
      </c>
      <c r="L1444" s="128">
        <v>0</v>
      </c>
      <c r="M1444" s="130">
        <v>0</v>
      </c>
      <c r="N1444" s="130">
        <v>0</v>
      </c>
      <c r="O1444" s="130">
        <v>0</v>
      </c>
      <c r="P1444" s="130">
        <v>0</v>
      </c>
      <c r="Q1444" s="130">
        <v>0</v>
      </c>
      <c r="R1444" s="130">
        <v>0</v>
      </c>
      <c r="S1444" s="130">
        <v>0</v>
      </c>
      <c r="T1444" s="130">
        <v>0</v>
      </c>
      <c r="U1444" s="130">
        <v>0</v>
      </c>
      <c r="V1444" s="130">
        <v>0</v>
      </c>
      <c r="W1444" s="130">
        <v>0</v>
      </c>
      <c r="X1444" s="56"/>
      <c r="Y1444" s="57"/>
      <c r="Z1444" s="57"/>
      <c r="AA1444" s="57"/>
      <c r="AB1444" s="57"/>
      <c r="AC1444" s="57"/>
      <c r="AD1444" s="57"/>
    </row>
    <row r="1445" spans="1:30" s="50" customFormat="1" ht="24.75" hidden="1" customHeight="1" x14ac:dyDescent="0.25">
      <c r="A1445" s="146" t="s">
        <v>159</v>
      </c>
      <c r="B1445" s="146"/>
      <c r="C1445" s="173">
        <f t="shared" si="195"/>
        <v>107788540.67</v>
      </c>
      <c r="D1445" s="133">
        <f t="shared" ref="D1445:W1445" si="200">ROUND(SUM(D1432:D1444),2)</f>
        <v>2191837.9500000002</v>
      </c>
      <c r="E1445" s="133">
        <f t="shared" si="200"/>
        <v>3174368.58</v>
      </c>
      <c r="F1445" s="133">
        <f t="shared" si="200"/>
        <v>3281671.44</v>
      </c>
      <c r="G1445" s="133">
        <f t="shared" si="200"/>
        <v>17971956.829999998</v>
      </c>
      <c r="H1445" s="133">
        <f t="shared" si="200"/>
        <v>0</v>
      </c>
      <c r="I1445" s="133">
        <f t="shared" si="200"/>
        <v>862416.32</v>
      </c>
      <c r="J1445" s="133">
        <f t="shared" si="200"/>
        <v>6606815.8399999999</v>
      </c>
      <c r="K1445" s="133">
        <f t="shared" si="200"/>
        <v>0</v>
      </c>
      <c r="L1445" s="112">
        <f t="shared" si="200"/>
        <v>2</v>
      </c>
      <c r="M1445" s="133">
        <f t="shared" si="200"/>
        <v>5805011.3600000003</v>
      </c>
      <c r="N1445" s="133">
        <f t="shared" si="200"/>
        <v>1949.9</v>
      </c>
      <c r="O1445" s="133">
        <f t="shared" si="200"/>
        <v>12404997.369999999</v>
      </c>
      <c r="P1445" s="133">
        <f t="shared" si="200"/>
        <v>0</v>
      </c>
      <c r="Q1445" s="133">
        <f t="shared" si="200"/>
        <v>0</v>
      </c>
      <c r="R1445" s="133">
        <f t="shared" si="200"/>
        <v>2533.3000000000002</v>
      </c>
      <c r="S1445" s="133">
        <f t="shared" si="200"/>
        <v>4572489.93</v>
      </c>
      <c r="T1445" s="133">
        <f t="shared" si="200"/>
        <v>12336.3</v>
      </c>
      <c r="U1445" s="133">
        <f t="shared" si="200"/>
        <v>50916975.049999997</v>
      </c>
      <c r="V1445" s="133">
        <f t="shared" si="200"/>
        <v>0</v>
      </c>
      <c r="W1445" s="133">
        <f t="shared" si="200"/>
        <v>0</v>
      </c>
      <c r="X1445" s="15"/>
      <c r="Y1445" s="49"/>
      <c r="Z1445" s="49"/>
      <c r="AA1445" s="49"/>
      <c r="AB1445" s="49"/>
      <c r="AC1445" s="49"/>
    </row>
    <row r="1446" spans="1:30" s="50" customFormat="1" ht="24.75" hidden="1" customHeight="1" x14ac:dyDescent="0.25">
      <c r="A1446" s="224" t="s">
        <v>55</v>
      </c>
      <c r="B1446" s="225"/>
      <c r="C1446" s="226"/>
      <c r="D1446" s="129"/>
      <c r="E1446" s="130"/>
      <c r="F1446" s="130"/>
      <c r="G1446" s="130"/>
      <c r="H1446" s="130"/>
      <c r="I1446" s="130"/>
      <c r="J1446" s="130"/>
      <c r="K1446" s="130"/>
      <c r="L1446" s="108"/>
      <c r="M1446" s="130"/>
      <c r="N1446" s="135"/>
      <c r="O1446" s="130"/>
      <c r="P1446" s="135"/>
      <c r="Q1446" s="130"/>
      <c r="R1446" s="135"/>
      <c r="S1446" s="130"/>
      <c r="T1446" s="130"/>
      <c r="U1446" s="130"/>
      <c r="V1446" s="135"/>
      <c r="W1446" s="135"/>
      <c r="X1446" s="15"/>
      <c r="Y1446" s="49"/>
      <c r="Z1446" s="49"/>
      <c r="AA1446" s="49"/>
      <c r="AB1446" s="49"/>
      <c r="AC1446" s="49"/>
    </row>
    <row r="1447" spans="1:30" s="16" customFormat="1" ht="24.75" hidden="1" customHeight="1" x14ac:dyDescent="0.25">
      <c r="A1447" s="125">
        <v>184</v>
      </c>
      <c r="B1447" s="126" t="s">
        <v>838</v>
      </c>
      <c r="C1447" s="106">
        <f t="shared" si="195"/>
        <v>3511699.75</v>
      </c>
      <c r="D1447" s="134">
        <f>ROUND((F1447+G1447+H1447+I1447+J1447+K1447+M1447+O1447+Q1447+S1447+U1447+W1447)*0.0214,2)</f>
        <v>70142.22</v>
      </c>
      <c r="E1447" s="130">
        <f>ROUND((F1447+G1447+H1447+I1447+J1447+K1447+M1447+O1447+Q1447+S1447+U1447+W1447)*0.05,2)</f>
        <v>163883.69</v>
      </c>
      <c r="F1447" s="130">
        <v>580054.30000000005</v>
      </c>
      <c r="G1447" s="130">
        <v>0</v>
      </c>
      <c r="H1447" s="130">
        <v>0</v>
      </c>
      <c r="I1447" s="130">
        <v>0</v>
      </c>
      <c r="J1447" s="130">
        <v>0</v>
      </c>
      <c r="K1447" s="130">
        <v>0</v>
      </c>
      <c r="L1447" s="128">
        <v>0</v>
      </c>
      <c r="M1447" s="130">
        <v>0</v>
      </c>
      <c r="N1447" s="130">
        <v>471.9</v>
      </c>
      <c r="O1447" s="130">
        <v>2697619.54</v>
      </c>
      <c r="P1447" s="130">
        <v>0</v>
      </c>
      <c r="Q1447" s="130">
        <v>0</v>
      </c>
      <c r="R1447" s="130">
        <v>0</v>
      </c>
      <c r="S1447" s="130">
        <v>0</v>
      </c>
      <c r="T1447" s="130">
        <v>0</v>
      </c>
      <c r="U1447" s="130">
        <v>0</v>
      </c>
      <c r="V1447" s="130">
        <v>0</v>
      </c>
      <c r="W1447" s="135">
        <v>0</v>
      </c>
      <c r="X1447" s="15"/>
      <c r="Y1447" s="15"/>
      <c r="Z1447" s="15"/>
      <c r="AA1447" s="15"/>
      <c r="AB1447" s="15"/>
      <c r="AC1447" s="15"/>
    </row>
    <row r="1448" spans="1:30" s="16" customFormat="1" ht="24.75" hidden="1" customHeight="1" x14ac:dyDescent="0.25">
      <c r="A1448" s="125">
        <v>185</v>
      </c>
      <c r="B1448" s="126" t="s">
        <v>839</v>
      </c>
      <c r="C1448" s="106">
        <f t="shared" si="195"/>
        <v>1614906.86</v>
      </c>
      <c r="D1448" s="134">
        <f>ROUND((F1448+G1448+H1448+I1448+J1448+K1448+M1448+O1448+Q1448+S1448+U1448+W1448)*0.0214,2)</f>
        <v>32255.93</v>
      </c>
      <c r="E1448" s="130">
        <f>ROUND((F1448+G1448+H1448+I1448+J1448+K1448+M1448+O1448+Q1448+S1448+U1448+W1448)*0.05,2)</f>
        <v>75364.33</v>
      </c>
      <c r="F1448" s="130">
        <v>809991.6</v>
      </c>
      <c r="G1448" s="130">
        <v>0</v>
      </c>
      <c r="H1448" s="130">
        <v>0</v>
      </c>
      <c r="I1448" s="130">
        <v>697295</v>
      </c>
      <c r="J1448" s="130">
        <v>0</v>
      </c>
      <c r="K1448" s="130">
        <v>0</v>
      </c>
      <c r="L1448" s="128">
        <v>0</v>
      </c>
      <c r="M1448" s="130">
        <v>0</v>
      </c>
      <c r="N1448" s="130">
        <v>0</v>
      </c>
      <c r="O1448" s="130">
        <v>0</v>
      </c>
      <c r="P1448" s="130">
        <v>0</v>
      </c>
      <c r="Q1448" s="130">
        <v>0</v>
      </c>
      <c r="R1448" s="130">
        <v>0</v>
      </c>
      <c r="S1448" s="130">
        <v>0</v>
      </c>
      <c r="T1448" s="130">
        <v>0</v>
      </c>
      <c r="U1448" s="130">
        <v>0</v>
      </c>
      <c r="V1448" s="130">
        <v>0</v>
      </c>
      <c r="W1448" s="135">
        <v>0</v>
      </c>
      <c r="X1448" s="15"/>
      <c r="Y1448" s="15"/>
      <c r="Z1448" s="15"/>
      <c r="AA1448" s="15"/>
      <c r="AB1448" s="15"/>
      <c r="AC1448" s="15"/>
    </row>
    <row r="1449" spans="1:30" s="16" customFormat="1" ht="24.75" hidden="1" customHeight="1" x14ac:dyDescent="0.25">
      <c r="A1449" s="125">
        <v>186</v>
      </c>
      <c r="B1449" s="126" t="s">
        <v>840</v>
      </c>
      <c r="C1449" s="106">
        <f t="shared" si="195"/>
        <v>6943457.2599999998</v>
      </c>
      <c r="D1449" s="134">
        <f>ROUND((F1449+G1449+H1449+I1449+J1449+K1449+M1449+O1449+Q1449+S1449+U1449+W1449)*0.0214,2)</f>
        <v>138687.67999999999</v>
      </c>
      <c r="E1449" s="130">
        <f>ROUND((F1449+G1449+H1449+I1449+J1449+K1449+M1449+O1449+Q1449+S1449+U1449+W1449)*0.05,2)</f>
        <v>324036.65000000002</v>
      </c>
      <c r="F1449" s="130">
        <v>338452.4</v>
      </c>
      <c r="G1449" s="130">
        <v>1074109.19</v>
      </c>
      <c r="H1449" s="130">
        <v>0</v>
      </c>
      <c r="I1449" s="130">
        <v>0</v>
      </c>
      <c r="J1449" s="130">
        <v>0</v>
      </c>
      <c r="K1449" s="130">
        <v>0</v>
      </c>
      <c r="L1449" s="128">
        <v>0</v>
      </c>
      <c r="M1449" s="130">
        <v>0</v>
      </c>
      <c r="N1449" s="130">
        <v>385</v>
      </c>
      <c r="O1449" s="130">
        <v>2930866.21</v>
      </c>
      <c r="P1449" s="130">
        <v>0</v>
      </c>
      <c r="Q1449" s="130">
        <v>0</v>
      </c>
      <c r="R1449" s="130">
        <v>547.20000000000005</v>
      </c>
      <c r="S1449" s="130">
        <v>2137305.13</v>
      </c>
      <c r="T1449" s="130">
        <v>0</v>
      </c>
      <c r="U1449" s="130">
        <v>0</v>
      </c>
      <c r="V1449" s="130">
        <v>0</v>
      </c>
      <c r="W1449" s="135">
        <v>0</v>
      </c>
      <c r="X1449" s="15"/>
      <c r="Y1449" s="15"/>
      <c r="Z1449" s="15"/>
      <c r="AA1449" s="15"/>
      <c r="AB1449" s="15"/>
      <c r="AC1449" s="15"/>
    </row>
    <row r="1450" spans="1:30" s="16" customFormat="1" ht="24.75" hidden="1" customHeight="1" x14ac:dyDescent="0.25">
      <c r="A1450" s="125">
        <v>187</v>
      </c>
      <c r="B1450" s="126" t="s">
        <v>841</v>
      </c>
      <c r="C1450" s="106">
        <f t="shared" si="195"/>
        <v>2775955.7</v>
      </c>
      <c r="D1450" s="134">
        <f>ROUND((F1450+G1450+H1450+I1450+J1450+K1450+M1450+O1450+Q1450+S1450+U1450+W1450)*0.0214,2)</f>
        <v>55446.57</v>
      </c>
      <c r="E1450" s="130">
        <f>ROUND((F1450+G1450+H1450+I1450+J1450+K1450+M1450+O1450+Q1450+S1450+U1450+W1450)*0.05,2)</f>
        <v>129548.05</v>
      </c>
      <c r="F1450" s="130">
        <v>0</v>
      </c>
      <c r="G1450" s="130">
        <v>0</v>
      </c>
      <c r="H1450" s="130">
        <v>0</v>
      </c>
      <c r="I1450" s="130">
        <v>1108365.81</v>
      </c>
      <c r="J1450" s="130">
        <v>0</v>
      </c>
      <c r="K1450" s="130">
        <v>0</v>
      </c>
      <c r="L1450" s="128">
        <v>0</v>
      </c>
      <c r="M1450" s="130">
        <v>0</v>
      </c>
      <c r="N1450" s="130">
        <v>0</v>
      </c>
      <c r="O1450" s="130">
        <v>0</v>
      </c>
      <c r="P1450" s="130">
        <v>1517.54</v>
      </c>
      <c r="Q1450" s="130">
        <v>1482595.27</v>
      </c>
      <c r="R1450" s="130">
        <v>0</v>
      </c>
      <c r="S1450" s="130">
        <v>0</v>
      </c>
      <c r="T1450" s="130">
        <v>0</v>
      </c>
      <c r="U1450" s="130">
        <v>0</v>
      </c>
      <c r="V1450" s="130">
        <v>0</v>
      </c>
      <c r="W1450" s="135">
        <v>0</v>
      </c>
      <c r="X1450" s="15"/>
      <c r="Y1450" s="15"/>
      <c r="Z1450" s="15"/>
      <c r="AA1450" s="15"/>
      <c r="AB1450" s="15"/>
      <c r="AC1450" s="15"/>
    </row>
    <row r="1451" spans="1:30" s="72" customFormat="1" ht="24.75" hidden="1" customHeight="1" x14ac:dyDescent="0.25">
      <c r="A1451" s="158" t="s">
        <v>54</v>
      </c>
      <c r="B1451" s="158"/>
      <c r="C1451" s="173">
        <f t="shared" si="195"/>
        <v>14846019.57</v>
      </c>
      <c r="D1451" s="133">
        <f>ROUND(SUM(D1447:D1450),2)</f>
        <v>296532.40000000002</v>
      </c>
      <c r="E1451" s="133">
        <f>ROUND(SUM(E1447:E1450),2)</f>
        <v>692832.72</v>
      </c>
      <c r="F1451" s="133">
        <f t="shared" ref="F1451:W1451" si="201">ROUND(SUM(F1447:F1450),2)</f>
        <v>1728498.3</v>
      </c>
      <c r="G1451" s="133">
        <f t="shared" si="201"/>
        <v>1074109.19</v>
      </c>
      <c r="H1451" s="133">
        <f t="shared" si="201"/>
        <v>0</v>
      </c>
      <c r="I1451" s="133">
        <f t="shared" si="201"/>
        <v>1805660.81</v>
      </c>
      <c r="J1451" s="133">
        <f t="shared" si="201"/>
        <v>0</v>
      </c>
      <c r="K1451" s="133">
        <f t="shared" si="201"/>
        <v>0</v>
      </c>
      <c r="L1451" s="112">
        <f t="shared" si="201"/>
        <v>0</v>
      </c>
      <c r="M1451" s="133">
        <f t="shared" si="201"/>
        <v>0</v>
      </c>
      <c r="N1451" s="133">
        <f t="shared" si="201"/>
        <v>856.9</v>
      </c>
      <c r="O1451" s="133">
        <f t="shared" si="201"/>
        <v>5628485.75</v>
      </c>
      <c r="P1451" s="133">
        <f t="shared" si="201"/>
        <v>1517.54</v>
      </c>
      <c r="Q1451" s="133">
        <f t="shared" si="201"/>
        <v>1482595.27</v>
      </c>
      <c r="R1451" s="133">
        <f t="shared" si="201"/>
        <v>547.20000000000005</v>
      </c>
      <c r="S1451" s="133">
        <f t="shared" si="201"/>
        <v>2137305.13</v>
      </c>
      <c r="T1451" s="133">
        <f t="shared" si="201"/>
        <v>0</v>
      </c>
      <c r="U1451" s="133">
        <f t="shared" si="201"/>
        <v>0</v>
      </c>
      <c r="V1451" s="133">
        <f t="shared" si="201"/>
        <v>0</v>
      </c>
      <c r="W1451" s="133">
        <f t="shared" si="201"/>
        <v>0</v>
      </c>
      <c r="X1451" s="51"/>
      <c r="Y1451" s="51"/>
      <c r="Z1451" s="51"/>
      <c r="AA1451" s="51"/>
      <c r="AB1451" s="51"/>
      <c r="AC1451" s="51"/>
    </row>
    <row r="1452" spans="1:30" s="50" customFormat="1" ht="24.75" hidden="1" customHeight="1" x14ac:dyDescent="0.25">
      <c r="A1452" s="224" t="s">
        <v>56</v>
      </c>
      <c r="B1452" s="225"/>
      <c r="C1452" s="226"/>
      <c r="D1452" s="129"/>
      <c r="E1452" s="130"/>
      <c r="F1452" s="130"/>
      <c r="G1452" s="130"/>
      <c r="H1452" s="130"/>
      <c r="I1452" s="130"/>
      <c r="J1452" s="130"/>
      <c r="K1452" s="130"/>
      <c r="L1452" s="230"/>
      <c r="M1452" s="130"/>
      <c r="N1452" s="228"/>
      <c r="O1452" s="130"/>
      <c r="P1452" s="228"/>
      <c r="Q1452" s="130"/>
      <c r="R1452" s="228"/>
      <c r="S1452" s="130"/>
      <c r="T1452" s="130"/>
      <c r="U1452" s="130"/>
      <c r="V1452" s="135"/>
      <c r="W1452" s="135"/>
      <c r="X1452" s="15"/>
      <c r="Y1452" s="49"/>
      <c r="Z1452" s="49"/>
      <c r="AA1452" s="49"/>
      <c r="AB1452" s="49"/>
      <c r="AC1452" s="49"/>
    </row>
    <row r="1453" spans="1:30" s="50" customFormat="1" ht="24.75" hidden="1" customHeight="1" x14ac:dyDescent="0.25">
      <c r="A1453" s="125">
        <v>188</v>
      </c>
      <c r="B1453" s="126" t="s">
        <v>316</v>
      </c>
      <c r="C1453" s="106">
        <f t="shared" si="195"/>
        <v>19449317.120000001</v>
      </c>
      <c r="D1453" s="134">
        <f>ROUND((F1453+G1453+H1453+I1453+J1453+K1453+M1453+O1453+Q1453+S1453+U1453+W1453)*0.0214,2)</f>
        <v>388478.05</v>
      </c>
      <c r="E1453" s="130">
        <f>ROUND((F1453+G1453+H1453+I1453+J1453+K1453+M1453+O1453+Q1453+S1453+U1453+W1453)*0.05,2)</f>
        <v>907659</v>
      </c>
      <c r="F1453" s="130">
        <v>0</v>
      </c>
      <c r="G1453" s="130">
        <v>0</v>
      </c>
      <c r="H1453" s="130">
        <v>0</v>
      </c>
      <c r="I1453" s="130">
        <v>0</v>
      </c>
      <c r="J1453" s="130">
        <v>0</v>
      </c>
      <c r="K1453" s="130">
        <v>0</v>
      </c>
      <c r="L1453" s="128">
        <v>0</v>
      </c>
      <c r="M1453" s="130">
        <v>0</v>
      </c>
      <c r="N1453" s="130">
        <v>0</v>
      </c>
      <c r="O1453" s="130">
        <v>0</v>
      </c>
      <c r="P1453" s="130">
        <v>0</v>
      </c>
      <c r="Q1453" s="130">
        <v>0</v>
      </c>
      <c r="R1453" s="130">
        <v>0</v>
      </c>
      <c r="S1453" s="130">
        <v>0</v>
      </c>
      <c r="T1453" s="130">
        <v>6482.1</v>
      </c>
      <c r="U1453" s="130">
        <v>18153180.07</v>
      </c>
      <c r="V1453" s="130">
        <v>0</v>
      </c>
      <c r="W1453" s="135">
        <v>0</v>
      </c>
      <c r="X1453" s="15"/>
      <c r="Y1453" s="49"/>
      <c r="Z1453" s="49"/>
      <c r="AA1453" s="49"/>
      <c r="AB1453" s="49"/>
      <c r="AC1453" s="49"/>
    </row>
    <row r="1454" spans="1:30" s="50" customFormat="1" ht="24.75" hidden="1" customHeight="1" x14ac:dyDescent="0.25">
      <c r="A1454" s="125">
        <v>189</v>
      </c>
      <c r="B1454" s="126" t="s">
        <v>178</v>
      </c>
      <c r="C1454" s="106">
        <f t="shared" si="195"/>
        <v>11900973.470000001</v>
      </c>
      <c r="D1454" s="134">
        <f>ROUND((F1454+G1454+H1454+I1454+J1454+K1454+M1454+O1454+Q1454+S1454+U1454+W1454)*0.0214,2)</f>
        <v>237708.45</v>
      </c>
      <c r="E1454" s="130">
        <f>ROUND((F1454+G1454+H1454+I1454+J1454+K1454+M1454+O1454+Q1454+S1454+U1454+W1454)*0.05,2)</f>
        <v>555393.56999999995</v>
      </c>
      <c r="F1454" s="130">
        <v>0</v>
      </c>
      <c r="G1454" s="130">
        <v>11107871.449999999</v>
      </c>
      <c r="H1454" s="130">
        <v>0</v>
      </c>
      <c r="I1454" s="130">
        <v>0</v>
      </c>
      <c r="J1454" s="130">
        <v>0</v>
      </c>
      <c r="K1454" s="130">
        <v>0</v>
      </c>
      <c r="L1454" s="128">
        <v>0</v>
      </c>
      <c r="M1454" s="130">
        <v>0</v>
      </c>
      <c r="N1454" s="130">
        <v>0</v>
      </c>
      <c r="O1454" s="130">
        <v>0</v>
      </c>
      <c r="P1454" s="130">
        <v>0</v>
      </c>
      <c r="Q1454" s="130">
        <v>0</v>
      </c>
      <c r="R1454" s="130">
        <v>0</v>
      </c>
      <c r="S1454" s="130">
        <v>0</v>
      </c>
      <c r="T1454" s="130">
        <v>0</v>
      </c>
      <c r="U1454" s="130">
        <v>0</v>
      </c>
      <c r="V1454" s="130">
        <v>0</v>
      </c>
      <c r="W1454" s="130">
        <v>0</v>
      </c>
      <c r="X1454" s="15"/>
      <c r="Y1454" s="49"/>
      <c r="Z1454" s="49"/>
      <c r="AA1454" s="49"/>
      <c r="AB1454" s="49"/>
      <c r="AC1454" s="49"/>
    </row>
    <row r="1455" spans="1:30" s="50" customFormat="1" ht="24.75" hidden="1" customHeight="1" x14ac:dyDescent="0.25">
      <c r="A1455" s="125">
        <v>190</v>
      </c>
      <c r="B1455" s="126" t="s">
        <v>313</v>
      </c>
      <c r="C1455" s="106">
        <f t="shared" si="195"/>
        <v>11992940.9</v>
      </c>
      <c r="D1455" s="134">
        <f>ROUND((F1455+G1455+H1455+I1455+J1455+K1455+M1455+O1455+Q1455+S1455+U1455+W1455)*0.0214,2)</f>
        <v>239545.39</v>
      </c>
      <c r="E1455" s="130">
        <f>ROUND((F1455+G1455+H1455+I1455+J1455+K1455+M1455+O1455+Q1455+S1455+U1455+W1455)*0.05,2)</f>
        <v>559685.5</v>
      </c>
      <c r="F1455" s="130">
        <v>0</v>
      </c>
      <c r="G1455" s="130">
        <v>11193710.01</v>
      </c>
      <c r="H1455" s="130">
        <v>0</v>
      </c>
      <c r="I1455" s="130">
        <v>0</v>
      </c>
      <c r="J1455" s="130">
        <v>0</v>
      </c>
      <c r="K1455" s="130">
        <v>0</v>
      </c>
      <c r="L1455" s="128">
        <v>0</v>
      </c>
      <c r="M1455" s="130">
        <v>0</v>
      </c>
      <c r="N1455" s="130">
        <v>0</v>
      </c>
      <c r="O1455" s="130">
        <v>0</v>
      </c>
      <c r="P1455" s="130">
        <v>0</v>
      </c>
      <c r="Q1455" s="130">
        <v>0</v>
      </c>
      <c r="R1455" s="130">
        <v>0</v>
      </c>
      <c r="S1455" s="130">
        <v>0</v>
      </c>
      <c r="T1455" s="130">
        <v>0</v>
      </c>
      <c r="U1455" s="130">
        <v>0</v>
      </c>
      <c r="V1455" s="130">
        <v>0</v>
      </c>
      <c r="W1455" s="130">
        <v>0</v>
      </c>
      <c r="X1455" s="15"/>
      <c r="Y1455" s="49"/>
      <c r="Z1455" s="49"/>
      <c r="AA1455" s="49"/>
      <c r="AB1455" s="49"/>
      <c r="AC1455" s="49"/>
    </row>
    <row r="1456" spans="1:30" s="74" customFormat="1" ht="24.75" hidden="1" customHeight="1" x14ac:dyDescent="0.25">
      <c r="A1456" s="125">
        <v>191</v>
      </c>
      <c r="B1456" s="126" t="s">
        <v>156</v>
      </c>
      <c r="C1456" s="106">
        <f t="shared" si="195"/>
        <v>18269972.280000001</v>
      </c>
      <c r="D1456" s="134">
        <f>ROUND((F1456+G1456+H1456+I1456+J1456+K1456+M1456+O1456+Q1456+S1456+U1456+W1456)*0.0214,2)</f>
        <v>364921.98</v>
      </c>
      <c r="E1456" s="130">
        <f>ROUND((F1456+G1456+H1456+I1456+J1456+K1456+M1456+O1456+Q1456+S1456+U1456+W1456)*0.05,2)</f>
        <v>852621.44</v>
      </c>
      <c r="F1456" s="130">
        <v>0</v>
      </c>
      <c r="G1456" s="130">
        <v>0</v>
      </c>
      <c r="H1456" s="130">
        <v>0</v>
      </c>
      <c r="I1456" s="130">
        <v>0</v>
      </c>
      <c r="J1456" s="130">
        <v>0</v>
      </c>
      <c r="K1456" s="130">
        <v>0</v>
      </c>
      <c r="L1456" s="128">
        <v>0</v>
      </c>
      <c r="M1456" s="130">
        <v>0</v>
      </c>
      <c r="N1456" s="130">
        <v>1991</v>
      </c>
      <c r="O1456" s="130">
        <v>17052428.859999999</v>
      </c>
      <c r="P1456" s="130">
        <v>0</v>
      </c>
      <c r="Q1456" s="130">
        <v>0</v>
      </c>
      <c r="R1456" s="130">
        <v>0</v>
      </c>
      <c r="S1456" s="130">
        <v>0</v>
      </c>
      <c r="T1456" s="130">
        <v>0</v>
      </c>
      <c r="U1456" s="130">
        <v>0</v>
      </c>
      <c r="V1456" s="130">
        <v>0</v>
      </c>
      <c r="W1456" s="130">
        <v>0</v>
      </c>
      <c r="X1456" s="15"/>
      <c r="Y1456" s="73"/>
      <c r="Z1456" s="73"/>
      <c r="AA1456" s="73"/>
      <c r="AB1456" s="73"/>
      <c r="AC1456" s="73"/>
    </row>
    <row r="1457" spans="1:30" s="50" customFormat="1" ht="24.75" hidden="1" customHeight="1" x14ac:dyDescent="0.25">
      <c r="A1457" s="125">
        <v>192</v>
      </c>
      <c r="B1457" s="126" t="s">
        <v>317</v>
      </c>
      <c r="C1457" s="106">
        <f>ROUND(SUM(D1457+E1457+F1457+G1457+H1457+I1457+J1457+K1457+M1457+O1457+Q1457+S1457+U1457+W1457),2)</f>
        <v>11863152.07</v>
      </c>
      <c r="D1457" s="134">
        <f>ROUND((F1457+G1457+H1457+I1457+J1457+K1457+M1457+O1457+Q1457+S1457+U1457+W1457)*0.0214,2)</f>
        <v>236953.01</v>
      </c>
      <c r="E1457" s="130">
        <f>ROUND((F1457+G1457+H1457+I1457+J1457+K1457+M1457+O1457+Q1457+S1457+U1457+W1457)*0.05,2)</f>
        <v>553628.53</v>
      </c>
      <c r="F1457" s="130">
        <v>0</v>
      </c>
      <c r="G1457" s="130">
        <v>11072570.529999999</v>
      </c>
      <c r="H1457" s="130">
        <v>0</v>
      </c>
      <c r="I1457" s="130">
        <v>0</v>
      </c>
      <c r="J1457" s="130">
        <v>0</v>
      </c>
      <c r="K1457" s="130">
        <v>0</v>
      </c>
      <c r="L1457" s="128">
        <v>0</v>
      </c>
      <c r="M1457" s="130">
        <v>0</v>
      </c>
      <c r="N1457" s="130">
        <v>0</v>
      </c>
      <c r="O1457" s="130">
        <v>0</v>
      </c>
      <c r="P1457" s="130">
        <v>0</v>
      </c>
      <c r="Q1457" s="130">
        <v>0</v>
      </c>
      <c r="R1457" s="130">
        <v>0</v>
      </c>
      <c r="S1457" s="130">
        <v>0</v>
      </c>
      <c r="T1457" s="130">
        <v>0</v>
      </c>
      <c r="U1457" s="130">
        <v>0</v>
      </c>
      <c r="V1457" s="130">
        <v>0</v>
      </c>
      <c r="W1457" s="130">
        <v>0</v>
      </c>
      <c r="X1457" s="15"/>
      <c r="Y1457" s="49"/>
      <c r="Z1457" s="49"/>
      <c r="AA1457" s="49"/>
      <c r="AB1457" s="49"/>
      <c r="AC1457" s="49"/>
    </row>
    <row r="1458" spans="1:30" s="53" customFormat="1" ht="24.75" hidden="1" customHeight="1" x14ac:dyDescent="0.25">
      <c r="A1458" s="231" t="s">
        <v>57</v>
      </c>
      <c r="B1458" s="232"/>
      <c r="C1458" s="173">
        <f>ROUND(SUM(D1458+W1458+E1458+F1458+G1458+H1458+I1458+J1458+K1458+M1458+O1458+Q1458+S1458+U1458+W1458),2)</f>
        <v>73476355.840000004</v>
      </c>
      <c r="D1458" s="133">
        <f>ROUND(SUM(D1453:D1457),2)</f>
        <v>1467606.88</v>
      </c>
      <c r="E1458" s="133">
        <f t="shared" ref="E1458:K1458" si="202">ROUND(SUM(E1453:E1457),2)</f>
        <v>3428988.04</v>
      </c>
      <c r="F1458" s="133">
        <f t="shared" si="202"/>
        <v>0</v>
      </c>
      <c r="G1458" s="133">
        <f t="shared" si="202"/>
        <v>33374151.989999998</v>
      </c>
      <c r="H1458" s="133">
        <f t="shared" si="202"/>
        <v>0</v>
      </c>
      <c r="I1458" s="133">
        <f t="shared" si="202"/>
        <v>0</v>
      </c>
      <c r="J1458" s="133">
        <f t="shared" si="202"/>
        <v>0</v>
      </c>
      <c r="K1458" s="133">
        <f t="shared" si="202"/>
        <v>0</v>
      </c>
      <c r="L1458" s="112">
        <v>0</v>
      </c>
      <c r="M1458" s="133">
        <f t="shared" ref="M1458" si="203">ROUND(SUM(M1453:M1457),2)</f>
        <v>0</v>
      </c>
      <c r="N1458" s="133">
        <f t="shared" ref="N1458" si="204">ROUND(SUM(N1453:N1457),2)</f>
        <v>1991</v>
      </c>
      <c r="O1458" s="133">
        <f t="shared" ref="O1458" si="205">ROUND(SUM(O1453:O1457),2)</f>
        <v>17052428.859999999</v>
      </c>
      <c r="P1458" s="133">
        <f t="shared" ref="P1458" si="206">ROUND(SUM(P1453:P1457),2)</f>
        <v>0</v>
      </c>
      <c r="Q1458" s="133">
        <f t="shared" ref="Q1458" si="207">ROUND(SUM(Q1453:Q1457),2)</f>
        <v>0</v>
      </c>
      <c r="R1458" s="133">
        <f t="shared" ref="R1458" si="208">ROUND(SUM(R1453:R1457),2)</f>
        <v>0</v>
      </c>
      <c r="S1458" s="133">
        <f t="shared" ref="S1458" si="209">ROUND(SUM(S1453:S1457),2)</f>
        <v>0</v>
      </c>
      <c r="T1458" s="133">
        <f t="shared" ref="T1458" si="210">ROUND(SUM(T1453:T1457),2)</f>
        <v>6482.1</v>
      </c>
      <c r="U1458" s="133">
        <f t="shared" ref="U1458" si="211">ROUND(SUM(U1453:U1457),2)</f>
        <v>18153180.07</v>
      </c>
      <c r="V1458" s="133">
        <f t="shared" ref="V1458" si="212">ROUND(SUM(V1453:V1457),2)</f>
        <v>0</v>
      </c>
      <c r="W1458" s="133">
        <f t="shared" ref="W1458" si="213">ROUND(SUM(W1453:W1457),2)</f>
        <v>0</v>
      </c>
      <c r="X1458" s="51"/>
      <c r="Y1458" s="52"/>
      <c r="Z1458" s="52"/>
      <c r="AA1458" s="52"/>
      <c r="AB1458" s="52"/>
      <c r="AC1458" s="52"/>
    </row>
    <row r="1459" spans="1:30" s="50" customFormat="1" ht="24.75" hidden="1" customHeight="1" x14ac:dyDescent="0.25">
      <c r="A1459" s="224" t="s">
        <v>58</v>
      </c>
      <c r="B1459" s="233"/>
      <c r="C1459" s="234"/>
      <c r="D1459" s="129"/>
      <c r="E1459" s="130"/>
      <c r="F1459" s="130"/>
      <c r="G1459" s="130"/>
      <c r="H1459" s="130"/>
      <c r="I1459" s="130"/>
      <c r="J1459" s="130"/>
      <c r="K1459" s="130"/>
      <c r="L1459" s="108"/>
      <c r="M1459" s="130"/>
      <c r="N1459" s="135"/>
      <c r="O1459" s="130"/>
      <c r="P1459" s="135"/>
      <c r="Q1459" s="130"/>
      <c r="R1459" s="135"/>
      <c r="S1459" s="130"/>
      <c r="T1459" s="130"/>
      <c r="U1459" s="130"/>
      <c r="V1459" s="135"/>
      <c r="W1459" s="130"/>
      <c r="X1459" s="15"/>
      <c r="Y1459" s="49"/>
      <c r="Z1459" s="49"/>
      <c r="AA1459" s="49"/>
      <c r="AB1459" s="49"/>
      <c r="AC1459" s="49"/>
    </row>
    <row r="1460" spans="1:30" s="55" customFormat="1" ht="24.75" hidden="1" customHeight="1" x14ac:dyDescent="0.25">
      <c r="A1460" s="125">
        <v>193</v>
      </c>
      <c r="B1460" s="126" t="s">
        <v>1255</v>
      </c>
      <c r="C1460" s="106">
        <f t="shared" ref="C1460:C1523" si="214">ROUND(SUM(D1460+E1460+F1460+G1460+H1460+I1460+J1460+K1460+M1460+O1460+Q1460+S1460+U1460+W1460),2)</f>
        <v>26365222.280000001</v>
      </c>
      <c r="D1460" s="134">
        <f>ROUND((F1460+G1460+H1460+I1460+J1460+K1460+M1460+O1460+Q1460+S1460+U1460+W1460)*0.0214,2)</f>
        <v>526615.42000000004</v>
      </c>
      <c r="E1460" s="130">
        <f>ROUND((F1460+G1460+H1460+I1460+J1460+K1460+M1460+O1460+Q1460+S1460+U1460+W1460)*0.05,2)</f>
        <v>1230409.8500000001</v>
      </c>
      <c r="F1460" s="130">
        <v>0</v>
      </c>
      <c r="G1460" s="130">
        <v>6250930.0099999998</v>
      </c>
      <c r="H1460" s="130">
        <v>4537375.57</v>
      </c>
      <c r="I1460" s="130">
        <v>2169861.9900000002</v>
      </c>
      <c r="J1460" s="130">
        <v>0</v>
      </c>
      <c r="K1460" s="130">
        <v>0</v>
      </c>
      <c r="L1460" s="128">
        <v>0</v>
      </c>
      <c r="M1460" s="130">
        <v>0</v>
      </c>
      <c r="N1460" s="130">
        <v>0</v>
      </c>
      <c r="O1460" s="130">
        <v>0</v>
      </c>
      <c r="P1460" s="130">
        <v>928</v>
      </c>
      <c r="Q1460" s="130">
        <v>2902510.84</v>
      </c>
      <c r="R1460" s="130">
        <v>2550</v>
      </c>
      <c r="S1460" s="130">
        <v>8747518.5999999996</v>
      </c>
      <c r="T1460" s="130">
        <v>0</v>
      </c>
      <c r="U1460" s="130">
        <v>0</v>
      </c>
      <c r="V1460" s="130">
        <v>0</v>
      </c>
      <c r="W1460" s="130">
        <v>0</v>
      </c>
      <c r="X1460" s="56"/>
      <c r="Y1460" s="57"/>
      <c r="Z1460" s="57"/>
      <c r="AA1460" s="57"/>
      <c r="AB1460" s="57"/>
      <c r="AC1460" s="57"/>
      <c r="AD1460" s="57"/>
    </row>
    <row r="1461" spans="1:30" s="55" customFormat="1" ht="24.75" hidden="1" customHeight="1" x14ac:dyDescent="0.25">
      <c r="A1461" s="125">
        <v>194</v>
      </c>
      <c r="B1461" s="126" t="s">
        <v>1256</v>
      </c>
      <c r="C1461" s="106">
        <f t="shared" si="214"/>
        <v>34442057.659999996</v>
      </c>
      <c r="D1461" s="134">
        <f>ROUND((F1461+G1461+H1461+I1461+J1461+K1461+M1461+O1461+Q1461+S1461+U1461+W1461)*0.0214,2)</f>
        <v>687941.04</v>
      </c>
      <c r="E1461" s="130">
        <f>ROUND((F1461+G1461+H1461+I1461+J1461+K1461+M1461+O1461+Q1461+S1461+U1461+W1461)*0.05,2)</f>
        <v>1607338.89</v>
      </c>
      <c r="F1461" s="130">
        <v>0</v>
      </c>
      <c r="G1461" s="130">
        <v>8342691.7599999998</v>
      </c>
      <c r="H1461" s="130">
        <v>6055727.0300000003</v>
      </c>
      <c r="I1461" s="130">
        <v>2895967.44</v>
      </c>
      <c r="J1461" s="130">
        <v>3463465.32</v>
      </c>
      <c r="K1461" s="130">
        <v>0</v>
      </c>
      <c r="L1461" s="128">
        <v>0</v>
      </c>
      <c r="M1461" s="130">
        <v>0</v>
      </c>
      <c r="N1461" s="130">
        <v>0</v>
      </c>
      <c r="O1461" s="130">
        <v>0</v>
      </c>
      <c r="P1461" s="130">
        <v>0</v>
      </c>
      <c r="Q1461" s="130">
        <v>0</v>
      </c>
      <c r="R1461" s="130">
        <v>3320</v>
      </c>
      <c r="S1461" s="130">
        <v>11388926.18</v>
      </c>
      <c r="T1461" s="130">
        <v>0</v>
      </c>
      <c r="U1461" s="130">
        <v>0</v>
      </c>
      <c r="V1461" s="130">
        <v>0</v>
      </c>
      <c r="W1461" s="130">
        <v>0</v>
      </c>
      <c r="X1461" s="56"/>
      <c r="Y1461" s="57"/>
      <c r="Z1461" s="57"/>
      <c r="AA1461" s="57"/>
      <c r="AB1461" s="57"/>
      <c r="AC1461" s="57"/>
      <c r="AD1461" s="57"/>
    </row>
    <row r="1462" spans="1:30" s="55" customFormat="1" ht="24.75" hidden="1" customHeight="1" x14ac:dyDescent="0.25">
      <c r="A1462" s="125">
        <v>195</v>
      </c>
      <c r="B1462" s="126" t="s">
        <v>1257</v>
      </c>
      <c r="C1462" s="106">
        <f t="shared" si="214"/>
        <v>27533177.059999999</v>
      </c>
      <c r="D1462" s="134">
        <f>ROUND((F1462+G1462+H1462+I1462+J1462+K1462+M1462+O1462+Q1462+S1462+U1462+W1462)*0.0214,2)</f>
        <v>549943.99</v>
      </c>
      <c r="E1462" s="130">
        <f>ROUND((F1462+G1462+H1462+I1462+J1462+K1462+M1462+O1462+Q1462+S1462+U1462+W1462)*0.05,2)</f>
        <v>1284915.8600000001</v>
      </c>
      <c r="F1462" s="130">
        <v>0</v>
      </c>
      <c r="G1462" s="130">
        <v>8371149.3499999996</v>
      </c>
      <c r="H1462" s="130">
        <v>0</v>
      </c>
      <c r="I1462" s="130">
        <v>0</v>
      </c>
      <c r="J1462" s="130">
        <v>0</v>
      </c>
      <c r="K1462" s="130">
        <v>0</v>
      </c>
      <c r="L1462" s="128">
        <v>0</v>
      </c>
      <c r="M1462" s="130">
        <v>0</v>
      </c>
      <c r="N1462" s="130">
        <v>1450</v>
      </c>
      <c r="O1462" s="130">
        <v>9694529.0800000001</v>
      </c>
      <c r="P1462" s="130">
        <v>0</v>
      </c>
      <c r="Q1462" s="130">
        <v>0</v>
      </c>
      <c r="R1462" s="130">
        <v>2225</v>
      </c>
      <c r="S1462" s="130">
        <v>7632638.7800000003</v>
      </c>
      <c r="T1462" s="130">
        <v>0</v>
      </c>
      <c r="U1462" s="130">
        <v>0</v>
      </c>
      <c r="V1462" s="130">
        <v>0</v>
      </c>
      <c r="W1462" s="130">
        <v>0</v>
      </c>
      <c r="X1462" s="56"/>
      <c r="Y1462" s="57"/>
      <c r="Z1462" s="57"/>
      <c r="AA1462" s="57"/>
      <c r="AB1462" s="57"/>
      <c r="AC1462" s="57"/>
      <c r="AD1462" s="57"/>
    </row>
    <row r="1463" spans="1:30" s="55" customFormat="1" ht="24.75" hidden="1" customHeight="1" x14ac:dyDescent="0.25">
      <c r="A1463" s="125">
        <v>196</v>
      </c>
      <c r="B1463" s="126" t="s">
        <v>1258</v>
      </c>
      <c r="C1463" s="106">
        <f t="shared" si="214"/>
        <v>36961554.32</v>
      </c>
      <c r="D1463" s="134">
        <f>ROUND((F1463+G1463+H1463+I1463+J1463+K1463+M1463+O1463+Q1463+S1463+U1463+W1463)*0.0214,2)</f>
        <v>738265.13</v>
      </c>
      <c r="E1463" s="130">
        <f>ROUND((F1463+G1463+H1463+I1463+J1463+K1463+M1463+O1463+Q1463+S1463+U1463+W1463)*0.05,2)</f>
        <v>1724918.53</v>
      </c>
      <c r="F1463" s="130">
        <v>0</v>
      </c>
      <c r="G1463" s="130">
        <v>8333082.71</v>
      </c>
      <c r="H1463" s="130">
        <v>6048752.0899999999</v>
      </c>
      <c r="I1463" s="130">
        <v>2892631.89</v>
      </c>
      <c r="J1463" s="130">
        <v>3459476.13</v>
      </c>
      <c r="K1463" s="130">
        <v>0</v>
      </c>
      <c r="L1463" s="128">
        <v>0</v>
      </c>
      <c r="M1463" s="130">
        <v>0</v>
      </c>
      <c r="N1463" s="130">
        <v>1480</v>
      </c>
      <c r="O1463" s="130">
        <v>9895105.5399999991</v>
      </c>
      <c r="P1463" s="130">
        <v>1250</v>
      </c>
      <c r="Q1463" s="130">
        <v>3869322.3</v>
      </c>
      <c r="R1463" s="130">
        <v>0</v>
      </c>
      <c r="S1463" s="130">
        <v>0</v>
      </c>
      <c r="T1463" s="130">
        <v>0</v>
      </c>
      <c r="U1463" s="130">
        <v>0</v>
      </c>
      <c r="V1463" s="130">
        <v>0</v>
      </c>
      <c r="W1463" s="130">
        <v>0</v>
      </c>
      <c r="X1463" s="56"/>
      <c r="Y1463" s="57"/>
      <c r="Z1463" s="57"/>
      <c r="AA1463" s="57"/>
      <c r="AB1463" s="57"/>
      <c r="AC1463" s="57"/>
      <c r="AD1463" s="57"/>
    </row>
    <row r="1464" spans="1:30" s="53" customFormat="1" ht="24.75" hidden="1" customHeight="1" x14ac:dyDescent="0.25">
      <c r="A1464" s="231" t="s">
        <v>59</v>
      </c>
      <c r="B1464" s="232"/>
      <c r="C1464" s="173">
        <f t="shared" si="214"/>
        <v>125302011.31999999</v>
      </c>
      <c r="D1464" s="133">
        <f>ROUND(SUM(D1460:D1463),2)</f>
        <v>2502765.58</v>
      </c>
      <c r="E1464" s="133">
        <f>ROUND(SUM(E1460:E1463),2)</f>
        <v>5847583.1299999999</v>
      </c>
      <c r="F1464" s="133">
        <f t="shared" ref="F1464:W1464" si="215">ROUND(SUM(F1460:F1463),2)</f>
        <v>0</v>
      </c>
      <c r="G1464" s="133">
        <f t="shared" si="215"/>
        <v>31297853.829999998</v>
      </c>
      <c r="H1464" s="133">
        <f t="shared" si="215"/>
        <v>16641854.689999999</v>
      </c>
      <c r="I1464" s="133">
        <f t="shared" si="215"/>
        <v>7958461.3200000003</v>
      </c>
      <c r="J1464" s="133">
        <f t="shared" si="215"/>
        <v>6922941.4500000002</v>
      </c>
      <c r="K1464" s="133">
        <f t="shared" si="215"/>
        <v>0</v>
      </c>
      <c r="L1464" s="133">
        <f t="shared" si="215"/>
        <v>0</v>
      </c>
      <c r="M1464" s="133">
        <f t="shared" si="215"/>
        <v>0</v>
      </c>
      <c r="N1464" s="133">
        <f t="shared" si="215"/>
        <v>2930</v>
      </c>
      <c r="O1464" s="133">
        <f t="shared" si="215"/>
        <v>19589634.620000001</v>
      </c>
      <c r="P1464" s="133">
        <f t="shared" si="215"/>
        <v>2178</v>
      </c>
      <c r="Q1464" s="133">
        <f t="shared" si="215"/>
        <v>6771833.1399999997</v>
      </c>
      <c r="R1464" s="133">
        <f t="shared" si="215"/>
        <v>8095</v>
      </c>
      <c r="S1464" s="133">
        <f t="shared" si="215"/>
        <v>27769083.559999999</v>
      </c>
      <c r="T1464" s="133">
        <f t="shared" si="215"/>
        <v>0</v>
      </c>
      <c r="U1464" s="133">
        <f t="shared" si="215"/>
        <v>0</v>
      </c>
      <c r="V1464" s="133">
        <f t="shared" si="215"/>
        <v>0</v>
      </c>
      <c r="W1464" s="133">
        <f t="shared" si="215"/>
        <v>0</v>
      </c>
      <c r="X1464" s="51"/>
      <c r="Y1464" s="52"/>
      <c r="Z1464" s="52"/>
      <c r="AA1464" s="52"/>
      <c r="AB1464" s="52"/>
      <c r="AC1464" s="52"/>
    </row>
    <row r="1465" spans="1:30" s="50" customFormat="1" ht="24.75" hidden="1" customHeight="1" x14ac:dyDescent="0.25">
      <c r="A1465" s="224" t="s">
        <v>60</v>
      </c>
      <c r="B1465" s="225"/>
      <c r="C1465" s="226"/>
      <c r="D1465" s="129"/>
      <c r="E1465" s="130"/>
      <c r="F1465" s="130"/>
      <c r="G1465" s="130"/>
      <c r="H1465" s="130"/>
      <c r="I1465" s="130"/>
      <c r="J1465" s="130"/>
      <c r="K1465" s="130"/>
      <c r="L1465" s="108"/>
      <c r="M1465" s="130"/>
      <c r="N1465" s="135"/>
      <c r="O1465" s="130"/>
      <c r="P1465" s="135"/>
      <c r="Q1465" s="130"/>
      <c r="R1465" s="135"/>
      <c r="S1465" s="130"/>
      <c r="T1465" s="130"/>
      <c r="U1465" s="130"/>
      <c r="V1465" s="135"/>
      <c r="W1465" s="130"/>
      <c r="X1465" s="15"/>
      <c r="Y1465" s="49"/>
      <c r="Z1465" s="49"/>
      <c r="AA1465" s="49"/>
      <c r="AB1465" s="49"/>
      <c r="AC1465" s="49"/>
    </row>
    <row r="1466" spans="1:30" s="50" customFormat="1" ht="24.75" hidden="1" customHeight="1" x14ac:dyDescent="0.25">
      <c r="A1466" s="125">
        <v>197</v>
      </c>
      <c r="B1466" s="165" t="s">
        <v>858</v>
      </c>
      <c r="C1466" s="106">
        <f>ROUND(SUM(D1466+E1466+F1466+G1466+H1466+I1466+J1466+K1466+M1466+O1466+Q1466+S1466+U1466+W1466),2)</f>
        <v>9205422.9800000004</v>
      </c>
      <c r="D1466" s="134">
        <f t="shared" ref="D1466:D1481" si="216">ROUND((F1466+G1466+H1466+I1466+J1466+K1466+M1466+O1466+Q1466+S1466+U1466+W1466)*0.0214,2)</f>
        <v>183867.88</v>
      </c>
      <c r="E1466" s="130">
        <f t="shared" ref="E1466:E1481" si="217">ROUND((F1466+G1466+H1466+I1466+J1466+K1466+M1466+O1466+Q1466+S1466+U1466+W1466)*0.05,2)</f>
        <v>429597.86</v>
      </c>
      <c r="F1466" s="130">
        <v>0</v>
      </c>
      <c r="G1466" s="130">
        <v>0</v>
      </c>
      <c r="H1466" s="130">
        <v>0</v>
      </c>
      <c r="I1466" s="130">
        <v>0</v>
      </c>
      <c r="J1466" s="130">
        <v>0</v>
      </c>
      <c r="K1466" s="130">
        <v>0</v>
      </c>
      <c r="L1466" s="105">
        <v>3</v>
      </c>
      <c r="M1466" s="130">
        <v>8591957.2400000002</v>
      </c>
      <c r="N1466" s="130">
        <v>0</v>
      </c>
      <c r="O1466" s="130">
        <v>0</v>
      </c>
      <c r="P1466" s="130">
        <v>0</v>
      </c>
      <c r="Q1466" s="130">
        <v>0</v>
      </c>
      <c r="R1466" s="130">
        <v>0</v>
      </c>
      <c r="S1466" s="130">
        <v>0</v>
      </c>
      <c r="T1466" s="130">
        <v>0</v>
      </c>
      <c r="U1466" s="130">
        <v>0</v>
      </c>
      <c r="V1466" s="130">
        <v>0</v>
      </c>
      <c r="W1466" s="130">
        <v>0</v>
      </c>
      <c r="X1466" s="15"/>
      <c r="Y1466" s="49"/>
      <c r="Z1466" s="49"/>
      <c r="AA1466" s="49"/>
      <c r="AB1466" s="49"/>
      <c r="AC1466" s="49"/>
    </row>
    <row r="1467" spans="1:30" s="50" customFormat="1" ht="24.75" hidden="1" customHeight="1" x14ac:dyDescent="0.25">
      <c r="A1467" s="125">
        <v>198</v>
      </c>
      <c r="B1467" s="165" t="s">
        <v>1434</v>
      </c>
      <c r="C1467" s="106">
        <f t="shared" si="214"/>
        <v>3328614.58</v>
      </c>
      <c r="D1467" s="134">
        <f t="shared" si="216"/>
        <v>66485.3</v>
      </c>
      <c r="E1467" s="130">
        <f t="shared" si="217"/>
        <v>155339.49</v>
      </c>
      <c r="F1467" s="130">
        <v>0</v>
      </c>
      <c r="G1467" s="130">
        <v>0</v>
      </c>
      <c r="H1467" s="130">
        <v>0</v>
      </c>
      <c r="I1467" s="130">
        <v>0</v>
      </c>
      <c r="J1467" s="130">
        <v>0</v>
      </c>
      <c r="K1467" s="130">
        <v>0</v>
      </c>
      <c r="L1467" s="105">
        <v>1</v>
      </c>
      <c r="M1467" s="130">
        <v>3106789.79</v>
      </c>
      <c r="N1467" s="130">
        <v>0</v>
      </c>
      <c r="O1467" s="130">
        <v>0</v>
      </c>
      <c r="P1467" s="130">
        <v>0</v>
      </c>
      <c r="Q1467" s="130">
        <v>0</v>
      </c>
      <c r="R1467" s="130">
        <v>0</v>
      </c>
      <c r="S1467" s="130">
        <v>0</v>
      </c>
      <c r="T1467" s="130">
        <v>0</v>
      </c>
      <c r="U1467" s="130">
        <v>0</v>
      </c>
      <c r="V1467" s="130">
        <v>0</v>
      </c>
      <c r="W1467" s="130">
        <v>0</v>
      </c>
      <c r="X1467" s="15"/>
      <c r="Y1467" s="49"/>
      <c r="Z1467" s="49"/>
      <c r="AA1467" s="49"/>
      <c r="AB1467" s="49"/>
      <c r="AC1467" s="49"/>
    </row>
    <row r="1468" spans="1:30" s="50" customFormat="1" ht="24.75" hidden="1" customHeight="1" x14ac:dyDescent="0.25">
      <c r="A1468" s="125">
        <v>199</v>
      </c>
      <c r="B1468" s="165" t="s">
        <v>926</v>
      </c>
      <c r="C1468" s="106">
        <f t="shared" si="214"/>
        <v>9205422.9800000004</v>
      </c>
      <c r="D1468" s="134">
        <f t="shared" si="216"/>
        <v>183867.88</v>
      </c>
      <c r="E1468" s="130">
        <f t="shared" si="217"/>
        <v>429597.86</v>
      </c>
      <c r="F1468" s="130">
        <v>0</v>
      </c>
      <c r="G1468" s="130">
        <v>0</v>
      </c>
      <c r="H1468" s="130">
        <v>0</v>
      </c>
      <c r="I1468" s="130">
        <v>0</v>
      </c>
      <c r="J1468" s="130">
        <v>0</v>
      </c>
      <c r="K1468" s="130">
        <v>0</v>
      </c>
      <c r="L1468" s="105">
        <v>3</v>
      </c>
      <c r="M1468" s="130">
        <v>8591957.2400000002</v>
      </c>
      <c r="N1468" s="130">
        <v>0</v>
      </c>
      <c r="O1468" s="130">
        <v>0</v>
      </c>
      <c r="P1468" s="130">
        <v>0</v>
      </c>
      <c r="Q1468" s="130">
        <v>0</v>
      </c>
      <c r="R1468" s="130">
        <v>0</v>
      </c>
      <c r="S1468" s="130">
        <v>0</v>
      </c>
      <c r="T1468" s="130">
        <v>0</v>
      </c>
      <c r="U1468" s="130">
        <v>0</v>
      </c>
      <c r="V1468" s="130">
        <v>0</v>
      </c>
      <c r="W1468" s="130">
        <v>0</v>
      </c>
      <c r="X1468" s="15"/>
      <c r="Y1468" s="49"/>
      <c r="Z1468" s="49"/>
      <c r="AA1468" s="49"/>
      <c r="AB1468" s="49"/>
      <c r="AC1468" s="49"/>
    </row>
    <row r="1469" spans="1:30" s="144" customFormat="1" ht="24.75" hidden="1" customHeight="1" x14ac:dyDescent="0.25">
      <c r="A1469" s="125">
        <v>200</v>
      </c>
      <c r="B1469" s="165" t="s">
        <v>902</v>
      </c>
      <c r="C1469" s="136">
        <f t="shared" si="214"/>
        <v>18864374.850000001</v>
      </c>
      <c r="D1469" s="134">
        <f t="shared" si="216"/>
        <v>376794.49</v>
      </c>
      <c r="E1469" s="130">
        <f t="shared" si="217"/>
        <v>880360.97</v>
      </c>
      <c r="F1469" s="130">
        <v>0</v>
      </c>
      <c r="G1469" s="130">
        <v>4998247.9800000004</v>
      </c>
      <c r="H1469" s="130">
        <v>0</v>
      </c>
      <c r="I1469" s="130">
        <v>0</v>
      </c>
      <c r="J1469" s="130">
        <v>0</v>
      </c>
      <c r="K1469" s="130">
        <v>0</v>
      </c>
      <c r="L1469" s="105">
        <v>0</v>
      </c>
      <c r="M1469" s="130">
        <v>0</v>
      </c>
      <c r="N1469" s="130">
        <v>0</v>
      </c>
      <c r="O1469" s="130">
        <v>0</v>
      </c>
      <c r="P1469" s="106">
        <v>721</v>
      </c>
      <c r="Q1469" s="130">
        <v>2320829.4500000002</v>
      </c>
      <c r="R1469" s="106">
        <v>2214</v>
      </c>
      <c r="S1469" s="130">
        <v>10288141.960000001</v>
      </c>
      <c r="T1469" s="130">
        <v>0</v>
      </c>
      <c r="U1469" s="130">
        <v>0</v>
      </c>
      <c r="V1469" s="106">
        <v>0</v>
      </c>
      <c r="W1469" s="130">
        <v>0</v>
      </c>
      <c r="X1469" s="143"/>
    </row>
    <row r="1470" spans="1:30" s="144" customFormat="1" ht="24.75" hidden="1" customHeight="1" x14ac:dyDescent="0.25">
      <c r="A1470" s="125">
        <v>201</v>
      </c>
      <c r="B1470" s="165" t="s">
        <v>938</v>
      </c>
      <c r="C1470" s="106">
        <f t="shared" si="214"/>
        <v>26120702.550000001</v>
      </c>
      <c r="D1470" s="134">
        <f t="shared" si="216"/>
        <v>521731.41</v>
      </c>
      <c r="E1470" s="130">
        <f t="shared" si="217"/>
        <v>1218998.6299999999</v>
      </c>
      <c r="F1470" s="130">
        <v>1594650.26</v>
      </c>
      <c r="G1470" s="130">
        <v>5022687.07</v>
      </c>
      <c r="H1470" s="130">
        <v>3645846.2</v>
      </c>
      <c r="I1470" s="130">
        <v>1743485.59</v>
      </c>
      <c r="J1470" s="130">
        <v>2085161.43</v>
      </c>
      <c r="K1470" s="130">
        <v>0</v>
      </c>
      <c r="L1470" s="105">
        <v>0</v>
      </c>
      <c r="M1470" s="130">
        <v>0</v>
      </c>
      <c r="N1470" s="130">
        <v>0</v>
      </c>
      <c r="O1470" s="130">
        <v>0</v>
      </c>
      <c r="P1470" s="106">
        <v>0</v>
      </c>
      <c r="Q1470" s="130">
        <v>0</v>
      </c>
      <c r="R1470" s="106">
        <v>2214</v>
      </c>
      <c r="S1470" s="130">
        <v>10288141.960000001</v>
      </c>
      <c r="T1470" s="130">
        <v>0</v>
      </c>
      <c r="U1470" s="130">
        <v>0</v>
      </c>
      <c r="V1470" s="106">
        <v>0</v>
      </c>
      <c r="W1470" s="130">
        <v>0</v>
      </c>
      <c r="X1470" s="143"/>
    </row>
    <row r="1471" spans="1:30" s="144" customFormat="1" ht="24.75" hidden="1" customHeight="1" x14ac:dyDescent="0.25">
      <c r="A1471" s="125">
        <v>202</v>
      </c>
      <c r="B1471" s="165" t="s">
        <v>173</v>
      </c>
      <c r="C1471" s="106">
        <f t="shared" si="214"/>
        <v>28497308.16</v>
      </c>
      <c r="D1471" s="134">
        <f t="shared" si="216"/>
        <v>569201.41</v>
      </c>
      <c r="E1471" s="130">
        <f t="shared" si="217"/>
        <v>1329909.8500000001</v>
      </c>
      <c r="F1471" s="130">
        <v>1583586.28</v>
      </c>
      <c r="G1471" s="130">
        <v>4987838.7300000004</v>
      </c>
      <c r="H1471" s="130">
        <v>3620550.64</v>
      </c>
      <c r="I1471" s="130">
        <v>1731388.96</v>
      </c>
      <c r="J1471" s="130">
        <v>2070694.19</v>
      </c>
      <c r="K1471" s="130">
        <v>0</v>
      </c>
      <c r="L1471" s="105">
        <v>0</v>
      </c>
      <c r="M1471" s="130">
        <v>0</v>
      </c>
      <c r="N1471" s="130">
        <v>0</v>
      </c>
      <c r="O1471" s="130">
        <v>0</v>
      </c>
      <c r="P1471" s="106">
        <v>721</v>
      </c>
      <c r="Q1471" s="130">
        <v>2315996.14</v>
      </c>
      <c r="R1471" s="106">
        <v>2214</v>
      </c>
      <c r="S1471" s="130">
        <v>10288141.960000001</v>
      </c>
      <c r="T1471" s="130">
        <v>0</v>
      </c>
      <c r="U1471" s="130">
        <v>0</v>
      </c>
      <c r="V1471" s="106">
        <v>0</v>
      </c>
      <c r="W1471" s="130">
        <v>0</v>
      </c>
      <c r="X1471" s="143"/>
    </row>
    <row r="1472" spans="1:30" s="144" customFormat="1" ht="24.75" hidden="1" customHeight="1" x14ac:dyDescent="0.25">
      <c r="A1472" s="125">
        <v>203</v>
      </c>
      <c r="B1472" s="165" t="s">
        <v>1428</v>
      </c>
      <c r="C1472" s="106">
        <f t="shared" si="214"/>
        <v>15342371.640000001</v>
      </c>
      <c r="D1472" s="134">
        <f t="shared" si="216"/>
        <v>306446.46999999997</v>
      </c>
      <c r="E1472" s="130">
        <f t="shared" si="217"/>
        <v>715996.44</v>
      </c>
      <c r="F1472" s="130">
        <v>0</v>
      </c>
      <c r="G1472" s="130">
        <v>0</v>
      </c>
      <c r="H1472" s="130">
        <v>0</v>
      </c>
      <c r="I1472" s="130">
        <v>0</v>
      </c>
      <c r="J1472" s="130">
        <v>0</v>
      </c>
      <c r="K1472" s="130">
        <v>0</v>
      </c>
      <c r="L1472" s="105">
        <v>5</v>
      </c>
      <c r="M1472" s="130">
        <v>14319928.73</v>
      </c>
      <c r="N1472" s="130">
        <v>0</v>
      </c>
      <c r="O1472" s="130">
        <v>0</v>
      </c>
      <c r="P1472" s="130">
        <v>0</v>
      </c>
      <c r="Q1472" s="130">
        <v>0</v>
      </c>
      <c r="R1472" s="130">
        <v>0</v>
      </c>
      <c r="S1472" s="130">
        <v>0</v>
      </c>
      <c r="T1472" s="130">
        <v>0</v>
      </c>
      <c r="U1472" s="130">
        <v>0</v>
      </c>
      <c r="V1472" s="130">
        <v>0</v>
      </c>
      <c r="W1472" s="130">
        <v>0</v>
      </c>
      <c r="X1472" s="143"/>
    </row>
    <row r="1473" spans="1:29" s="144" customFormat="1" ht="24.75" hidden="1" customHeight="1" x14ac:dyDescent="0.25">
      <c r="A1473" s="125">
        <v>204</v>
      </c>
      <c r="B1473" s="165" t="s">
        <v>1435</v>
      </c>
      <c r="C1473" s="106">
        <f t="shared" si="214"/>
        <v>6657229.1600000001</v>
      </c>
      <c r="D1473" s="134">
        <f t="shared" si="216"/>
        <v>132970.6</v>
      </c>
      <c r="E1473" s="130">
        <f t="shared" si="217"/>
        <v>310678.98</v>
      </c>
      <c r="F1473" s="130">
        <v>0</v>
      </c>
      <c r="G1473" s="130">
        <v>0</v>
      </c>
      <c r="H1473" s="130">
        <v>0</v>
      </c>
      <c r="I1473" s="130">
        <v>0</v>
      </c>
      <c r="J1473" s="130">
        <v>0</v>
      </c>
      <c r="K1473" s="130">
        <v>0</v>
      </c>
      <c r="L1473" s="105">
        <v>2</v>
      </c>
      <c r="M1473" s="130">
        <v>6213579.5800000001</v>
      </c>
      <c r="N1473" s="130">
        <v>0</v>
      </c>
      <c r="O1473" s="130">
        <v>0</v>
      </c>
      <c r="P1473" s="130">
        <v>0</v>
      </c>
      <c r="Q1473" s="130">
        <v>0</v>
      </c>
      <c r="R1473" s="130">
        <v>0</v>
      </c>
      <c r="S1473" s="130">
        <v>0</v>
      </c>
      <c r="T1473" s="130">
        <v>0</v>
      </c>
      <c r="U1473" s="130">
        <v>0</v>
      </c>
      <c r="V1473" s="130">
        <v>0</v>
      </c>
      <c r="W1473" s="130">
        <v>0</v>
      </c>
      <c r="X1473" s="143"/>
    </row>
    <row r="1474" spans="1:29" s="144" customFormat="1" ht="24.75" hidden="1" customHeight="1" x14ac:dyDescent="0.25">
      <c r="A1474" s="125">
        <v>205</v>
      </c>
      <c r="B1474" s="165" t="s">
        <v>1436</v>
      </c>
      <c r="C1474" s="106">
        <f t="shared" si="214"/>
        <v>6657229.1600000001</v>
      </c>
      <c r="D1474" s="134">
        <f t="shared" si="216"/>
        <v>132970.6</v>
      </c>
      <c r="E1474" s="130">
        <f t="shared" si="217"/>
        <v>310678.98</v>
      </c>
      <c r="F1474" s="130">
        <v>0</v>
      </c>
      <c r="G1474" s="130">
        <v>0</v>
      </c>
      <c r="H1474" s="130">
        <v>0</v>
      </c>
      <c r="I1474" s="130">
        <v>0</v>
      </c>
      <c r="J1474" s="130">
        <v>0</v>
      </c>
      <c r="K1474" s="130">
        <v>0</v>
      </c>
      <c r="L1474" s="105">
        <v>2</v>
      </c>
      <c r="M1474" s="130">
        <v>6213579.5800000001</v>
      </c>
      <c r="N1474" s="130">
        <v>0</v>
      </c>
      <c r="O1474" s="130">
        <v>0</v>
      </c>
      <c r="P1474" s="130">
        <v>0</v>
      </c>
      <c r="Q1474" s="130">
        <v>0</v>
      </c>
      <c r="R1474" s="130">
        <v>0</v>
      </c>
      <c r="S1474" s="130">
        <v>0</v>
      </c>
      <c r="T1474" s="130">
        <v>0</v>
      </c>
      <c r="U1474" s="130">
        <v>0</v>
      </c>
      <c r="V1474" s="130">
        <v>0</v>
      </c>
      <c r="W1474" s="130">
        <v>0</v>
      </c>
      <c r="X1474" s="143"/>
    </row>
    <row r="1475" spans="1:29" s="144" customFormat="1" ht="24.75" hidden="1" customHeight="1" x14ac:dyDescent="0.25">
      <c r="A1475" s="125">
        <v>206</v>
      </c>
      <c r="B1475" s="165" t="s">
        <v>1439</v>
      </c>
      <c r="C1475" s="106">
        <f t="shared" si="214"/>
        <v>12273897.310000001</v>
      </c>
      <c r="D1475" s="134">
        <f t="shared" si="216"/>
        <v>245157.18</v>
      </c>
      <c r="E1475" s="130">
        <f t="shared" si="217"/>
        <v>572797.15</v>
      </c>
      <c r="F1475" s="130">
        <v>0</v>
      </c>
      <c r="G1475" s="130">
        <v>0</v>
      </c>
      <c r="H1475" s="130">
        <v>0</v>
      </c>
      <c r="I1475" s="130">
        <v>0</v>
      </c>
      <c r="J1475" s="130">
        <v>0</v>
      </c>
      <c r="K1475" s="130">
        <v>0</v>
      </c>
      <c r="L1475" s="105">
        <v>4</v>
      </c>
      <c r="M1475" s="130">
        <v>11455942.98</v>
      </c>
      <c r="N1475" s="130">
        <v>0</v>
      </c>
      <c r="O1475" s="130">
        <v>0</v>
      </c>
      <c r="P1475" s="130">
        <v>0</v>
      </c>
      <c r="Q1475" s="130">
        <v>0</v>
      </c>
      <c r="R1475" s="130">
        <v>0</v>
      </c>
      <c r="S1475" s="130">
        <v>0</v>
      </c>
      <c r="T1475" s="130">
        <v>0</v>
      </c>
      <c r="U1475" s="130">
        <v>0</v>
      </c>
      <c r="V1475" s="130">
        <v>0</v>
      </c>
      <c r="W1475" s="130">
        <v>0</v>
      </c>
      <c r="X1475" s="143"/>
    </row>
    <row r="1476" spans="1:29" s="144" customFormat="1" ht="24.75" hidden="1" customHeight="1" x14ac:dyDescent="0.25">
      <c r="A1476" s="125">
        <v>207</v>
      </c>
      <c r="B1476" s="165" t="s">
        <v>1431</v>
      </c>
      <c r="C1476" s="106">
        <f t="shared" si="214"/>
        <v>19971687.48</v>
      </c>
      <c r="D1476" s="134">
        <f t="shared" si="216"/>
        <v>398911.81</v>
      </c>
      <c r="E1476" s="130">
        <f t="shared" si="217"/>
        <v>932036.94</v>
      </c>
      <c r="F1476" s="130">
        <v>0</v>
      </c>
      <c r="G1476" s="130">
        <v>0</v>
      </c>
      <c r="H1476" s="130">
        <v>0</v>
      </c>
      <c r="I1476" s="130">
        <v>0</v>
      </c>
      <c r="J1476" s="130">
        <v>0</v>
      </c>
      <c r="K1476" s="130">
        <v>0</v>
      </c>
      <c r="L1476" s="105">
        <v>6</v>
      </c>
      <c r="M1476" s="130">
        <v>18640738.73</v>
      </c>
      <c r="N1476" s="130">
        <v>0</v>
      </c>
      <c r="O1476" s="130">
        <v>0</v>
      </c>
      <c r="P1476" s="130">
        <v>0</v>
      </c>
      <c r="Q1476" s="130">
        <v>0</v>
      </c>
      <c r="R1476" s="130">
        <v>0</v>
      </c>
      <c r="S1476" s="130">
        <v>0</v>
      </c>
      <c r="T1476" s="130">
        <v>0</v>
      </c>
      <c r="U1476" s="130">
        <v>0</v>
      </c>
      <c r="V1476" s="130">
        <v>0</v>
      </c>
      <c r="W1476" s="130">
        <v>0</v>
      </c>
      <c r="X1476" s="143"/>
    </row>
    <row r="1477" spans="1:29" s="144" customFormat="1" ht="24.75" hidden="1" customHeight="1" x14ac:dyDescent="0.25">
      <c r="A1477" s="125">
        <v>208</v>
      </c>
      <c r="B1477" s="165" t="s">
        <v>1437</v>
      </c>
      <c r="C1477" s="106">
        <f t="shared" si="214"/>
        <v>9985843.7400000002</v>
      </c>
      <c r="D1477" s="134">
        <f t="shared" si="216"/>
        <v>199455.9</v>
      </c>
      <c r="E1477" s="130">
        <f t="shared" si="217"/>
        <v>466018.47</v>
      </c>
      <c r="F1477" s="130">
        <v>0</v>
      </c>
      <c r="G1477" s="130">
        <v>0</v>
      </c>
      <c r="H1477" s="130">
        <v>0</v>
      </c>
      <c r="I1477" s="130">
        <v>0</v>
      </c>
      <c r="J1477" s="130">
        <v>0</v>
      </c>
      <c r="K1477" s="130">
        <v>0</v>
      </c>
      <c r="L1477" s="105">
        <v>3</v>
      </c>
      <c r="M1477" s="130">
        <v>9320369.3699999992</v>
      </c>
      <c r="N1477" s="130">
        <v>0</v>
      </c>
      <c r="O1477" s="130">
        <v>0</v>
      </c>
      <c r="P1477" s="130">
        <v>0</v>
      </c>
      <c r="Q1477" s="130">
        <v>0</v>
      </c>
      <c r="R1477" s="130">
        <v>0</v>
      </c>
      <c r="S1477" s="130">
        <v>0</v>
      </c>
      <c r="T1477" s="130">
        <v>0</v>
      </c>
      <c r="U1477" s="130">
        <v>0</v>
      </c>
      <c r="V1477" s="130">
        <v>0</v>
      </c>
      <c r="W1477" s="130">
        <v>0</v>
      </c>
      <c r="X1477" s="143"/>
    </row>
    <row r="1478" spans="1:29" s="144" customFormat="1" ht="24.75" hidden="1" customHeight="1" x14ac:dyDescent="0.25">
      <c r="A1478" s="125">
        <v>209</v>
      </c>
      <c r="B1478" s="165" t="s">
        <v>1430</v>
      </c>
      <c r="C1478" s="106">
        <f t="shared" si="214"/>
        <v>16643072.9</v>
      </c>
      <c r="D1478" s="134">
        <f t="shared" si="216"/>
        <v>332426.51</v>
      </c>
      <c r="E1478" s="130">
        <f t="shared" si="217"/>
        <v>776697.45</v>
      </c>
      <c r="F1478" s="130">
        <v>0</v>
      </c>
      <c r="G1478" s="130">
        <v>0</v>
      </c>
      <c r="H1478" s="130">
        <v>0</v>
      </c>
      <c r="I1478" s="130">
        <v>0</v>
      </c>
      <c r="J1478" s="130">
        <v>0</v>
      </c>
      <c r="K1478" s="130">
        <v>0</v>
      </c>
      <c r="L1478" s="105">
        <v>5</v>
      </c>
      <c r="M1478" s="130">
        <v>15533948.939999999</v>
      </c>
      <c r="N1478" s="130">
        <v>0</v>
      </c>
      <c r="O1478" s="130">
        <v>0</v>
      </c>
      <c r="P1478" s="130">
        <v>0</v>
      </c>
      <c r="Q1478" s="130">
        <v>0</v>
      </c>
      <c r="R1478" s="130">
        <v>0</v>
      </c>
      <c r="S1478" s="130">
        <v>0</v>
      </c>
      <c r="T1478" s="130">
        <v>0</v>
      </c>
      <c r="U1478" s="130">
        <v>0</v>
      </c>
      <c r="V1478" s="130">
        <v>0</v>
      </c>
      <c r="W1478" s="130">
        <v>0</v>
      </c>
      <c r="X1478" s="143"/>
    </row>
    <row r="1479" spans="1:29" s="144" customFormat="1" ht="24.75" hidden="1" customHeight="1" x14ac:dyDescent="0.25">
      <c r="A1479" s="125">
        <v>210</v>
      </c>
      <c r="B1479" s="165" t="s">
        <v>1438</v>
      </c>
      <c r="C1479" s="106">
        <f t="shared" si="214"/>
        <v>16643072.9</v>
      </c>
      <c r="D1479" s="134">
        <f t="shared" si="216"/>
        <v>332426.51</v>
      </c>
      <c r="E1479" s="130">
        <f t="shared" si="217"/>
        <v>776697.45</v>
      </c>
      <c r="F1479" s="130">
        <v>0</v>
      </c>
      <c r="G1479" s="130">
        <v>0</v>
      </c>
      <c r="H1479" s="130">
        <v>0</v>
      </c>
      <c r="I1479" s="130">
        <v>0</v>
      </c>
      <c r="J1479" s="130">
        <v>0</v>
      </c>
      <c r="K1479" s="130">
        <v>0</v>
      </c>
      <c r="L1479" s="105">
        <v>5</v>
      </c>
      <c r="M1479" s="130">
        <v>15533948.939999999</v>
      </c>
      <c r="N1479" s="130">
        <v>0</v>
      </c>
      <c r="O1479" s="130">
        <v>0</v>
      </c>
      <c r="P1479" s="130">
        <v>0</v>
      </c>
      <c r="Q1479" s="130">
        <v>0</v>
      </c>
      <c r="R1479" s="130">
        <v>0</v>
      </c>
      <c r="S1479" s="130">
        <v>0</v>
      </c>
      <c r="T1479" s="130">
        <v>0</v>
      </c>
      <c r="U1479" s="130">
        <v>0</v>
      </c>
      <c r="V1479" s="130">
        <v>0</v>
      </c>
      <c r="W1479" s="130">
        <v>0</v>
      </c>
      <c r="X1479" s="143"/>
    </row>
    <row r="1480" spans="1:29" s="144" customFormat="1" ht="24.75" hidden="1" customHeight="1" x14ac:dyDescent="0.25">
      <c r="A1480" s="125">
        <v>211</v>
      </c>
      <c r="B1480" s="165" t="s">
        <v>1432</v>
      </c>
      <c r="C1480" s="106">
        <f t="shared" si="214"/>
        <v>16643072.9</v>
      </c>
      <c r="D1480" s="134">
        <f t="shared" si="216"/>
        <v>332426.51</v>
      </c>
      <c r="E1480" s="130">
        <f t="shared" si="217"/>
        <v>776697.45</v>
      </c>
      <c r="F1480" s="130">
        <v>0</v>
      </c>
      <c r="G1480" s="130">
        <v>0</v>
      </c>
      <c r="H1480" s="130">
        <v>0</v>
      </c>
      <c r="I1480" s="130">
        <v>0</v>
      </c>
      <c r="J1480" s="130">
        <v>0</v>
      </c>
      <c r="K1480" s="130">
        <v>0</v>
      </c>
      <c r="L1480" s="105">
        <v>5</v>
      </c>
      <c r="M1480" s="130">
        <v>15533948.939999999</v>
      </c>
      <c r="N1480" s="130">
        <v>0</v>
      </c>
      <c r="O1480" s="130">
        <v>0</v>
      </c>
      <c r="P1480" s="130">
        <v>0</v>
      </c>
      <c r="Q1480" s="130">
        <v>0</v>
      </c>
      <c r="R1480" s="130">
        <v>0</v>
      </c>
      <c r="S1480" s="130">
        <v>0</v>
      </c>
      <c r="T1480" s="130">
        <v>0</v>
      </c>
      <c r="U1480" s="130">
        <v>0</v>
      </c>
      <c r="V1480" s="130">
        <v>0</v>
      </c>
      <c r="W1480" s="130">
        <v>0</v>
      </c>
      <c r="X1480" s="143"/>
    </row>
    <row r="1481" spans="1:29" s="144" customFormat="1" ht="24.75" hidden="1" customHeight="1" x14ac:dyDescent="0.25">
      <c r="A1481" s="125">
        <v>212</v>
      </c>
      <c r="B1481" s="165" t="s">
        <v>1433</v>
      </c>
      <c r="C1481" s="106">
        <f t="shared" si="214"/>
        <v>13314458.32</v>
      </c>
      <c r="D1481" s="134">
        <f t="shared" si="216"/>
        <v>265941.21000000002</v>
      </c>
      <c r="E1481" s="130">
        <f t="shared" si="217"/>
        <v>621357.96</v>
      </c>
      <c r="F1481" s="130">
        <v>0</v>
      </c>
      <c r="G1481" s="130">
        <v>0</v>
      </c>
      <c r="H1481" s="130">
        <v>0</v>
      </c>
      <c r="I1481" s="130">
        <v>0</v>
      </c>
      <c r="J1481" s="130">
        <v>0</v>
      </c>
      <c r="K1481" s="130">
        <v>0</v>
      </c>
      <c r="L1481" s="105">
        <v>4</v>
      </c>
      <c r="M1481" s="130">
        <v>12427159.15</v>
      </c>
      <c r="N1481" s="130">
        <v>0</v>
      </c>
      <c r="O1481" s="130">
        <v>0</v>
      </c>
      <c r="P1481" s="130">
        <v>0</v>
      </c>
      <c r="Q1481" s="130">
        <v>0</v>
      </c>
      <c r="R1481" s="130">
        <v>0</v>
      </c>
      <c r="S1481" s="130">
        <v>0</v>
      </c>
      <c r="T1481" s="130">
        <v>0</v>
      </c>
      <c r="U1481" s="130">
        <v>0</v>
      </c>
      <c r="V1481" s="130">
        <v>0</v>
      </c>
      <c r="W1481" s="130">
        <v>0</v>
      </c>
      <c r="X1481" s="143"/>
    </row>
    <row r="1482" spans="1:29" s="53" customFormat="1" ht="24.75" hidden="1" customHeight="1" x14ac:dyDescent="0.25">
      <c r="A1482" s="192" t="s">
        <v>61</v>
      </c>
      <c r="B1482" s="193"/>
      <c r="C1482" s="173">
        <f t="shared" si="214"/>
        <v>229353781.61000001</v>
      </c>
      <c r="D1482" s="133">
        <f>ROUND(SUM(D1466:D1481),2)</f>
        <v>4581081.67</v>
      </c>
      <c r="E1482" s="133">
        <f>ROUND(SUM(E1466:E1481),2)</f>
        <v>10703461.93</v>
      </c>
      <c r="F1482" s="133">
        <f t="shared" ref="F1482:W1482" si="218">ROUND(SUM(F1466:F1481),2)</f>
        <v>3178236.54</v>
      </c>
      <c r="G1482" s="133">
        <f t="shared" si="218"/>
        <v>15008773.779999999</v>
      </c>
      <c r="H1482" s="133">
        <f t="shared" si="218"/>
        <v>7266396.8399999999</v>
      </c>
      <c r="I1482" s="133">
        <f t="shared" si="218"/>
        <v>3474874.55</v>
      </c>
      <c r="J1482" s="133">
        <f t="shared" si="218"/>
        <v>4155855.62</v>
      </c>
      <c r="K1482" s="133">
        <f t="shared" si="218"/>
        <v>0</v>
      </c>
      <c r="L1482" s="133">
        <f t="shared" si="218"/>
        <v>48</v>
      </c>
      <c r="M1482" s="133">
        <f t="shared" si="218"/>
        <v>145483849.21000001</v>
      </c>
      <c r="N1482" s="133">
        <f t="shared" si="218"/>
        <v>0</v>
      </c>
      <c r="O1482" s="133">
        <f t="shared" si="218"/>
        <v>0</v>
      </c>
      <c r="P1482" s="133">
        <f t="shared" si="218"/>
        <v>1442</v>
      </c>
      <c r="Q1482" s="133">
        <f t="shared" si="218"/>
        <v>4636825.59</v>
      </c>
      <c r="R1482" s="133">
        <f t="shared" si="218"/>
        <v>6642</v>
      </c>
      <c r="S1482" s="133">
        <f t="shared" si="218"/>
        <v>30864425.879999999</v>
      </c>
      <c r="T1482" s="133">
        <f t="shared" si="218"/>
        <v>0</v>
      </c>
      <c r="U1482" s="133">
        <f t="shared" si="218"/>
        <v>0</v>
      </c>
      <c r="V1482" s="133">
        <f t="shared" si="218"/>
        <v>0</v>
      </c>
      <c r="W1482" s="133">
        <f t="shared" si="218"/>
        <v>0</v>
      </c>
      <c r="X1482" s="51"/>
      <c r="Y1482" s="52"/>
      <c r="Z1482" s="52"/>
      <c r="AA1482" s="52"/>
      <c r="AB1482" s="52"/>
      <c r="AC1482" s="52"/>
    </row>
    <row r="1483" spans="1:29" s="50" customFormat="1" ht="24.75" hidden="1" customHeight="1" x14ac:dyDescent="0.25">
      <c r="A1483" s="224" t="s">
        <v>85</v>
      </c>
      <c r="B1483" s="225"/>
      <c r="C1483" s="226"/>
      <c r="D1483" s="129"/>
      <c r="E1483" s="130"/>
      <c r="F1483" s="130"/>
      <c r="G1483" s="130"/>
      <c r="H1483" s="130"/>
      <c r="I1483" s="130"/>
      <c r="J1483" s="130"/>
      <c r="K1483" s="130"/>
      <c r="L1483" s="108"/>
      <c r="M1483" s="130"/>
      <c r="N1483" s="135"/>
      <c r="O1483" s="130"/>
      <c r="P1483" s="135"/>
      <c r="Q1483" s="130"/>
      <c r="R1483" s="135"/>
      <c r="S1483" s="130"/>
      <c r="T1483" s="130"/>
      <c r="U1483" s="130"/>
      <c r="V1483" s="135"/>
      <c r="W1483" s="130"/>
      <c r="X1483" s="15"/>
      <c r="Y1483" s="49"/>
      <c r="Z1483" s="49"/>
      <c r="AA1483" s="49"/>
      <c r="AB1483" s="49"/>
      <c r="AC1483" s="49"/>
    </row>
    <row r="1484" spans="1:29" s="71" customFormat="1" ht="24.75" hidden="1" customHeight="1" x14ac:dyDescent="0.25">
      <c r="A1484" s="125">
        <v>213</v>
      </c>
      <c r="B1484" s="229" t="s">
        <v>1495</v>
      </c>
      <c r="C1484" s="106">
        <f t="shared" si="214"/>
        <v>15279836.609999999</v>
      </c>
      <c r="D1484" s="134">
        <f t="shared" ref="D1484:D1550" si="219">ROUND((F1484+G1484+H1484+I1484+J1484+K1484+M1484+O1484+Q1484+S1484+U1484+W1484)*0.0214,2)</f>
        <v>305197.40999999997</v>
      </c>
      <c r="E1484" s="130">
        <f t="shared" ref="E1484:E1549" si="220">ROUND((F1484+G1484+H1484+I1484+J1484+K1484+M1484+O1484+Q1484+S1484+U1484+W1484)*0.05,2)</f>
        <v>713078.06</v>
      </c>
      <c r="F1484" s="130">
        <v>0</v>
      </c>
      <c r="G1484" s="130">
        <v>0</v>
      </c>
      <c r="H1484" s="130">
        <v>0</v>
      </c>
      <c r="I1484" s="130">
        <v>0</v>
      </c>
      <c r="J1484" s="130">
        <v>0</v>
      </c>
      <c r="K1484" s="130">
        <v>0</v>
      </c>
      <c r="L1484" s="128">
        <v>5</v>
      </c>
      <c r="M1484" s="130">
        <v>14261561.140000001</v>
      </c>
      <c r="N1484" s="130">
        <v>0</v>
      </c>
      <c r="O1484" s="130">
        <v>0</v>
      </c>
      <c r="P1484" s="130">
        <v>0</v>
      </c>
      <c r="Q1484" s="130">
        <v>0</v>
      </c>
      <c r="R1484" s="130">
        <v>0</v>
      </c>
      <c r="S1484" s="130">
        <v>0</v>
      </c>
      <c r="T1484" s="130">
        <v>0</v>
      </c>
      <c r="U1484" s="130">
        <v>0</v>
      </c>
      <c r="V1484" s="130">
        <v>0</v>
      </c>
      <c r="W1484" s="130">
        <v>0</v>
      </c>
      <c r="X1484" s="15"/>
      <c r="Y1484" s="70"/>
      <c r="Z1484" s="70"/>
      <c r="AA1484" s="70"/>
      <c r="AB1484" s="70"/>
      <c r="AC1484" s="70"/>
    </row>
    <row r="1485" spans="1:29" s="50" customFormat="1" ht="24.75" hidden="1" customHeight="1" x14ac:dyDescent="0.25">
      <c r="A1485" s="125">
        <v>214</v>
      </c>
      <c r="B1485" s="206" t="s">
        <v>1317</v>
      </c>
      <c r="C1485" s="106">
        <f t="shared" si="214"/>
        <v>5876545.4400000004</v>
      </c>
      <c r="D1485" s="134">
        <f t="shared" si="219"/>
        <v>122078.96</v>
      </c>
      <c r="E1485" s="130">
        <v>49842.02</v>
      </c>
      <c r="F1485" s="130">
        <v>0</v>
      </c>
      <c r="G1485" s="130">
        <v>0</v>
      </c>
      <c r="H1485" s="130">
        <v>0</v>
      </c>
      <c r="I1485" s="130">
        <v>0</v>
      </c>
      <c r="J1485" s="130">
        <v>0</v>
      </c>
      <c r="K1485" s="130">
        <v>0</v>
      </c>
      <c r="L1485" s="128">
        <v>2</v>
      </c>
      <c r="M1485" s="130">
        <v>5704624.46</v>
      </c>
      <c r="N1485" s="130">
        <v>0</v>
      </c>
      <c r="O1485" s="130">
        <v>0</v>
      </c>
      <c r="P1485" s="130">
        <v>0</v>
      </c>
      <c r="Q1485" s="130">
        <v>0</v>
      </c>
      <c r="R1485" s="130">
        <v>0</v>
      </c>
      <c r="S1485" s="130">
        <v>0</v>
      </c>
      <c r="T1485" s="130">
        <v>0</v>
      </c>
      <c r="U1485" s="130">
        <v>0</v>
      </c>
      <c r="V1485" s="130">
        <v>0</v>
      </c>
      <c r="W1485" s="130">
        <v>0</v>
      </c>
      <c r="X1485" s="15"/>
      <c r="Y1485" s="49"/>
      <c r="Z1485" s="49"/>
      <c r="AA1485" s="49"/>
      <c r="AB1485" s="49"/>
      <c r="AC1485" s="49"/>
    </row>
    <row r="1486" spans="1:29" s="50" customFormat="1" ht="24.75" hidden="1" customHeight="1" x14ac:dyDescent="0.25">
      <c r="A1486" s="125">
        <v>215</v>
      </c>
      <c r="B1486" s="206" t="s">
        <v>1316</v>
      </c>
      <c r="C1486" s="106">
        <f t="shared" si="214"/>
        <v>5876780.2599999998</v>
      </c>
      <c r="D1486" s="134">
        <f t="shared" si="219"/>
        <v>122078.96</v>
      </c>
      <c r="E1486" s="130">
        <v>50076.84</v>
      </c>
      <c r="F1486" s="130">
        <v>0</v>
      </c>
      <c r="G1486" s="130">
        <v>0</v>
      </c>
      <c r="H1486" s="130">
        <v>0</v>
      </c>
      <c r="I1486" s="130">
        <v>0</v>
      </c>
      <c r="J1486" s="130">
        <v>0</v>
      </c>
      <c r="K1486" s="130">
        <v>0</v>
      </c>
      <c r="L1486" s="128">
        <v>2</v>
      </c>
      <c r="M1486" s="130">
        <v>5704624.46</v>
      </c>
      <c r="N1486" s="130">
        <v>0</v>
      </c>
      <c r="O1486" s="130">
        <v>0</v>
      </c>
      <c r="P1486" s="130">
        <v>0</v>
      </c>
      <c r="Q1486" s="130">
        <v>0</v>
      </c>
      <c r="R1486" s="130">
        <v>0</v>
      </c>
      <c r="S1486" s="130">
        <v>0</v>
      </c>
      <c r="T1486" s="130">
        <v>0</v>
      </c>
      <c r="U1486" s="130">
        <v>0</v>
      </c>
      <c r="V1486" s="130">
        <v>0</v>
      </c>
      <c r="W1486" s="130">
        <v>0</v>
      </c>
      <c r="X1486" s="15"/>
      <c r="Y1486" s="49"/>
      <c r="Z1486" s="49"/>
      <c r="AA1486" s="49"/>
      <c r="AB1486" s="49"/>
      <c r="AC1486" s="49"/>
    </row>
    <row r="1487" spans="1:29" s="50" customFormat="1" ht="24.75" hidden="1" customHeight="1" x14ac:dyDescent="0.25">
      <c r="A1487" s="125">
        <v>216</v>
      </c>
      <c r="B1487" s="206" t="s">
        <v>1388</v>
      </c>
      <c r="C1487" s="106">
        <f t="shared" si="214"/>
        <v>20480805.57</v>
      </c>
      <c r="D1487" s="134">
        <f t="shared" si="219"/>
        <v>427276.37</v>
      </c>
      <c r="E1487" s="130">
        <v>87343.6</v>
      </c>
      <c r="F1487" s="130">
        <v>0</v>
      </c>
      <c r="G1487" s="130">
        <v>0</v>
      </c>
      <c r="H1487" s="130">
        <v>0</v>
      </c>
      <c r="I1487" s="130">
        <v>0</v>
      </c>
      <c r="J1487" s="130">
        <v>0</v>
      </c>
      <c r="K1487" s="130">
        <v>0</v>
      </c>
      <c r="L1487" s="128">
        <v>7</v>
      </c>
      <c r="M1487" s="130">
        <v>19966185.600000001</v>
      </c>
      <c r="N1487" s="130">
        <v>0</v>
      </c>
      <c r="O1487" s="130">
        <v>0</v>
      </c>
      <c r="P1487" s="130">
        <v>0</v>
      </c>
      <c r="Q1487" s="130">
        <v>0</v>
      </c>
      <c r="R1487" s="130">
        <v>0</v>
      </c>
      <c r="S1487" s="130">
        <v>0</v>
      </c>
      <c r="T1487" s="130">
        <v>0</v>
      </c>
      <c r="U1487" s="130">
        <v>0</v>
      </c>
      <c r="V1487" s="130">
        <v>0</v>
      </c>
      <c r="W1487" s="130">
        <v>0</v>
      </c>
      <c r="X1487" s="15"/>
      <c r="Y1487" s="49"/>
      <c r="Z1487" s="49"/>
      <c r="AA1487" s="49"/>
      <c r="AB1487" s="49"/>
      <c r="AC1487" s="49"/>
    </row>
    <row r="1488" spans="1:29" s="71" customFormat="1" ht="24.75" hidden="1" customHeight="1" x14ac:dyDescent="0.25">
      <c r="A1488" s="125">
        <v>217</v>
      </c>
      <c r="B1488" s="206" t="s">
        <v>1496</v>
      </c>
      <c r="C1488" s="106">
        <f t="shared" si="214"/>
        <v>21391771.25</v>
      </c>
      <c r="D1488" s="134">
        <f t="shared" si="219"/>
        <v>427276.37</v>
      </c>
      <c r="E1488" s="130">
        <f t="shared" si="220"/>
        <v>998309.28</v>
      </c>
      <c r="F1488" s="130">
        <v>0</v>
      </c>
      <c r="G1488" s="130">
        <v>0</v>
      </c>
      <c r="H1488" s="130">
        <v>0</v>
      </c>
      <c r="I1488" s="130">
        <v>0</v>
      </c>
      <c r="J1488" s="130">
        <v>0</v>
      </c>
      <c r="K1488" s="130">
        <v>0</v>
      </c>
      <c r="L1488" s="128">
        <v>7</v>
      </c>
      <c r="M1488" s="130">
        <v>19966185.600000001</v>
      </c>
      <c r="N1488" s="130">
        <v>0</v>
      </c>
      <c r="O1488" s="130">
        <v>0</v>
      </c>
      <c r="P1488" s="130">
        <v>0</v>
      </c>
      <c r="Q1488" s="130">
        <v>0</v>
      </c>
      <c r="R1488" s="130">
        <v>0</v>
      </c>
      <c r="S1488" s="130">
        <v>0</v>
      </c>
      <c r="T1488" s="130">
        <v>0</v>
      </c>
      <c r="U1488" s="130">
        <v>0</v>
      </c>
      <c r="V1488" s="130">
        <v>0</v>
      </c>
      <c r="W1488" s="130">
        <v>0</v>
      </c>
      <c r="X1488" s="15"/>
      <c r="Y1488" s="70"/>
      <c r="Z1488" s="70"/>
      <c r="AA1488" s="70"/>
      <c r="AB1488" s="70"/>
      <c r="AC1488" s="70"/>
    </row>
    <row r="1489" spans="1:30" s="50" customFormat="1" ht="24.75" hidden="1" customHeight="1" x14ac:dyDescent="0.25">
      <c r="A1489" s="125">
        <v>218</v>
      </c>
      <c r="B1489" s="206" t="s">
        <v>1380</v>
      </c>
      <c r="C1489" s="106">
        <f t="shared" si="214"/>
        <v>23398384.039999999</v>
      </c>
      <c r="D1489" s="134">
        <f t="shared" si="219"/>
        <v>488315.85</v>
      </c>
      <c r="E1489" s="130">
        <v>91570.36</v>
      </c>
      <c r="F1489" s="130">
        <v>0</v>
      </c>
      <c r="G1489" s="130">
        <v>0</v>
      </c>
      <c r="H1489" s="130">
        <v>0</v>
      </c>
      <c r="I1489" s="130">
        <v>0</v>
      </c>
      <c r="J1489" s="130">
        <v>0</v>
      </c>
      <c r="K1489" s="130">
        <v>0</v>
      </c>
      <c r="L1489" s="128">
        <v>8</v>
      </c>
      <c r="M1489" s="130">
        <v>22818497.829999998</v>
      </c>
      <c r="N1489" s="130">
        <v>0</v>
      </c>
      <c r="O1489" s="130">
        <v>0</v>
      </c>
      <c r="P1489" s="130">
        <v>0</v>
      </c>
      <c r="Q1489" s="130">
        <v>0</v>
      </c>
      <c r="R1489" s="130">
        <v>0</v>
      </c>
      <c r="S1489" s="130">
        <v>0</v>
      </c>
      <c r="T1489" s="130">
        <v>0</v>
      </c>
      <c r="U1489" s="130">
        <v>0</v>
      </c>
      <c r="V1489" s="130">
        <v>0</v>
      </c>
      <c r="W1489" s="130">
        <v>0</v>
      </c>
      <c r="X1489" s="15"/>
      <c r="Y1489" s="49"/>
      <c r="Z1489" s="49"/>
      <c r="AA1489" s="49"/>
      <c r="AB1489" s="49"/>
      <c r="AC1489" s="49"/>
    </row>
    <row r="1490" spans="1:30" s="50" customFormat="1" ht="24.75" hidden="1" customHeight="1" x14ac:dyDescent="0.25">
      <c r="A1490" s="125">
        <v>219</v>
      </c>
      <c r="B1490" s="206" t="s">
        <v>1381</v>
      </c>
      <c r="C1490" s="106">
        <f t="shared" si="214"/>
        <v>5879357.3799999999</v>
      </c>
      <c r="D1490" s="134">
        <f t="shared" si="219"/>
        <v>122078.96</v>
      </c>
      <c r="E1490" s="130">
        <v>52653.96</v>
      </c>
      <c r="F1490" s="130">
        <v>0</v>
      </c>
      <c r="G1490" s="130">
        <v>0</v>
      </c>
      <c r="H1490" s="130">
        <v>0</v>
      </c>
      <c r="I1490" s="130">
        <v>0</v>
      </c>
      <c r="J1490" s="130">
        <v>0</v>
      </c>
      <c r="K1490" s="130">
        <v>0</v>
      </c>
      <c r="L1490" s="128">
        <v>2</v>
      </c>
      <c r="M1490" s="130">
        <v>5704624.46</v>
      </c>
      <c r="N1490" s="130">
        <v>0</v>
      </c>
      <c r="O1490" s="130">
        <v>0</v>
      </c>
      <c r="P1490" s="130">
        <v>0</v>
      </c>
      <c r="Q1490" s="130">
        <v>0</v>
      </c>
      <c r="R1490" s="130">
        <v>0</v>
      </c>
      <c r="S1490" s="130">
        <v>0</v>
      </c>
      <c r="T1490" s="130">
        <v>0</v>
      </c>
      <c r="U1490" s="130">
        <v>0</v>
      </c>
      <c r="V1490" s="130">
        <v>0</v>
      </c>
      <c r="W1490" s="130">
        <v>0</v>
      </c>
      <c r="X1490" s="15"/>
      <c r="Y1490" s="49"/>
      <c r="Z1490" s="49"/>
      <c r="AA1490" s="49"/>
      <c r="AB1490" s="49"/>
      <c r="AC1490" s="49"/>
    </row>
    <row r="1491" spans="1:30" s="50" customFormat="1" ht="24.75" hidden="1" customHeight="1" x14ac:dyDescent="0.25">
      <c r="A1491" s="125">
        <v>220</v>
      </c>
      <c r="B1491" s="206" t="s">
        <v>1376</v>
      </c>
      <c r="C1491" s="106">
        <f t="shared" si="214"/>
        <v>5879128.46</v>
      </c>
      <c r="D1491" s="134">
        <f t="shared" si="219"/>
        <v>122078.96</v>
      </c>
      <c r="E1491" s="130">
        <v>52425.04</v>
      </c>
      <c r="F1491" s="130">
        <v>0</v>
      </c>
      <c r="G1491" s="130">
        <v>0</v>
      </c>
      <c r="H1491" s="130">
        <v>0</v>
      </c>
      <c r="I1491" s="130">
        <v>0</v>
      </c>
      <c r="J1491" s="130">
        <v>0</v>
      </c>
      <c r="K1491" s="130">
        <v>0</v>
      </c>
      <c r="L1491" s="128">
        <v>2</v>
      </c>
      <c r="M1491" s="130">
        <v>5704624.46</v>
      </c>
      <c r="N1491" s="130">
        <v>0</v>
      </c>
      <c r="O1491" s="130">
        <v>0</v>
      </c>
      <c r="P1491" s="130">
        <v>0</v>
      </c>
      <c r="Q1491" s="130">
        <v>0</v>
      </c>
      <c r="R1491" s="130">
        <v>0</v>
      </c>
      <c r="S1491" s="130">
        <v>0</v>
      </c>
      <c r="T1491" s="130">
        <v>0</v>
      </c>
      <c r="U1491" s="130">
        <v>0</v>
      </c>
      <c r="V1491" s="130">
        <v>0</v>
      </c>
      <c r="W1491" s="130">
        <v>0</v>
      </c>
      <c r="X1491" s="15"/>
      <c r="Y1491" s="49"/>
      <c r="Z1491" s="49"/>
      <c r="AA1491" s="49"/>
      <c r="AB1491" s="49"/>
      <c r="AC1491" s="49"/>
    </row>
    <row r="1492" spans="1:30" s="50" customFormat="1" ht="24.75" hidden="1" customHeight="1" x14ac:dyDescent="0.25">
      <c r="A1492" s="125">
        <v>221</v>
      </c>
      <c r="B1492" s="206" t="s">
        <v>1382</v>
      </c>
      <c r="C1492" s="106">
        <f t="shared" si="214"/>
        <v>5879311.3600000003</v>
      </c>
      <c r="D1492" s="134">
        <f t="shared" si="219"/>
        <v>122078.96</v>
      </c>
      <c r="E1492" s="130">
        <v>52607.94</v>
      </c>
      <c r="F1492" s="130">
        <v>0</v>
      </c>
      <c r="G1492" s="130">
        <v>0</v>
      </c>
      <c r="H1492" s="130">
        <v>0</v>
      </c>
      <c r="I1492" s="130">
        <v>0</v>
      </c>
      <c r="J1492" s="130">
        <v>0</v>
      </c>
      <c r="K1492" s="130">
        <v>0</v>
      </c>
      <c r="L1492" s="128">
        <v>2</v>
      </c>
      <c r="M1492" s="130">
        <v>5704624.46</v>
      </c>
      <c r="N1492" s="130">
        <v>0</v>
      </c>
      <c r="O1492" s="130">
        <v>0</v>
      </c>
      <c r="P1492" s="130">
        <v>0</v>
      </c>
      <c r="Q1492" s="130">
        <v>0</v>
      </c>
      <c r="R1492" s="130">
        <v>0</v>
      </c>
      <c r="S1492" s="130">
        <v>0</v>
      </c>
      <c r="T1492" s="130">
        <v>0</v>
      </c>
      <c r="U1492" s="130">
        <v>0</v>
      </c>
      <c r="V1492" s="130">
        <v>0</v>
      </c>
      <c r="W1492" s="130">
        <v>0</v>
      </c>
      <c r="X1492" s="15"/>
      <c r="Y1492" s="49"/>
      <c r="Z1492" s="49"/>
      <c r="AA1492" s="49"/>
      <c r="AB1492" s="49"/>
      <c r="AC1492" s="49"/>
    </row>
    <row r="1493" spans="1:30" s="50" customFormat="1" ht="24.75" hidden="1" customHeight="1" x14ac:dyDescent="0.25">
      <c r="A1493" s="125">
        <v>222</v>
      </c>
      <c r="B1493" s="126" t="s">
        <v>1289</v>
      </c>
      <c r="C1493" s="106">
        <f t="shared" si="214"/>
        <v>12880297.539999999</v>
      </c>
      <c r="D1493" s="134">
        <f t="shared" si="219"/>
        <v>265541.65000000002</v>
      </c>
      <c r="E1493" s="130">
        <v>206267.54</v>
      </c>
      <c r="F1493" s="130">
        <v>0</v>
      </c>
      <c r="G1493" s="130">
        <v>0</v>
      </c>
      <c r="H1493" s="130">
        <v>0</v>
      </c>
      <c r="I1493" s="130">
        <v>0</v>
      </c>
      <c r="J1493" s="130">
        <v>0</v>
      </c>
      <c r="K1493" s="130">
        <v>0</v>
      </c>
      <c r="L1493" s="128">
        <v>4</v>
      </c>
      <c r="M1493" s="130">
        <v>12408488.35</v>
      </c>
      <c r="N1493" s="130">
        <v>0</v>
      </c>
      <c r="O1493" s="130">
        <v>0</v>
      </c>
      <c r="P1493" s="130">
        <v>0</v>
      </c>
      <c r="Q1493" s="130">
        <v>0</v>
      </c>
      <c r="R1493" s="130">
        <v>0</v>
      </c>
      <c r="S1493" s="130">
        <v>0</v>
      </c>
      <c r="T1493" s="130">
        <v>0</v>
      </c>
      <c r="U1493" s="130">
        <v>0</v>
      </c>
      <c r="V1493" s="130">
        <v>0</v>
      </c>
      <c r="W1493" s="130">
        <v>0</v>
      </c>
      <c r="X1493" s="15"/>
      <c r="Y1493" s="49"/>
      <c r="Z1493" s="49"/>
      <c r="AA1493" s="49"/>
      <c r="AB1493" s="49"/>
      <c r="AC1493" s="49"/>
    </row>
    <row r="1494" spans="1:30" s="55" customFormat="1" ht="24.75" hidden="1" customHeight="1" x14ac:dyDescent="0.25">
      <c r="A1494" s="125">
        <v>223</v>
      </c>
      <c r="B1494" s="126" t="s">
        <v>432</v>
      </c>
      <c r="C1494" s="106">
        <f t="shared" si="214"/>
        <v>8096336.2300000004</v>
      </c>
      <c r="D1494" s="134">
        <f t="shared" si="219"/>
        <v>161715.13</v>
      </c>
      <c r="E1494" s="130">
        <f t="shared" si="220"/>
        <v>377839.1</v>
      </c>
      <c r="F1494" s="130">
        <v>0</v>
      </c>
      <c r="G1494" s="130">
        <v>7556782</v>
      </c>
      <c r="H1494" s="130">
        <v>0</v>
      </c>
      <c r="I1494" s="130">
        <v>0</v>
      </c>
      <c r="J1494" s="130">
        <v>0</v>
      </c>
      <c r="K1494" s="130">
        <v>0</v>
      </c>
      <c r="L1494" s="128">
        <v>0</v>
      </c>
      <c r="M1494" s="130">
        <v>0</v>
      </c>
      <c r="N1494" s="130">
        <v>0</v>
      </c>
      <c r="O1494" s="130">
        <v>0</v>
      </c>
      <c r="P1494" s="130">
        <v>0</v>
      </c>
      <c r="Q1494" s="130">
        <v>0</v>
      </c>
      <c r="R1494" s="130">
        <v>0</v>
      </c>
      <c r="S1494" s="130">
        <v>0</v>
      </c>
      <c r="T1494" s="130">
        <v>0</v>
      </c>
      <c r="U1494" s="130">
        <v>0</v>
      </c>
      <c r="V1494" s="130">
        <v>0</v>
      </c>
      <c r="W1494" s="130">
        <v>0</v>
      </c>
      <c r="X1494" s="56"/>
      <c r="Y1494" s="57"/>
      <c r="Z1494" s="57"/>
      <c r="AA1494" s="57"/>
      <c r="AB1494" s="57"/>
      <c r="AC1494" s="57"/>
      <c r="AD1494" s="57"/>
    </row>
    <row r="1495" spans="1:30" s="55" customFormat="1" ht="24.75" hidden="1" customHeight="1" x14ac:dyDescent="0.25">
      <c r="A1495" s="125">
        <v>224</v>
      </c>
      <c r="B1495" s="126" t="s">
        <v>1311</v>
      </c>
      <c r="C1495" s="106">
        <f t="shared" si="214"/>
        <v>17743847.34</v>
      </c>
      <c r="D1495" s="134">
        <f t="shared" si="219"/>
        <v>366236.89</v>
      </c>
      <c r="E1495" s="130">
        <v>263737.08</v>
      </c>
      <c r="F1495" s="130">
        <v>0</v>
      </c>
      <c r="G1495" s="130">
        <v>0</v>
      </c>
      <c r="H1495" s="130">
        <v>0</v>
      </c>
      <c r="I1495" s="130">
        <v>0</v>
      </c>
      <c r="J1495" s="130">
        <v>0</v>
      </c>
      <c r="K1495" s="130">
        <v>0</v>
      </c>
      <c r="L1495" s="128">
        <v>6</v>
      </c>
      <c r="M1495" s="130">
        <v>17113873.370000001</v>
      </c>
      <c r="N1495" s="130">
        <v>0</v>
      </c>
      <c r="O1495" s="130">
        <v>0</v>
      </c>
      <c r="P1495" s="130">
        <v>0</v>
      </c>
      <c r="Q1495" s="130">
        <v>0</v>
      </c>
      <c r="R1495" s="130">
        <v>0</v>
      </c>
      <c r="S1495" s="130">
        <v>0</v>
      </c>
      <c r="T1495" s="130">
        <v>0</v>
      </c>
      <c r="U1495" s="130">
        <v>0</v>
      </c>
      <c r="V1495" s="130">
        <v>0</v>
      </c>
      <c r="W1495" s="130">
        <v>0</v>
      </c>
      <c r="X1495" s="56"/>
      <c r="Y1495" s="57"/>
      <c r="Z1495" s="57"/>
      <c r="AA1495" s="57"/>
      <c r="AB1495" s="57"/>
      <c r="AC1495" s="57"/>
      <c r="AD1495" s="57"/>
    </row>
    <row r="1496" spans="1:30" s="55" customFormat="1" ht="24.75" hidden="1" customHeight="1" x14ac:dyDescent="0.25">
      <c r="A1496" s="125">
        <v>225</v>
      </c>
      <c r="B1496" s="126" t="s">
        <v>1300</v>
      </c>
      <c r="C1496" s="106">
        <f t="shared" si="214"/>
        <v>26311746.370000001</v>
      </c>
      <c r="D1496" s="134">
        <f t="shared" si="219"/>
        <v>549355.34</v>
      </c>
      <c r="E1496" s="130">
        <v>91580.98</v>
      </c>
      <c r="F1496" s="130">
        <v>0</v>
      </c>
      <c r="G1496" s="130">
        <v>0</v>
      </c>
      <c r="H1496" s="130">
        <v>0</v>
      </c>
      <c r="I1496" s="130">
        <v>0</v>
      </c>
      <c r="J1496" s="130">
        <v>0</v>
      </c>
      <c r="K1496" s="130">
        <v>0</v>
      </c>
      <c r="L1496" s="128">
        <v>9</v>
      </c>
      <c r="M1496" s="130">
        <v>25670810.050000001</v>
      </c>
      <c r="N1496" s="130">
        <v>0</v>
      </c>
      <c r="O1496" s="130">
        <v>0</v>
      </c>
      <c r="P1496" s="130">
        <v>0</v>
      </c>
      <c r="Q1496" s="130">
        <v>0</v>
      </c>
      <c r="R1496" s="130">
        <v>0</v>
      </c>
      <c r="S1496" s="130">
        <v>0</v>
      </c>
      <c r="T1496" s="130">
        <v>0</v>
      </c>
      <c r="U1496" s="130">
        <v>0</v>
      </c>
      <c r="V1496" s="130">
        <v>0</v>
      </c>
      <c r="W1496" s="130">
        <v>0</v>
      </c>
      <c r="X1496" s="56"/>
      <c r="Y1496" s="57"/>
      <c r="Z1496" s="57"/>
      <c r="AA1496" s="57"/>
      <c r="AB1496" s="57"/>
      <c r="AC1496" s="57"/>
      <c r="AD1496" s="57"/>
    </row>
    <row r="1497" spans="1:30" s="55" customFormat="1" ht="24.75" hidden="1" customHeight="1" x14ac:dyDescent="0.25">
      <c r="A1497" s="125">
        <v>226</v>
      </c>
      <c r="B1497" s="126" t="s">
        <v>433</v>
      </c>
      <c r="C1497" s="106">
        <f t="shared" si="214"/>
        <v>20310140.850000001</v>
      </c>
      <c r="D1497" s="134">
        <f t="shared" si="219"/>
        <v>405672.03</v>
      </c>
      <c r="E1497" s="130">
        <f t="shared" si="220"/>
        <v>947831.85</v>
      </c>
      <c r="F1497" s="130">
        <v>0</v>
      </c>
      <c r="G1497" s="130">
        <v>0</v>
      </c>
      <c r="H1497" s="130">
        <v>0</v>
      </c>
      <c r="I1497" s="130">
        <v>0</v>
      </c>
      <c r="J1497" s="130">
        <v>0</v>
      </c>
      <c r="K1497" s="130">
        <v>0</v>
      </c>
      <c r="L1497" s="128">
        <v>0</v>
      </c>
      <c r="M1497" s="130">
        <v>0</v>
      </c>
      <c r="N1497" s="130">
        <v>1330</v>
      </c>
      <c r="O1497" s="130">
        <v>7371226.1600000001</v>
      </c>
      <c r="P1497" s="130">
        <v>0</v>
      </c>
      <c r="Q1497" s="130">
        <v>0</v>
      </c>
      <c r="R1497" s="130">
        <v>4185</v>
      </c>
      <c r="S1497" s="130">
        <v>11585410.810000001</v>
      </c>
      <c r="T1497" s="130">
        <v>0</v>
      </c>
      <c r="U1497" s="130">
        <v>0</v>
      </c>
      <c r="V1497" s="130">
        <v>0</v>
      </c>
      <c r="W1497" s="130">
        <v>0</v>
      </c>
      <c r="X1497" s="56"/>
      <c r="Y1497" s="57"/>
      <c r="Z1497" s="57"/>
      <c r="AA1497" s="57"/>
      <c r="AB1497" s="57"/>
      <c r="AC1497" s="57"/>
      <c r="AD1497" s="57"/>
    </row>
    <row r="1498" spans="1:30" s="55" customFormat="1" ht="24.75" hidden="1" customHeight="1" x14ac:dyDescent="0.25">
      <c r="A1498" s="125">
        <v>227</v>
      </c>
      <c r="B1498" s="126" t="s">
        <v>434</v>
      </c>
      <c r="C1498" s="106">
        <f t="shared" si="214"/>
        <v>51095628.200000003</v>
      </c>
      <c r="D1498" s="134">
        <f t="shared" si="219"/>
        <v>1020577.23</v>
      </c>
      <c r="E1498" s="130">
        <f t="shared" si="220"/>
        <v>2384526.2400000002</v>
      </c>
      <c r="F1498" s="130">
        <v>0</v>
      </c>
      <c r="G1498" s="130">
        <v>12640266.810000001</v>
      </c>
      <c r="H1498" s="130">
        <v>0</v>
      </c>
      <c r="I1498" s="130">
        <v>0</v>
      </c>
      <c r="J1498" s="130">
        <v>0</v>
      </c>
      <c r="K1498" s="130">
        <v>0</v>
      </c>
      <c r="L1498" s="128">
        <v>0</v>
      </c>
      <c r="M1498" s="130">
        <v>0</v>
      </c>
      <c r="N1498" s="130">
        <v>2558</v>
      </c>
      <c r="O1498" s="130">
        <v>14177140.24</v>
      </c>
      <c r="P1498" s="130">
        <v>0</v>
      </c>
      <c r="Q1498" s="130">
        <v>0</v>
      </c>
      <c r="R1498" s="130">
        <v>7540</v>
      </c>
      <c r="S1498" s="130">
        <v>20873117.68</v>
      </c>
      <c r="T1498" s="130">
        <v>0</v>
      </c>
      <c r="U1498" s="130">
        <v>0</v>
      </c>
      <c r="V1498" s="130">
        <v>0</v>
      </c>
      <c r="W1498" s="130">
        <v>0</v>
      </c>
      <c r="X1498" s="56"/>
      <c r="Y1498" s="57"/>
      <c r="Z1498" s="57"/>
      <c r="AA1498" s="57"/>
      <c r="AB1498" s="57"/>
      <c r="AC1498" s="57"/>
      <c r="AD1498" s="57"/>
    </row>
    <row r="1499" spans="1:30" s="55" customFormat="1" ht="24.75" hidden="1" customHeight="1" x14ac:dyDescent="0.25">
      <c r="A1499" s="125">
        <v>228</v>
      </c>
      <c r="B1499" s="126" t="s">
        <v>435</v>
      </c>
      <c r="C1499" s="106">
        <f t="shared" si="214"/>
        <v>18650056.460000001</v>
      </c>
      <c r="D1499" s="134">
        <f t="shared" si="219"/>
        <v>372513.73</v>
      </c>
      <c r="E1499" s="130">
        <f t="shared" si="220"/>
        <v>870359.18</v>
      </c>
      <c r="F1499" s="130">
        <v>0</v>
      </c>
      <c r="G1499" s="130">
        <v>0</v>
      </c>
      <c r="H1499" s="130">
        <v>0</v>
      </c>
      <c r="I1499" s="130">
        <v>0</v>
      </c>
      <c r="J1499" s="130">
        <v>0</v>
      </c>
      <c r="K1499" s="130">
        <v>0</v>
      </c>
      <c r="L1499" s="128">
        <v>0</v>
      </c>
      <c r="M1499" s="130">
        <v>0</v>
      </c>
      <c r="N1499" s="130">
        <v>0</v>
      </c>
      <c r="O1499" s="130">
        <v>0</v>
      </c>
      <c r="P1499" s="130">
        <v>0</v>
      </c>
      <c r="Q1499" s="130">
        <v>0</v>
      </c>
      <c r="R1499" s="130">
        <v>6288</v>
      </c>
      <c r="S1499" s="130">
        <v>17407183.550000001</v>
      </c>
      <c r="T1499" s="130">
        <v>0</v>
      </c>
      <c r="U1499" s="130">
        <v>0</v>
      </c>
      <c r="V1499" s="130">
        <v>0</v>
      </c>
      <c r="W1499" s="130">
        <v>0</v>
      </c>
      <c r="X1499" s="56"/>
      <c r="Y1499" s="57"/>
      <c r="Z1499" s="57"/>
      <c r="AA1499" s="57"/>
      <c r="AB1499" s="57"/>
      <c r="AC1499" s="57"/>
      <c r="AD1499" s="57"/>
    </row>
    <row r="1500" spans="1:30" s="55" customFormat="1" ht="24.75" hidden="1" customHeight="1" x14ac:dyDescent="0.25">
      <c r="A1500" s="125">
        <v>229</v>
      </c>
      <c r="B1500" s="126" t="s">
        <v>1391</v>
      </c>
      <c r="C1500" s="106">
        <f t="shared" si="214"/>
        <v>11722522.98</v>
      </c>
      <c r="D1500" s="134">
        <f t="shared" si="219"/>
        <v>244157.93</v>
      </c>
      <c r="E1500" s="130">
        <v>69116.14</v>
      </c>
      <c r="F1500" s="130">
        <v>0</v>
      </c>
      <c r="G1500" s="130">
        <v>0</v>
      </c>
      <c r="H1500" s="130">
        <v>0</v>
      </c>
      <c r="I1500" s="130">
        <v>0</v>
      </c>
      <c r="J1500" s="130">
        <v>0</v>
      </c>
      <c r="K1500" s="130">
        <v>0</v>
      </c>
      <c r="L1500" s="128">
        <v>4</v>
      </c>
      <c r="M1500" s="130">
        <v>11409248.91</v>
      </c>
      <c r="N1500" s="130">
        <v>0</v>
      </c>
      <c r="O1500" s="130">
        <v>0</v>
      </c>
      <c r="P1500" s="130">
        <v>0</v>
      </c>
      <c r="Q1500" s="130">
        <v>0</v>
      </c>
      <c r="R1500" s="130">
        <v>0</v>
      </c>
      <c r="S1500" s="130">
        <v>0</v>
      </c>
      <c r="T1500" s="130">
        <v>0</v>
      </c>
      <c r="U1500" s="130">
        <v>0</v>
      </c>
      <c r="V1500" s="130">
        <v>0</v>
      </c>
      <c r="W1500" s="130">
        <v>0</v>
      </c>
      <c r="X1500" s="56"/>
      <c r="Y1500" s="57"/>
      <c r="Z1500" s="57"/>
      <c r="AA1500" s="57"/>
      <c r="AB1500" s="57"/>
      <c r="AC1500" s="57"/>
      <c r="AD1500" s="57"/>
    </row>
    <row r="1501" spans="1:30" s="55" customFormat="1" ht="24.75" hidden="1" customHeight="1" x14ac:dyDescent="0.25">
      <c r="A1501" s="125">
        <v>230</v>
      </c>
      <c r="B1501" s="126" t="s">
        <v>1393</v>
      </c>
      <c r="C1501" s="106">
        <f t="shared" si="214"/>
        <v>8795087.9600000009</v>
      </c>
      <c r="D1501" s="134">
        <f t="shared" si="219"/>
        <v>183118.44</v>
      </c>
      <c r="E1501" s="130">
        <v>55032.84</v>
      </c>
      <c r="F1501" s="130">
        <v>0</v>
      </c>
      <c r="G1501" s="130">
        <v>0</v>
      </c>
      <c r="H1501" s="130">
        <v>0</v>
      </c>
      <c r="I1501" s="130">
        <v>0</v>
      </c>
      <c r="J1501" s="130">
        <v>0</v>
      </c>
      <c r="K1501" s="130">
        <v>0</v>
      </c>
      <c r="L1501" s="128">
        <v>3</v>
      </c>
      <c r="M1501" s="130">
        <v>8556936.6799999997</v>
      </c>
      <c r="N1501" s="130">
        <v>0</v>
      </c>
      <c r="O1501" s="130">
        <v>0</v>
      </c>
      <c r="P1501" s="130">
        <v>0</v>
      </c>
      <c r="Q1501" s="130">
        <v>0</v>
      </c>
      <c r="R1501" s="130">
        <v>0</v>
      </c>
      <c r="S1501" s="130">
        <v>0</v>
      </c>
      <c r="T1501" s="130">
        <v>0</v>
      </c>
      <c r="U1501" s="130">
        <v>0</v>
      </c>
      <c r="V1501" s="130">
        <v>0</v>
      </c>
      <c r="W1501" s="130">
        <v>0</v>
      </c>
      <c r="X1501" s="56"/>
      <c r="Y1501" s="57"/>
      <c r="Z1501" s="57"/>
      <c r="AA1501" s="57"/>
      <c r="AB1501" s="57"/>
      <c r="AC1501" s="57"/>
      <c r="AD1501" s="57"/>
    </row>
    <row r="1502" spans="1:30" s="55" customFormat="1" ht="24.75" hidden="1" customHeight="1" x14ac:dyDescent="0.25">
      <c r="A1502" s="125">
        <v>231</v>
      </c>
      <c r="B1502" s="126" t="s">
        <v>1396</v>
      </c>
      <c r="C1502" s="106">
        <f t="shared" si="214"/>
        <v>8793091.4000000004</v>
      </c>
      <c r="D1502" s="134">
        <f t="shared" si="219"/>
        <v>183118.44</v>
      </c>
      <c r="E1502" s="130">
        <v>53036.28</v>
      </c>
      <c r="F1502" s="130">
        <v>0</v>
      </c>
      <c r="G1502" s="130">
        <v>0</v>
      </c>
      <c r="H1502" s="130">
        <v>0</v>
      </c>
      <c r="I1502" s="130">
        <v>0</v>
      </c>
      <c r="J1502" s="130">
        <v>0</v>
      </c>
      <c r="K1502" s="130">
        <v>0</v>
      </c>
      <c r="L1502" s="128">
        <v>3</v>
      </c>
      <c r="M1502" s="130">
        <v>8556936.6799999997</v>
      </c>
      <c r="N1502" s="130">
        <v>0</v>
      </c>
      <c r="O1502" s="130">
        <v>0</v>
      </c>
      <c r="P1502" s="130">
        <v>0</v>
      </c>
      <c r="Q1502" s="130">
        <v>0</v>
      </c>
      <c r="R1502" s="130">
        <v>0</v>
      </c>
      <c r="S1502" s="130">
        <v>0</v>
      </c>
      <c r="T1502" s="130">
        <v>0</v>
      </c>
      <c r="U1502" s="130">
        <v>0</v>
      </c>
      <c r="V1502" s="130">
        <v>0</v>
      </c>
      <c r="W1502" s="130">
        <v>0</v>
      </c>
      <c r="X1502" s="56"/>
      <c r="Y1502" s="57"/>
      <c r="Z1502" s="57"/>
      <c r="AA1502" s="57"/>
      <c r="AB1502" s="57"/>
      <c r="AC1502" s="57"/>
      <c r="AD1502" s="57"/>
    </row>
    <row r="1503" spans="1:30" s="55" customFormat="1" ht="24.75" hidden="1" customHeight="1" x14ac:dyDescent="0.25">
      <c r="A1503" s="125">
        <v>232</v>
      </c>
      <c r="B1503" s="126" t="s">
        <v>1397</v>
      </c>
      <c r="C1503" s="106">
        <f t="shared" si="214"/>
        <v>12742963.24</v>
      </c>
      <c r="D1503" s="134">
        <f t="shared" si="219"/>
        <v>265541.65000000002</v>
      </c>
      <c r="E1503" s="130">
        <v>68933.240000000005</v>
      </c>
      <c r="F1503" s="130">
        <v>0</v>
      </c>
      <c r="G1503" s="130">
        <v>0</v>
      </c>
      <c r="H1503" s="130">
        <v>0</v>
      </c>
      <c r="I1503" s="130">
        <v>0</v>
      </c>
      <c r="J1503" s="130">
        <v>0</v>
      </c>
      <c r="K1503" s="130">
        <v>0</v>
      </c>
      <c r="L1503" s="128">
        <v>4</v>
      </c>
      <c r="M1503" s="130">
        <v>12408488.35</v>
      </c>
      <c r="N1503" s="130">
        <v>0</v>
      </c>
      <c r="O1503" s="130">
        <v>0</v>
      </c>
      <c r="P1503" s="130">
        <v>0</v>
      </c>
      <c r="Q1503" s="130">
        <v>0</v>
      </c>
      <c r="R1503" s="130">
        <v>0</v>
      </c>
      <c r="S1503" s="130">
        <v>0</v>
      </c>
      <c r="T1503" s="130">
        <v>0</v>
      </c>
      <c r="U1503" s="130">
        <v>0</v>
      </c>
      <c r="V1503" s="130">
        <v>0</v>
      </c>
      <c r="W1503" s="130">
        <v>0</v>
      </c>
      <c r="X1503" s="56"/>
      <c r="Y1503" s="57"/>
      <c r="Z1503" s="57"/>
      <c r="AA1503" s="57"/>
      <c r="AB1503" s="57"/>
      <c r="AC1503" s="57"/>
      <c r="AD1503" s="57"/>
    </row>
    <row r="1504" spans="1:30" s="55" customFormat="1" ht="24.75" hidden="1" customHeight="1" x14ac:dyDescent="0.25">
      <c r="A1504" s="125">
        <v>233</v>
      </c>
      <c r="B1504" s="126" t="s">
        <v>1450</v>
      </c>
      <c r="C1504" s="106">
        <f t="shared" si="214"/>
        <v>5876671.7000000002</v>
      </c>
      <c r="D1504" s="134">
        <f t="shared" si="219"/>
        <v>122078.96</v>
      </c>
      <c r="E1504" s="130">
        <v>49968.28</v>
      </c>
      <c r="F1504" s="130">
        <v>0</v>
      </c>
      <c r="G1504" s="130">
        <v>0</v>
      </c>
      <c r="H1504" s="130">
        <v>0</v>
      </c>
      <c r="I1504" s="130">
        <v>0</v>
      </c>
      <c r="J1504" s="130">
        <v>0</v>
      </c>
      <c r="K1504" s="130">
        <v>0</v>
      </c>
      <c r="L1504" s="128">
        <v>2</v>
      </c>
      <c r="M1504" s="130">
        <v>5704624.46</v>
      </c>
      <c r="N1504" s="130">
        <v>0</v>
      </c>
      <c r="O1504" s="130">
        <v>0</v>
      </c>
      <c r="P1504" s="130">
        <v>0</v>
      </c>
      <c r="Q1504" s="130">
        <v>0</v>
      </c>
      <c r="R1504" s="130">
        <v>0</v>
      </c>
      <c r="S1504" s="130">
        <v>0</v>
      </c>
      <c r="T1504" s="130">
        <v>0</v>
      </c>
      <c r="U1504" s="130">
        <v>0</v>
      </c>
      <c r="V1504" s="130">
        <v>0</v>
      </c>
      <c r="W1504" s="130">
        <v>0</v>
      </c>
      <c r="X1504" s="56"/>
      <c r="Y1504" s="57"/>
      <c r="Z1504" s="57"/>
      <c r="AA1504" s="57"/>
      <c r="AB1504" s="57"/>
      <c r="AC1504" s="57"/>
      <c r="AD1504" s="57"/>
    </row>
    <row r="1505" spans="1:30" s="55" customFormat="1" ht="24.75" hidden="1" customHeight="1" x14ac:dyDescent="0.25">
      <c r="A1505" s="125">
        <v>234</v>
      </c>
      <c r="B1505" s="126" t="s">
        <v>436</v>
      </c>
      <c r="C1505" s="106">
        <f t="shared" si="214"/>
        <v>18739144.370000001</v>
      </c>
      <c r="D1505" s="134">
        <f t="shared" si="219"/>
        <v>374293.16</v>
      </c>
      <c r="E1505" s="130">
        <f t="shared" si="220"/>
        <v>874516.72</v>
      </c>
      <c r="F1505" s="130">
        <v>1467516.07</v>
      </c>
      <c r="G1505" s="130">
        <v>4620874.42</v>
      </c>
      <c r="H1505" s="130">
        <v>0</v>
      </c>
      <c r="I1505" s="130">
        <v>0</v>
      </c>
      <c r="J1505" s="130">
        <v>0</v>
      </c>
      <c r="K1505" s="130">
        <v>0</v>
      </c>
      <c r="L1505" s="128">
        <v>0</v>
      </c>
      <c r="M1505" s="130">
        <v>0</v>
      </c>
      <c r="N1505" s="130">
        <v>896.5</v>
      </c>
      <c r="O1505" s="130">
        <v>4968649.8099999996</v>
      </c>
      <c r="P1505" s="130">
        <v>0</v>
      </c>
      <c r="Q1505" s="130">
        <v>0</v>
      </c>
      <c r="R1505" s="130">
        <v>0</v>
      </c>
      <c r="S1505" s="130">
        <v>0</v>
      </c>
      <c r="T1505" s="130">
        <v>2323.9</v>
      </c>
      <c r="U1505" s="130">
        <v>6433294.1900000004</v>
      </c>
      <c r="V1505" s="130">
        <v>0</v>
      </c>
      <c r="W1505" s="130">
        <v>0</v>
      </c>
      <c r="X1505" s="56"/>
      <c r="Y1505" s="57"/>
      <c r="Z1505" s="57"/>
      <c r="AA1505" s="57"/>
      <c r="AB1505" s="57"/>
      <c r="AC1505" s="57"/>
      <c r="AD1505" s="57"/>
    </row>
    <row r="1506" spans="1:30" s="55" customFormat="1" ht="24.75" hidden="1" customHeight="1" x14ac:dyDescent="0.25">
      <c r="A1506" s="125">
        <v>235</v>
      </c>
      <c r="B1506" s="126" t="s">
        <v>437</v>
      </c>
      <c r="C1506" s="106">
        <f t="shared" si="214"/>
        <v>6712596.6600000001</v>
      </c>
      <c r="D1506" s="134">
        <f t="shared" si="219"/>
        <v>134076.51</v>
      </c>
      <c r="E1506" s="130">
        <f t="shared" si="220"/>
        <v>313262.86</v>
      </c>
      <c r="F1506" s="130">
        <v>0</v>
      </c>
      <c r="G1506" s="130">
        <v>0</v>
      </c>
      <c r="H1506" s="130">
        <v>0</v>
      </c>
      <c r="I1506" s="130">
        <v>0</v>
      </c>
      <c r="J1506" s="130">
        <v>0</v>
      </c>
      <c r="K1506" s="130">
        <v>0</v>
      </c>
      <c r="L1506" s="128">
        <v>0</v>
      </c>
      <c r="M1506" s="130">
        <v>0</v>
      </c>
      <c r="N1506" s="130">
        <v>0</v>
      </c>
      <c r="O1506" s="130">
        <v>0</v>
      </c>
      <c r="P1506" s="130">
        <v>0</v>
      </c>
      <c r="Q1506" s="130">
        <v>0</v>
      </c>
      <c r="R1506" s="130">
        <v>0</v>
      </c>
      <c r="S1506" s="130">
        <v>0</v>
      </c>
      <c r="T1506" s="130">
        <v>2263.1999999999998</v>
      </c>
      <c r="U1506" s="130">
        <v>6265257.29</v>
      </c>
      <c r="V1506" s="130">
        <v>0</v>
      </c>
      <c r="W1506" s="130">
        <v>0</v>
      </c>
      <c r="X1506" s="56"/>
      <c r="Y1506" s="57"/>
      <c r="Z1506" s="57"/>
      <c r="AA1506" s="57"/>
      <c r="AB1506" s="57"/>
      <c r="AC1506" s="57"/>
      <c r="AD1506" s="57"/>
    </row>
    <row r="1507" spans="1:30" s="65" customFormat="1" ht="24.75" hidden="1" customHeight="1" x14ac:dyDescent="0.25">
      <c r="A1507" s="125">
        <v>236</v>
      </c>
      <c r="B1507" s="126" t="s">
        <v>1497</v>
      </c>
      <c r="C1507" s="106">
        <f t="shared" si="214"/>
        <v>16618068.02</v>
      </c>
      <c r="D1507" s="134">
        <f t="shared" si="219"/>
        <v>331927.06</v>
      </c>
      <c r="E1507" s="130">
        <f t="shared" si="220"/>
        <v>775530.52</v>
      </c>
      <c r="F1507" s="130">
        <v>0</v>
      </c>
      <c r="G1507" s="130">
        <v>0</v>
      </c>
      <c r="H1507" s="130">
        <v>0</v>
      </c>
      <c r="I1507" s="130">
        <v>0</v>
      </c>
      <c r="J1507" s="130">
        <v>0</v>
      </c>
      <c r="K1507" s="130">
        <v>0</v>
      </c>
      <c r="L1507" s="128">
        <v>5</v>
      </c>
      <c r="M1507" s="130">
        <v>15510610.439999999</v>
      </c>
      <c r="N1507" s="130">
        <v>0</v>
      </c>
      <c r="O1507" s="130">
        <v>0</v>
      </c>
      <c r="P1507" s="130">
        <v>0</v>
      </c>
      <c r="Q1507" s="130">
        <v>0</v>
      </c>
      <c r="R1507" s="130">
        <v>0</v>
      </c>
      <c r="S1507" s="130">
        <v>0</v>
      </c>
      <c r="T1507" s="130">
        <v>0</v>
      </c>
      <c r="U1507" s="130">
        <v>0</v>
      </c>
      <c r="V1507" s="130">
        <v>0</v>
      </c>
      <c r="W1507" s="130">
        <v>0</v>
      </c>
      <c r="X1507" s="56"/>
      <c r="Y1507" s="64"/>
      <c r="Z1507" s="64"/>
      <c r="AA1507" s="64"/>
      <c r="AB1507" s="64"/>
      <c r="AC1507" s="64"/>
      <c r="AD1507" s="64"/>
    </row>
    <row r="1508" spans="1:30" s="55" customFormat="1" ht="24.75" hidden="1" customHeight="1" x14ac:dyDescent="0.25">
      <c r="A1508" s="125">
        <v>237</v>
      </c>
      <c r="B1508" s="126" t="s">
        <v>438</v>
      </c>
      <c r="C1508" s="106">
        <f t="shared" si="214"/>
        <v>15050440.439999999</v>
      </c>
      <c r="D1508" s="134">
        <f t="shared" si="219"/>
        <v>300615.48</v>
      </c>
      <c r="E1508" s="130">
        <f t="shared" si="220"/>
        <v>702372.62</v>
      </c>
      <c r="F1508" s="130">
        <v>0</v>
      </c>
      <c r="G1508" s="130">
        <v>0</v>
      </c>
      <c r="H1508" s="130">
        <v>6851958.1200000001</v>
      </c>
      <c r="I1508" s="130">
        <v>3276701.65</v>
      </c>
      <c r="J1508" s="130">
        <v>3918792.57</v>
      </c>
      <c r="K1508" s="130">
        <v>0</v>
      </c>
      <c r="L1508" s="128">
        <v>0</v>
      </c>
      <c r="M1508" s="130">
        <v>0</v>
      </c>
      <c r="N1508" s="130">
        <v>0</v>
      </c>
      <c r="O1508" s="130">
        <v>0</v>
      </c>
      <c r="P1508" s="130">
        <v>0</v>
      </c>
      <c r="Q1508" s="130">
        <v>0</v>
      </c>
      <c r="R1508" s="130">
        <v>0</v>
      </c>
      <c r="S1508" s="130">
        <v>0</v>
      </c>
      <c r="T1508" s="130">
        <v>0</v>
      </c>
      <c r="U1508" s="130">
        <v>0</v>
      </c>
      <c r="V1508" s="130">
        <v>0</v>
      </c>
      <c r="W1508" s="130">
        <v>0</v>
      </c>
      <c r="X1508" s="56"/>
      <c r="Y1508" s="57"/>
      <c r="Z1508" s="57"/>
      <c r="AA1508" s="57"/>
      <c r="AB1508" s="57"/>
      <c r="AC1508" s="57"/>
      <c r="AD1508" s="57"/>
    </row>
    <row r="1509" spans="1:30" s="55" customFormat="1" ht="24.75" hidden="1" customHeight="1" x14ac:dyDescent="0.25">
      <c r="A1509" s="125">
        <v>238</v>
      </c>
      <c r="B1509" s="126" t="s">
        <v>439</v>
      </c>
      <c r="C1509" s="106">
        <f t="shared" si="214"/>
        <v>15916906.279999999</v>
      </c>
      <c r="D1509" s="134">
        <f t="shared" si="219"/>
        <v>317922.15000000002</v>
      </c>
      <c r="E1509" s="130">
        <f t="shared" si="220"/>
        <v>742808.77</v>
      </c>
      <c r="F1509" s="130">
        <v>0</v>
      </c>
      <c r="G1509" s="130">
        <v>0</v>
      </c>
      <c r="H1509" s="130">
        <v>0</v>
      </c>
      <c r="I1509" s="130">
        <v>0</v>
      </c>
      <c r="J1509" s="130">
        <v>0</v>
      </c>
      <c r="K1509" s="130">
        <v>0</v>
      </c>
      <c r="L1509" s="128">
        <v>0</v>
      </c>
      <c r="M1509" s="130">
        <v>0</v>
      </c>
      <c r="N1509" s="130">
        <v>1128.5</v>
      </c>
      <c r="O1509" s="130">
        <v>6254457.6900000004</v>
      </c>
      <c r="P1509" s="130">
        <v>0</v>
      </c>
      <c r="Q1509" s="130">
        <v>0</v>
      </c>
      <c r="R1509" s="130">
        <v>3107.2</v>
      </c>
      <c r="S1509" s="130">
        <v>8601717.6699999999</v>
      </c>
      <c r="T1509" s="130">
        <v>0</v>
      </c>
      <c r="U1509" s="130">
        <v>0</v>
      </c>
      <c r="V1509" s="130">
        <v>0</v>
      </c>
      <c r="W1509" s="130">
        <v>0</v>
      </c>
      <c r="X1509" s="56"/>
      <c r="Y1509" s="57"/>
      <c r="Z1509" s="57"/>
      <c r="AA1509" s="57"/>
      <c r="AB1509" s="57"/>
      <c r="AC1509" s="57"/>
      <c r="AD1509" s="57"/>
    </row>
    <row r="1510" spans="1:30" s="55" customFormat="1" ht="24.75" hidden="1" customHeight="1" x14ac:dyDescent="0.25">
      <c r="A1510" s="125">
        <v>239</v>
      </c>
      <c r="B1510" s="126" t="s">
        <v>440</v>
      </c>
      <c r="C1510" s="106">
        <f t="shared" si="214"/>
        <v>18220994.390000001</v>
      </c>
      <c r="D1510" s="134">
        <f t="shared" si="219"/>
        <v>363943.7</v>
      </c>
      <c r="E1510" s="130">
        <f t="shared" si="220"/>
        <v>850335.75</v>
      </c>
      <c r="F1510" s="130">
        <v>0</v>
      </c>
      <c r="G1510" s="130">
        <v>0</v>
      </c>
      <c r="H1510" s="130">
        <v>5266550.5199999996</v>
      </c>
      <c r="I1510" s="130">
        <v>2518537.69</v>
      </c>
      <c r="J1510" s="130">
        <v>3012061.47</v>
      </c>
      <c r="K1510" s="130">
        <v>0</v>
      </c>
      <c r="L1510" s="128">
        <v>0</v>
      </c>
      <c r="M1510" s="130">
        <v>0</v>
      </c>
      <c r="N1510" s="130">
        <v>1120.4000000000001</v>
      </c>
      <c r="O1510" s="130">
        <v>6209565.2599999998</v>
      </c>
      <c r="P1510" s="130">
        <v>0</v>
      </c>
      <c r="Q1510" s="130">
        <v>0</v>
      </c>
      <c r="R1510" s="130">
        <v>0</v>
      </c>
      <c r="S1510" s="130">
        <v>0</v>
      </c>
      <c r="T1510" s="130">
        <v>0</v>
      </c>
      <c r="U1510" s="130">
        <v>0</v>
      </c>
      <c r="V1510" s="130">
        <v>0</v>
      </c>
      <c r="W1510" s="130">
        <v>0</v>
      </c>
      <c r="X1510" s="56"/>
      <c r="Y1510" s="57"/>
      <c r="Z1510" s="57"/>
      <c r="AA1510" s="57"/>
      <c r="AB1510" s="57"/>
      <c r="AC1510" s="57"/>
      <c r="AD1510" s="57"/>
    </row>
    <row r="1511" spans="1:30" s="55" customFormat="1" ht="24.75" hidden="1" customHeight="1" x14ac:dyDescent="0.25">
      <c r="A1511" s="125">
        <v>240</v>
      </c>
      <c r="B1511" s="126" t="s">
        <v>441</v>
      </c>
      <c r="C1511" s="106">
        <f t="shared" si="214"/>
        <v>8912504.2200000007</v>
      </c>
      <c r="D1511" s="134">
        <f t="shared" si="219"/>
        <v>178017.16</v>
      </c>
      <c r="E1511" s="130">
        <f t="shared" si="220"/>
        <v>415927.96</v>
      </c>
      <c r="F1511" s="130">
        <v>0</v>
      </c>
      <c r="G1511" s="130">
        <v>0</v>
      </c>
      <c r="H1511" s="130">
        <v>0</v>
      </c>
      <c r="I1511" s="130">
        <v>0</v>
      </c>
      <c r="J1511" s="130">
        <v>0</v>
      </c>
      <c r="K1511" s="130">
        <v>0</v>
      </c>
      <c r="L1511" s="128">
        <v>0</v>
      </c>
      <c r="M1511" s="130">
        <v>0</v>
      </c>
      <c r="N1511" s="130">
        <v>743.5</v>
      </c>
      <c r="O1511" s="130">
        <v>4120681.69</v>
      </c>
      <c r="P1511" s="130">
        <v>0</v>
      </c>
      <c r="Q1511" s="130">
        <v>0</v>
      </c>
      <c r="R1511" s="130">
        <v>0</v>
      </c>
      <c r="S1511" s="130">
        <v>0</v>
      </c>
      <c r="T1511" s="130">
        <v>1516.4</v>
      </c>
      <c r="U1511" s="130">
        <v>4197877.41</v>
      </c>
      <c r="V1511" s="130">
        <v>0</v>
      </c>
      <c r="W1511" s="130">
        <v>0</v>
      </c>
      <c r="X1511" s="56"/>
      <c r="Y1511" s="57"/>
      <c r="Z1511" s="57"/>
      <c r="AA1511" s="57"/>
      <c r="AB1511" s="57"/>
      <c r="AC1511" s="57"/>
      <c r="AD1511" s="57"/>
    </row>
    <row r="1512" spans="1:30" s="55" customFormat="1" ht="24.75" hidden="1" customHeight="1" x14ac:dyDescent="0.25">
      <c r="A1512" s="125">
        <v>241</v>
      </c>
      <c r="B1512" s="126" t="s">
        <v>442</v>
      </c>
      <c r="C1512" s="106">
        <f t="shared" si="214"/>
        <v>18914453.530000001</v>
      </c>
      <c r="D1512" s="134">
        <f t="shared" si="219"/>
        <v>377794.76</v>
      </c>
      <c r="E1512" s="130">
        <f t="shared" si="220"/>
        <v>882698.04</v>
      </c>
      <c r="F1512" s="130">
        <v>0</v>
      </c>
      <c r="G1512" s="130">
        <v>0</v>
      </c>
      <c r="H1512" s="130">
        <v>5512512.1799999997</v>
      </c>
      <c r="I1512" s="130">
        <v>2636159.98</v>
      </c>
      <c r="J1512" s="130">
        <v>3152732.61</v>
      </c>
      <c r="K1512" s="130">
        <v>0</v>
      </c>
      <c r="L1512" s="128">
        <v>0</v>
      </c>
      <c r="M1512" s="130">
        <v>0</v>
      </c>
      <c r="N1512" s="130">
        <v>1146.2</v>
      </c>
      <c r="O1512" s="130">
        <v>6352555.96</v>
      </c>
      <c r="P1512" s="130">
        <v>0</v>
      </c>
      <c r="Q1512" s="130">
        <v>0</v>
      </c>
      <c r="R1512" s="130">
        <v>0</v>
      </c>
      <c r="S1512" s="130">
        <v>0</v>
      </c>
      <c r="T1512" s="130">
        <v>0</v>
      </c>
      <c r="U1512" s="130">
        <v>0</v>
      </c>
      <c r="V1512" s="130">
        <v>0</v>
      </c>
      <c r="W1512" s="130">
        <v>0</v>
      </c>
      <c r="X1512" s="56"/>
      <c r="Y1512" s="57"/>
      <c r="Z1512" s="57"/>
      <c r="AA1512" s="57"/>
      <c r="AB1512" s="57"/>
      <c r="AC1512" s="57"/>
      <c r="AD1512" s="57"/>
    </row>
    <row r="1513" spans="1:30" s="55" customFormat="1" ht="24.75" hidden="1" customHeight="1" x14ac:dyDescent="0.25">
      <c r="A1513" s="125">
        <v>242</v>
      </c>
      <c r="B1513" s="126" t="s">
        <v>443</v>
      </c>
      <c r="C1513" s="106">
        <f t="shared" si="214"/>
        <v>19278414.41</v>
      </c>
      <c r="D1513" s="134">
        <f t="shared" si="219"/>
        <v>385064.47</v>
      </c>
      <c r="E1513" s="130">
        <f t="shared" si="220"/>
        <v>899683.33</v>
      </c>
      <c r="F1513" s="130">
        <v>0</v>
      </c>
      <c r="G1513" s="130">
        <v>0</v>
      </c>
      <c r="H1513" s="130">
        <v>5153757.84</v>
      </c>
      <c r="I1513" s="130">
        <v>2464598.66</v>
      </c>
      <c r="J1513" s="130">
        <v>2947552.74</v>
      </c>
      <c r="K1513" s="130">
        <v>0</v>
      </c>
      <c r="L1513" s="128">
        <v>0</v>
      </c>
      <c r="M1513" s="130">
        <v>0</v>
      </c>
      <c r="N1513" s="130">
        <v>1340.2</v>
      </c>
      <c r="O1513" s="130">
        <v>7427757.3700000001</v>
      </c>
      <c r="P1513" s="130">
        <v>0</v>
      </c>
      <c r="Q1513" s="130">
        <v>0</v>
      </c>
      <c r="R1513" s="130">
        <v>0</v>
      </c>
      <c r="S1513" s="130">
        <v>0</v>
      </c>
      <c r="T1513" s="130">
        <v>0</v>
      </c>
      <c r="U1513" s="130">
        <v>0</v>
      </c>
      <c r="V1513" s="130">
        <v>0</v>
      </c>
      <c r="W1513" s="130">
        <v>0</v>
      </c>
      <c r="X1513" s="56"/>
      <c r="Y1513" s="57"/>
      <c r="Z1513" s="57"/>
      <c r="AA1513" s="57"/>
      <c r="AB1513" s="57"/>
      <c r="AC1513" s="57"/>
      <c r="AD1513" s="57"/>
    </row>
    <row r="1514" spans="1:30" s="55" customFormat="1" ht="24.75" hidden="1" customHeight="1" x14ac:dyDescent="0.25">
      <c r="A1514" s="125">
        <v>243</v>
      </c>
      <c r="B1514" s="126" t="s">
        <v>444</v>
      </c>
      <c r="C1514" s="106">
        <f t="shared" si="214"/>
        <v>38395870.039999999</v>
      </c>
      <c r="D1514" s="134">
        <f t="shared" si="219"/>
        <v>766913.96</v>
      </c>
      <c r="E1514" s="130">
        <f t="shared" si="220"/>
        <v>1791855.05</v>
      </c>
      <c r="F1514" s="130">
        <v>0</v>
      </c>
      <c r="G1514" s="130">
        <v>0</v>
      </c>
      <c r="H1514" s="130">
        <v>10854389.279999999</v>
      </c>
      <c r="I1514" s="130">
        <v>5190719.8899999997</v>
      </c>
      <c r="J1514" s="130">
        <v>6207875.0800000001</v>
      </c>
      <c r="K1514" s="130">
        <v>0</v>
      </c>
      <c r="L1514" s="128">
        <v>0</v>
      </c>
      <c r="M1514" s="130">
        <v>0</v>
      </c>
      <c r="N1514" s="130">
        <v>2451</v>
      </c>
      <c r="O1514" s="130">
        <v>13584116.779999999</v>
      </c>
      <c r="P1514" s="130">
        <v>0</v>
      </c>
      <c r="Q1514" s="130">
        <v>0</v>
      </c>
      <c r="R1514" s="130">
        <v>0</v>
      </c>
      <c r="S1514" s="130">
        <v>0</v>
      </c>
      <c r="T1514" s="130">
        <v>0</v>
      </c>
      <c r="U1514" s="130">
        <v>0</v>
      </c>
      <c r="V1514" s="130">
        <v>0</v>
      </c>
      <c r="W1514" s="130">
        <v>0</v>
      </c>
      <c r="X1514" s="56"/>
      <c r="Y1514" s="57"/>
      <c r="Z1514" s="57"/>
      <c r="AA1514" s="57"/>
      <c r="AB1514" s="57"/>
      <c r="AC1514" s="57"/>
      <c r="AD1514" s="57"/>
    </row>
    <row r="1515" spans="1:30" s="55" customFormat="1" ht="24.75" hidden="1" customHeight="1" x14ac:dyDescent="0.25">
      <c r="A1515" s="125">
        <v>244</v>
      </c>
      <c r="B1515" s="126" t="s">
        <v>445</v>
      </c>
      <c r="C1515" s="106">
        <f t="shared" si="214"/>
        <v>42186491.219999999</v>
      </c>
      <c r="D1515" s="134">
        <f t="shared" si="219"/>
        <v>842627.32</v>
      </c>
      <c r="E1515" s="130">
        <f t="shared" si="220"/>
        <v>1968755.42</v>
      </c>
      <c r="F1515" s="130">
        <v>3141096.56</v>
      </c>
      <c r="G1515" s="130">
        <v>9890598.8699999992</v>
      </c>
      <c r="H1515" s="130">
        <v>7179361.8499999996</v>
      </c>
      <c r="I1515" s="130">
        <v>4217270.67</v>
      </c>
      <c r="J1515" s="130">
        <v>4106090.03</v>
      </c>
      <c r="K1515" s="130">
        <v>0</v>
      </c>
      <c r="L1515" s="128">
        <v>0</v>
      </c>
      <c r="M1515" s="130">
        <v>0</v>
      </c>
      <c r="N1515" s="130">
        <v>1956</v>
      </c>
      <c r="O1515" s="130">
        <v>10840690.5</v>
      </c>
      <c r="P1515" s="130">
        <v>0</v>
      </c>
      <c r="Q1515" s="130">
        <v>0</v>
      </c>
      <c r="R1515" s="130">
        <v>0</v>
      </c>
      <c r="S1515" s="130">
        <v>0</v>
      </c>
      <c r="T1515" s="130">
        <v>0</v>
      </c>
      <c r="U1515" s="130">
        <v>0</v>
      </c>
      <c r="V1515" s="130">
        <v>0</v>
      </c>
      <c r="W1515" s="130">
        <v>0</v>
      </c>
      <c r="X1515" s="56"/>
      <c r="Y1515" s="57"/>
      <c r="Z1515" s="57"/>
      <c r="AA1515" s="57"/>
      <c r="AB1515" s="57"/>
      <c r="AC1515" s="57"/>
      <c r="AD1515" s="57"/>
    </row>
    <row r="1516" spans="1:30" s="55" customFormat="1" ht="24.75" hidden="1" customHeight="1" x14ac:dyDescent="0.25">
      <c r="A1516" s="125">
        <v>245</v>
      </c>
      <c r="B1516" s="126" t="s">
        <v>1387</v>
      </c>
      <c r="C1516" s="106">
        <f t="shared" si="214"/>
        <v>8794754.0199999996</v>
      </c>
      <c r="D1516" s="134">
        <f t="shared" si="219"/>
        <v>183118.44</v>
      </c>
      <c r="E1516" s="130">
        <v>54698.9</v>
      </c>
      <c r="F1516" s="130">
        <v>0</v>
      </c>
      <c r="G1516" s="130">
        <v>0</v>
      </c>
      <c r="H1516" s="130">
        <v>0</v>
      </c>
      <c r="I1516" s="130">
        <v>0</v>
      </c>
      <c r="J1516" s="130">
        <v>0</v>
      </c>
      <c r="K1516" s="130">
        <v>0</v>
      </c>
      <c r="L1516" s="128">
        <v>3</v>
      </c>
      <c r="M1516" s="130">
        <v>8556936.6799999997</v>
      </c>
      <c r="N1516" s="130">
        <v>0</v>
      </c>
      <c r="O1516" s="130">
        <v>0</v>
      </c>
      <c r="P1516" s="130">
        <v>0</v>
      </c>
      <c r="Q1516" s="130">
        <v>0</v>
      </c>
      <c r="R1516" s="130">
        <v>0</v>
      </c>
      <c r="S1516" s="130">
        <v>0</v>
      </c>
      <c r="T1516" s="130">
        <v>0</v>
      </c>
      <c r="U1516" s="130">
        <v>0</v>
      </c>
      <c r="V1516" s="130">
        <v>0</v>
      </c>
      <c r="W1516" s="130">
        <v>0</v>
      </c>
      <c r="X1516" s="56"/>
      <c r="Y1516" s="57"/>
      <c r="Z1516" s="57"/>
      <c r="AA1516" s="57"/>
      <c r="AB1516" s="57"/>
      <c r="AC1516" s="57"/>
      <c r="AD1516" s="57"/>
    </row>
    <row r="1517" spans="1:30" s="55" customFormat="1" ht="24.75" hidden="1" customHeight="1" x14ac:dyDescent="0.25">
      <c r="A1517" s="125">
        <v>246</v>
      </c>
      <c r="B1517" s="126" t="s">
        <v>1372</v>
      </c>
      <c r="C1517" s="106">
        <f t="shared" si="214"/>
        <v>20667902.829999998</v>
      </c>
      <c r="D1517" s="134">
        <f t="shared" si="219"/>
        <v>427276.37</v>
      </c>
      <c r="E1517" s="130">
        <v>274440.86</v>
      </c>
      <c r="F1517" s="130">
        <v>0</v>
      </c>
      <c r="G1517" s="130">
        <v>0</v>
      </c>
      <c r="H1517" s="130">
        <v>0</v>
      </c>
      <c r="I1517" s="130">
        <v>0</v>
      </c>
      <c r="J1517" s="130">
        <v>0</v>
      </c>
      <c r="K1517" s="130">
        <v>0</v>
      </c>
      <c r="L1517" s="128">
        <v>7</v>
      </c>
      <c r="M1517" s="130">
        <v>19966185.600000001</v>
      </c>
      <c r="N1517" s="130">
        <v>0</v>
      </c>
      <c r="O1517" s="130">
        <v>0</v>
      </c>
      <c r="P1517" s="130">
        <v>0</v>
      </c>
      <c r="Q1517" s="130">
        <v>0</v>
      </c>
      <c r="R1517" s="130">
        <v>0</v>
      </c>
      <c r="S1517" s="130">
        <v>0</v>
      </c>
      <c r="T1517" s="130">
        <v>0</v>
      </c>
      <c r="U1517" s="130">
        <v>0</v>
      </c>
      <c r="V1517" s="130">
        <v>0</v>
      </c>
      <c r="W1517" s="130">
        <v>0</v>
      </c>
      <c r="X1517" s="56"/>
      <c r="Y1517" s="57"/>
      <c r="Z1517" s="57"/>
      <c r="AA1517" s="57"/>
      <c r="AB1517" s="57"/>
      <c r="AC1517" s="57"/>
      <c r="AD1517" s="57"/>
    </row>
    <row r="1518" spans="1:30" s="65" customFormat="1" ht="24.75" hidden="1" customHeight="1" x14ac:dyDescent="0.25">
      <c r="A1518" s="125">
        <v>247</v>
      </c>
      <c r="B1518" s="126" t="s">
        <v>1498</v>
      </c>
      <c r="C1518" s="106">
        <f t="shared" si="214"/>
        <v>12223869.289999999</v>
      </c>
      <c r="D1518" s="134">
        <f t="shared" si="219"/>
        <v>244157.93</v>
      </c>
      <c r="E1518" s="130">
        <f t="shared" si="220"/>
        <v>570462.44999999995</v>
      </c>
      <c r="F1518" s="130">
        <v>0</v>
      </c>
      <c r="G1518" s="130">
        <v>0</v>
      </c>
      <c r="H1518" s="130">
        <v>0</v>
      </c>
      <c r="I1518" s="130">
        <v>0</v>
      </c>
      <c r="J1518" s="130">
        <v>0</v>
      </c>
      <c r="K1518" s="130">
        <v>0</v>
      </c>
      <c r="L1518" s="128">
        <v>4</v>
      </c>
      <c r="M1518" s="130">
        <v>11409248.91</v>
      </c>
      <c r="N1518" s="130">
        <v>0</v>
      </c>
      <c r="O1518" s="130">
        <v>0</v>
      </c>
      <c r="P1518" s="130">
        <v>0</v>
      </c>
      <c r="Q1518" s="130">
        <v>0</v>
      </c>
      <c r="R1518" s="130">
        <v>0</v>
      </c>
      <c r="S1518" s="130">
        <v>0</v>
      </c>
      <c r="T1518" s="130">
        <v>0</v>
      </c>
      <c r="U1518" s="130">
        <v>0</v>
      </c>
      <c r="V1518" s="130">
        <v>0</v>
      </c>
      <c r="W1518" s="130">
        <v>0</v>
      </c>
      <c r="X1518" s="56"/>
      <c r="Y1518" s="64"/>
      <c r="Z1518" s="64"/>
      <c r="AA1518" s="64"/>
      <c r="AB1518" s="64"/>
      <c r="AC1518" s="64"/>
      <c r="AD1518" s="64"/>
    </row>
    <row r="1519" spans="1:30" s="55" customFormat="1" ht="24.75" hidden="1" customHeight="1" x14ac:dyDescent="0.25">
      <c r="A1519" s="125">
        <v>248</v>
      </c>
      <c r="B1519" s="126" t="s">
        <v>1398</v>
      </c>
      <c r="C1519" s="106">
        <f t="shared" si="214"/>
        <v>14639242.41</v>
      </c>
      <c r="D1519" s="134">
        <f t="shared" si="219"/>
        <v>305197.40999999997</v>
      </c>
      <c r="E1519" s="130">
        <v>72483.86</v>
      </c>
      <c r="F1519" s="130">
        <v>0</v>
      </c>
      <c r="G1519" s="130">
        <v>0</v>
      </c>
      <c r="H1519" s="130">
        <v>0</v>
      </c>
      <c r="I1519" s="130">
        <v>0</v>
      </c>
      <c r="J1519" s="130">
        <v>0</v>
      </c>
      <c r="K1519" s="130">
        <v>0</v>
      </c>
      <c r="L1519" s="128">
        <v>5</v>
      </c>
      <c r="M1519" s="130">
        <v>14261561.140000001</v>
      </c>
      <c r="N1519" s="130">
        <v>0</v>
      </c>
      <c r="O1519" s="130">
        <v>0</v>
      </c>
      <c r="P1519" s="130">
        <v>0</v>
      </c>
      <c r="Q1519" s="130">
        <v>0</v>
      </c>
      <c r="R1519" s="130">
        <v>0</v>
      </c>
      <c r="S1519" s="130">
        <v>0</v>
      </c>
      <c r="T1519" s="130">
        <v>0</v>
      </c>
      <c r="U1519" s="130">
        <v>0</v>
      </c>
      <c r="V1519" s="130">
        <v>0</v>
      </c>
      <c r="W1519" s="130">
        <v>0</v>
      </c>
      <c r="X1519" s="56"/>
      <c r="Y1519" s="57"/>
      <c r="Z1519" s="57"/>
      <c r="AA1519" s="57"/>
      <c r="AB1519" s="57"/>
      <c r="AC1519" s="57"/>
      <c r="AD1519" s="57"/>
    </row>
    <row r="1520" spans="1:30" s="55" customFormat="1" ht="24.75" hidden="1" customHeight="1" x14ac:dyDescent="0.25">
      <c r="A1520" s="125">
        <v>249</v>
      </c>
      <c r="B1520" s="126" t="s">
        <v>1386</v>
      </c>
      <c r="C1520" s="106">
        <f t="shared" si="214"/>
        <v>8796711.6400000006</v>
      </c>
      <c r="D1520" s="134">
        <f t="shared" si="219"/>
        <v>183118.44</v>
      </c>
      <c r="E1520" s="130">
        <v>56656.52</v>
      </c>
      <c r="F1520" s="130">
        <v>0</v>
      </c>
      <c r="G1520" s="130">
        <v>0</v>
      </c>
      <c r="H1520" s="130">
        <v>0</v>
      </c>
      <c r="I1520" s="130">
        <v>0</v>
      </c>
      <c r="J1520" s="130">
        <v>0</v>
      </c>
      <c r="K1520" s="130">
        <v>0</v>
      </c>
      <c r="L1520" s="128">
        <v>3</v>
      </c>
      <c r="M1520" s="130">
        <v>8556936.6799999997</v>
      </c>
      <c r="N1520" s="130">
        <v>0</v>
      </c>
      <c r="O1520" s="130">
        <v>0</v>
      </c>
      <c r="P1520" s="130">
        <v>0</v>
      </c>
      <c r="Q1520" s="130">
        <v>0</v>
      </c>
      <c r="R1520" s="130">
        <v>0</v>
      </c>
      <c r="S1520" s="130">
        <v>0</v>
      </c>
      <c r="T1520" s="130">
        <v>0</v>
      </c>
      <c r="U1520" s="130">
        <v>0</v>
      </c>
      <c r="V1520" s="130">
        <v>0</v>
      </c>
      <c r="W1520" s="130">
        <v>0</v>
      </c>
      <c r="X1520" s="56"/>
      <c r="Y1520" s="57"/>
      <c r="Z1520" s="57"/>
      <c r="AA1520" s="57"/>
      <c r="AB1520" s="57"/>
      <c r="AC1520" s="57"/>
      <c r="AD1520" s="57"/>
    </row>
    <row r="1521" spans="1:30" s="55" customFormat="1" ht="24.75" hidden="1" customHeight="1" x14ac:dyDescent="0.25">
      <c r="A1521" s="125">
        <v>250</v>
      </c>
      <c r="B1521" s="126" t="s">
        <v>1336</v>
      </c>
      <c r="C1521" s="106">
        <f t="shared" si="214"/>
        <v>5881942.7599999998</v>
      </c>
      <c r="D1521" s="134">
        <f t="shared" si="219"/>
        <v>122078.96</v>
      </c>
      <c r="E1521" s="130">
        <v>55239.34</v>
      </c>
      <c r="F1521" s="130">
        <v>0</v>
      </c>
      <c r="G1521" s="130">
        <v>0</v>
      </c>
      <c r="H1521" s="130">
        <v>0</v>
      </c>
      <c r="I1521" s="130">
        <v>0</v>
      </c>
      <c r="J1521" s="130">
        <v>0</v>
      </c>
      <c r="K1521" s="130">
        <v>0</v>
      </c>
      <c r="L1521" s="128">
        <v>2</v>
      </c>
      <c r="M1521" s="130">
        <v>5704624.46</v>
      </c>
      <c r="N1521" s="130">
        <v>0</v>
      </c>
      <c r="O1521" s="130">
        <v>0</v>
      </c>
      <c r="P1521" s="130">
        <v>0</v>
      </c>
      <c r="Q1521" s="130">
        <v>0</v>
      </c>
      <c r="R1521" s="130">
        <v>0</v>
      </c>
      <c r="S1521" s="130">
        <v>0</v>
      </c>
      <c r="T1521" s="130">
        <v>0</v>
      </c>
      <c r="U1521" s="130">
        <v>0</v>
      </c>
      <c r="V1521" s="130">
        <v>0</v>
      </c>
      <c r="W1521" s="130">
        <v>0</v>
      </c>
      <c r="X1521" s="56"/>
      <c r="Y1521" s="57"/>
      <c r="Z1521" s="57"/>
      <c r="AA1521" s="57"/>
      <c r="AB1521" s="57"/>
      <c r="AC1521" s="57"/>
      <c r="AD1521" s="57"/>
    </row>
    <row r="1522" spans="1:30" s="55" customFormat="1" ht="24.75" hidden="1" customHeight="1" x14ac:dyDescent="0.25">
      <c r="A1522" s="125">
        <v>251</v>
      </c>
      <c r="B1522" s="126" t="s">
        <v>1385</v>
      </c>
      <c r="C1522" s="106">
        <f t="shared" si="214"/>
        <v>8796612.5199999996</v>
      </c>
      <c r="D1522" s="134">
        <f t="shared" si="219"/>
        <v>183118.44</v>
      </c>
      <c r="E1522" s="130">
        <v>56557.4</v>
      </c>
      <c r="F1522" s="130">
        <v>0</v>
      </c>
      <c r="G1522" s="130">
        <v>0</v>
      </c>
      <c r="H1522" s="130">
        <v>0</v>
      </c>
      <c r="I1522" s="130">
        <v>0</v>
      </c>
      <c r="J1522" s="130">
        <v>0</v>
      </c>
      <c r="K1522" s="130">
        <v>0</v>
      </c>
      <c r="L1522" s="128">
        <v>3</v>
      </c>
      <c r="M1522" s="130">
        <v>8556936.6799999997</v>
      </c>
      <c r="N1522" s="130">
        <v>0</v>
      </c>
      <c r="O1522" s="130">
        <v>0</v>
      </c>
      <c r="P1522" s="130">
        <v>0</v>
      </c>
      <c r="Q1522" s="130">
        <v>0</v>
      </c>
      <c r="R1522" s="130">
        <v>0</v>
      </c>
      <c r="S1522" s="130">
        <v>0</v>
      </c>
      <c r="T1522" s="130">
        <v>0</v>
      </c>
      <c r="U1522" s="130">
        <v>0</v>
      </c>
      <c r="V1522" s="130">
        <v>0</v>
      </c>
      <c r="W1522" s="130">
        <v>0</v>
      </c>
      <c r="X1522" s="56"/>
      <c r="Y1522" s="57"/>
      <c r="Z1522" s="57"/>
      <c r="AA1522" s="57"/>
      <c r="AB1522" s="57"/>
      <c r="AC1522" s="57"/>
      <c r="AD1522" s="57"/>
    </row>
    <row r="1523" spans="1:30" s="55" customFormat="1" ht="24.75" hidden="1" customHeight="1" x14ac:dyDescent="0.25">
      <c r="A1523" s="125">
        <v>252</v>
      </c>
      <c r="B1523" s="126" t="s">
        <v>446</v>
      </c>
      <c r="C1523" s="106">
        <f t="shared" si="214"/>
        <v>20489777.359999999</v>
      </c>
      <c r="D1523" s="134">
        <f t="shared" si="219"/>
        <v>409260.07</v>
      </c>
      <c r="E1523" s="130">
        <f t="shared" si="220"/>
        <v>956215.11</v>
      </c>
      <c r="F1523" s="130">
        <v>0</v>
      </c>
      <c r="G1523" s="130">
        <v>0</v>
      </c>
      <c r="H1523" s="130">
        <v>0</v>
      </c>
      <c r="I1523" s="130">
        <v>0</v>
      </c>
      <c r="J1523" s="130">
        <v>0</v>
      </c>
      <c r="K1523" s="130">
        <v>0</v>
      </c>
      <c r="L1523" s="128">
        <v>0</v>
      </c>
      <c r="M1523" s="130">
        <v>0</v>
      </c>
      <c r="N1523" s="130">
        <v>1451.7</v>
      </c>
      <c r="O1523" s="130">
        <v>7836351.6399999997</v>
      </c>
      <c r="P1523" s="130">
        <v>956.8</v>
      </c>
      <c r="Q1523" s="130">
        <v>2905206.82</v>
      </c>
      <c r="R1523" s="130">
        <v>0</v>
      </c>
      <c r="S1523" s="130">
        <v>0</v>
      </c>
      <c r="T1523" s="130">
        <v>3028.1</v>
      </c>
      <c r="U1523" s="130">
        <v>8382743.7199999997</v>
      </c>
      <c r="V1523" s="130">
        <v>0</v>
      </c>
      <c r="W1523" s="130">
        <v>0</v>
      </c>
      <c r="X1523" s="56"/>
      <c r="Y1523" s="57"/>
      <c r="Z1523" s="57"/>
      <c r="AA1523" s="57"/>
      <c r="AB1523" s="57"/>
      <c r="AC1523" s="57"/>
      <c r="AD1523" s="57"/>
    </row>
    <row r="1524" spans="1:30" s="55" customFormat="1" ht="24.75" hidden="1" customHeight="1" x14ac:dyDescent="0.25">
      <c r="A1524" s="125">
        <v>253</v>
      </c>
      <c r="B1524" s="126" t="s">
        <v>447</v>
      </c>
      <c r="C1524" s="106">
        <f t="shared" ref="C1524:C1592" si="221">ROUND(SUM(D1524+E1524+F1524+G1524+H1524+I1524+J1524+K1524+M1524+O1524+Q1524+S1524+U1524+W1524),2)</f>
        <v>23554671.829999998</v>
      </c>
      <c r="D1524" s="134">
        <f t="shared" si="219"/>
        <v>470477.86</v>
      </c>
      <c r="E1524" s="130">
        <f t="shared" si="220"/>
        <v>1099247.33</v>
      </c>
      <c r="F1524" s="130">
        <v>1374599.72</v>
      </c>
      <c r="G1524" s="130">
        <v>4122360.26</v>
      </c>
      <c r="H1524" s="130">
        <v>2380122.71</v>
      </c>
      <c r="I1524" s="130">
        <v>1119347.21</v>
      </c>
      <c r="J1524" s="130">
        <v>1488840.46</v>
      </c>
      <c r="K1524" s="130">
        <v>0</v>
      </c>
      <c r="L1524" s="128">
        <v>0</v>
      </c>
      <c r="M1524" s="130">
        <v>0</v>
      </c>
      <c r="N1524" s="130">
        <v>0</v>
      </c>
      <c r="O1524" s="130">
        <v>0</v>
      </c>
      <c r="P1524" s="130">
        <v>611.70000000000005</v>
      </c>
      <c r="Q1524" s="130">
        <v>2000102.8</v>
      </c>
      <c r="R1524" s="130">
        <v>4453</v>
      </c>
      <c r="S1524" s="130">
        <v>9499573.4800000004</v>
      </c>
      <c r="T1524" s="130">
        <v>0</v>
      </c>
      <c r="U1524" s="130">
        <v>0</v>
      </c>
      <c r="V1524" s="130">
        <v>0</v>
      </c>
      <c r="W1524" s="130">
        <v>0</v>
      </c>
      <c r="X1524" s="56"/>
      <c r="Y1524" s="57"/>
      <c r="Z1524" s="57"/>
      <c r="AA1524" s="57"/>
      <c r="AB1524" s="57"/>
      <c r="AC1524" s="57"/>
      <c r="AD1524" s="57"/>
    </row>
    <row r="1525" spans="1:30" s="55" customFormat="1" ht="24.75" hidden="1" customHeight="1" x14ac:dyDescent="0.25">
      <c r="A1525" s="125">
        <v>254</v>
      </c>
      <c r="B1525" s="126" t="s">
        <v>448</v>
      </c>
      <c r="C1525" s="106">
        <f t="shared" si="221"/>
        <v>16141086.539999999</v>
      </c>
      <c r="D1525" s="134">
        <f t="shared" si="219"/>
        <v>322399.90000000002</v>
      </c>
      <c r="E1525" s="130">
        <f t="shared" si="220"/>
        <v>753270.79</v>
      </c>
      <c r="F1525" s="130">
        <v>0</v>
      </c>
      <c r="G1525" s="130">
        <v>0</v>
      </c>
      <c r="H1525" s="130">
        <v>0</v>
      </c>
      <c r="I1525" s="130">
        <v>0</v>
      </c>
      <c r="J1525" s="130">
        <v>0</v>
      </c>
      <c r="K1525" s="130">
        <v>0</v>
      </c>
      <c r="L1525" s="128">
        <v>0</v>
      </c>
      <c r="M1525" s="130">
        <v>0</v>
      </c>
      <c r="N1525" s="130">
        <v>1350.7</v>
      </c>
      <c r="O1525" s="130">
        <v>7291148.4199999999</v>
      </c>
      <c r="P1525" s="130">
        <v>0</v>
      </c>
      <c r="Q1525" s="130">
        <v>0</v>
      </c>
      <c r="R1525" s="130">
        <v>2808.3</v>
      </c>
      <c r="S1525" s="130">
        <v>7774267.4299999997</v>
      </c>
      <c r="T1525" s="130">
        <v>0</v>
      </c>
      <c r="U1525" s="130">
        <v>0</v>
      </c>
      <c r="V1525" s="130">
        <v>0</v>
      </c>
      <c r="W1525" s="130">
        <v>0</v>
      </c>
      <c r="X1525" s="56"/>
      <c r="Y1525" s="57"/>
      <c r="Z1525" s="57"/>
      <c r="AA1525" s="57"/>
      <c r="AB1525" s="57"/>
      <c r="AC1525" s="57"/>
      <c r="AD1525" s="57"/>
    </row>
    <row r="1526" spans="1:30" s="69" customFormat="1" ht="24.75" hidden="1" customHeight="1" x14ac:dyDescent="0.25">
      <c r="A1526" s="125">
        <v>255</v>
      </c>
      <c r="B1526" s="126" t="s">
        <v>1503</v>
      </c>
      <c r="C1526" s="106">
        <f t="shared" si="221"/>
        <v>725229.19</v>
      </c>
      <c r="D1526" s="134">
        <f t="shared" si="219"/>
        <v>0</v>
      </c>
      <c r="E1526" s="130">
        <v>725229.19</v>
      </c>
      <c r="F1526" s="130">
        <v>0</v>
      </c>
      <c r="G1526" s="130">
        <v>0</v>
      </c>
      <c r="H1526" s="130">
        <v>0</v>
      </c>
      <c r="I1526" s="130">
        <v>0</v>
      </c>
      <c r="J1526" s="130">
        <v>0</v>
      </c>
      <c r="K1526" s="130">
        <v>0</v>
      </c>
      <c r="L1526" s="128">
        <v>0</v>
      </c>
      <c r="M1526" s="130">
        <v>0</v>
      </c>
      <c r="N1526" s="130">
        <v>0</v>
      </c>
      <c r="O1526" s="130">
        <v>0</v>
      </c>
      <c r="P1526" s="130">
        <v>0</v>
      </c>
      <c r="Q1526" s="130">
        <v>0</v>
      </c>
      <c r="R1526" s="130">
        <v>0</v>
      </c>
      <c r="S1526" s="130">
        <v>0</v>
      </c>
      <c r="T1526" s="130">
        <v>0</v>
      </c>
      <c r="U1526" s="130">
        <v>0</v>
      </c>
      <c r="V1526" s="130">
        <v>0</v>
      </c>
      <c r="W1526" s="130">
        <v>0</v>
      </c>
      <c r="X1526" s="56"/>
      <c r="Y1526" s="68"/>
      <c r="Z1526" s="68"/>
      <c r="AA1526" s="68"/>
      <c r="AB1526" s="68"/>
      <c r="AC1526" s="68"/>
      <c r="AD1526" s="68"/>
    </row>
    <row r="1527" spans="1:30" s="55" customFormat="1" ht="24.75" hidden="1" customHeight="1" x14ac:dyDescent="0.25">
      <c r="A1527" s="125">
        <v>256</v>
      </c>
      <c r="B1527" s="126" t="s">
        <v>453</v>
      </c>
      <c r="C1527" s="106">
        <f t="shared" si="221"/>
        <v>10150975.67</v>
      </c>
      <c r="D1527" s="134">
        <f t="shared" si="219"/>
        <v>202754.23</v>
      </c>
      <c r="E1527" s="130">
        <f t="shared" si="220"/>
        <v>473724.83</v>
      </c>
      <c r="F1527" s="130">
        <v>0</v>
      </c>
      <c r="G1527" s="130">
        <v>0</v>
      </c>
      <c r="H1527" s="130">
        <v>4387670.57</v>
      </c>
      <c r="I1527" s="130">
        <v>2577387.0699999998</v>
      </c>
      <c r="J1527" s="130">
        <v>2509438.9700000002</v>
      </c>
      <c r="K1527" s="130">
        <v>0</v>
      </c>
      <c r="L1527" s="128">
        <v>0</v>
      </c>
      <c r="M1527" s="130">
        <v>0</v>
      </c>
      <c r="N1527" s="130">
        <v>0</v>
      </c>
      <c r="O1527" s="130">
        <v>0</v>
      </c>
      <c r="P1527" s="130">
        <v>0</v>
      </c>
      <c r="Q1527" s="130">
        <v>0</v>
      </c>
      <c r="R1527" s="130">
        <v>0</v>
      </c>
      <c r="S1527" s="130">
        <v>0</v>
      </c>
      <c r="T1527" s="130">
        <v>0</v>
      </c>
      <c r="U1527" s="130">
        <v>0</v>
      </c>
      <c r="V1527" s="130">
        <v>0</v>
      </c>
      <c r="W1527" s="130">
        <v>0</v>
      </c>
      <c r="X1527" s="56"/>
      <c r="Y1527" s="57"/>
      <c r="Z1527" s="57"/>
      <c r="AA1527" s="57"/>
      <c r="AB1527" s="57"/>
      <c r="AC1527" s="57"/>
      <c r="AD1527" s="57"/>
    </row>
    <row r="1528" spans="1:30" s="55" customFormat="1" ht="24.75" hidden="1" customHeight="1" x14ac:dyDescent="0.25">
      <c r="A1528" s="125">
        <v>257</v>
      </c>
      <c r="B1528" s="126" t="s">
        <v>454</v>
      </c>
      <c r="C1528" s="106">
        <f t="shared" si="221"/>
        <v>16633869.49</v>
      </c>
      <c r="D1528" s="134">
        <f t="shared" si="219"/>
        <v>332242.68</v>
      </c>
      <c r="E1528" s="130">
        <f t="shared" si="220"/>
        <v>776267.94</v>
      </c>
      <c r="F1528" s="130">
        <v>0</v>
      </c>
      <c r="G1528" s="130">
        <v>0</v>
      </c>
      <c r="H1528" s="130">
        <v>0</v>
      </c>
      <c r="I1528" s="130">
        <v>0</v>
      </c>
      <c r="J1528" s="130">
        <v>0</v>
      </c>
      <c r="K1528" s="130">
        <v>0</v>
      </c>
      <c r="L1528" s="128">
        <v>0</v>
      </c>
      <c r="M1528" s="130">
        <v>0</v>
      </c>
      <c r="N1528" s="130">
        <v>1345.8</v>
      </c>
      <c r="O1528" s="130">
        <v>7264697.9699999997</v>
      </c>
      <c r="P1528" s="130">
        <v>0</v>
      </c>
      <c r="Q1528" s="130">
        <v>0</v>
      </c>
      <c r="R1528" s="130">
        <v>2984</v>
      </c>
      <c r="S1528" s="130">
        <v>8260660.9000000004</v>
      </c>
      <c r="T1528" s="130">
        <v>0</v>
      </c>
      <c r="U1528" s="130">
        <v>0</v>
      </c>
      <c r="V1528" s="130">
        <v>0</v>
      </c>
      <c r="W1528" s="130">
        <v>0</v>
      </c>
      <c r="X1528" s="56"/>
      <c r="Y1528" s="57"/>
      <c r="Z1528" s="57"/>
      <c r="AA1528" s="57"/>
      <c r="AB1528" s="57"/>
      <c r="AC1528" s="57"/>
      <c r="AD1528" s="57"/>
    </row>
    <row r="1529" spans="1:30" s="55" customFormat="1" ht="24.75" hidden="1" customHeight="1" x14ac:dyDescent="0.25">
      <c r="A1529" s="125">
        <v>258</v>
      </c>
      <c r="B1529" s="126" t="s">
        <v>455</v>
      </c>
      <c r="C1529" s="106">
        <f t="shared" si="221"/>
        <v>47159117.880000003</v>
      </c>
      <c r="D1529" s="134">
        <f t="shared" si="219"/>
        <v>941949.9</v>
      </c>
      <c r="E1529" s="130">
        <f t="shared" si="220"/>
        <v>2200817.52</v>
      </c>
      <c r="F1529" s="130">
        <v>0</v>
      </c>
      <c r="G1529" s="130">
        <v>0</v>
      </c>
      <c r="H1529" s="130">
        <v>0</v>
      </c>
      <c r="I1529" s="130">
        <v>0</v>
      </c>
      <c r="J1529" s="130">
        <v>0</v>
      </c>
      <c r="K1529" s="130">
        <v>0</v>
      </c>
      <c r="L1529" s="128">
        <v>0</v>
      </c>
      <c r="M1529" s="130">
        <v>0</v>
      </c>
      <c r="N1529" s="130">
        <v>3453</v>
      </c>
      <c r="O1529" s="130">
        <v>19137476.640000001</v>
      </c>
      <c r="P1529" s="130">
        <v>0</v>
      </c>
      <c r="Q1529" s="130">
        <v>0</v>
      </c>
      <c r="R1529" s="130">
        <v>8987</v>
      </c>
      <c r="S1529" s="130">
        <v>24878873.82</v>
      </c>
      <c r="T1529" s="130">
        <v>0</v>
      </c>
      <c r="U1529" s="130">
        <v>0</v>
      </c>
      <c r="V1529" s="130">
        <v>0</v>
      </c>
      <c r="W1529" s="130">
        <v>0</v>
      </c>
      <c r="X1529" s="56"/>
      <c r="Y1529" s="57"/>
      <c r="Z1529" s="57"/>
      <c r="AA1529" s="57"/>
      <c r="AB1529" s="57"/>
      <c r="AC1529" s="57"/>
      <c r="AD1529" s="57"/>
    </row>
    <row r="1530" spans="1:30" s="55" customFormat="1" ht="24.75" hidden="1" customHeight="1" x14ac:dyDescent="0.25">
      <c r="A1530" s="125">
        <v>259</v>
      </c>
      <c r="B1530" s="126" t="s">
        <v>456</v>
      </c>
      <c r="C1530" s="106">
        <f t="shared" si="221"/>
        <v>28514510.09</v>
      </c>
      <c r="D1530" s="134">
        <f t="shared" si="219"/>
        <v>569545</v>
      </c>
      <c r="E1530" s="130">
        <f t="shared" si="220"/>
        <v>1330712.6200000001</v>
      </c>
      <c r="F1530" s="130">
        <v>2523566.63</v>
      </c>
      <c r="G1530" s="130">
        <v>7946137.54</v>
      </c>
      <c r="H1530" s="130">
        <v>5767921.3799999999</v>
      </c>
      <c r="I1530" s="130">
        <v>3388168.22</v>
      </c>
      <c r="J1530" s="130">
        <v>3298845.35</v>
      </c>
      <c r="K1530" s="130">
        <v>0</v>
      </c>
      <c r="L1530" s="128">
        <v>0</v>
      </c>
      <c r="M1530" s="130">
        <v>0</v>
      </c>
      <c r="N1530" s="130">
        <v>0</v>
      </c>
      <c r="O1530" s="130">
        <v>0</v>
      </c>
      <c r="P1530" s="130">
        <v>1363</v>
      </c>
      <c r="Q1530" s="130">
        <v>3689613.35</v>
      </c>
      <c r="R1530" s="130">
        <v>0</v>
      </c>
      <c r="S1530" s="130">
        <v>0</v>
      </c>
      <c r="T1530" s="130">
        <v>0</v>
      </c>
      <c r="U1530" s="130">
        <v>0</v>
      </c>
      <c r="V1530" s="130">
        <v>0</v>
      </c>
      <c r="W1530" s="130">
        <v>0</v>
      </c>
      <c r="X1530" s="56"/>
      <c r="Y1530" s="57"/>
      <c r="Z1530" s="57"/>
      <c r="AA1530" s="57"/>
      <c r="AB1530" s="57"/>
      <c r="AC1530" s="57"/>
      <c r="AD1530" s="57"/>
    </row>
    <row r="1531" spans="1:30" s="55" customFormat="1" ht="24.75" hidden="1" customHeight="1" x14ac:dyDescent="0.25">
      <c r="A1531" s="125">
        <v>260</v>
      </c>
      <c r="B1531" s="126" t="s">
        <v>457</v>
      </c>
      <c r="C1531" s="106">
        <f t="shared" si="221"/>
        <v>21272381.34</v>
      </c>
      <c r="D1531" s="134">
        <f t="shared" si="219"/>
        <v>424891.69</v>
      </c>
      <c r="E1531" s="130">
        <f t="shared" si="220"/>
        <v>992737.6</v>
      </c>
      <c r="F1531" s="130">
        <v>1882629.99</v>
      </c>
      <c r="G1531" s="130">
        <v>5927973.7699999996</v>
      </c>
      <c r="H1531" s="130">
        <v>4302981.9800000004</v>
      </c>
      <c r="I1531" s="130">
        <v>2527639.65</v>
      </c>
      <c r="J1531" s="130">
        <v>2461003.0499999998</v>
      </c>
      <c r="K1531" s="130">
        <v>0</v>
      </c>
      <c r="L1531" s="128">
        <v>0</v>
      </c>
      <c r="M1531" s="130">
        <v>0</v>
      </c>
      <c r="N1531" s="130">
        <v>0</v>
      </c>
      <c r="O1531" s="130">
        <v>0</v>
      </c>
      <c r="P1531" s="130">
        <v>1028.2</v>
      </c>
      <c r="Q1531" s="130">
        <v>2752523.61</v>
      </c>
      <c r="R1531" s="130">
        <v>0</v>
      </c>
      <c r="S1531" s="130">
        <v>0</v>
      </c>
      <c r="T1531" s="130">
        <v>0</v>
      </c>
      <c r="U1531" s="130">
        <v>0</v>
      </c>
      <c r="V1531" s="130">
        <v>0</v>
      </c>
      <c r="W1531" s="130">
        <v>0</v>
      </c>
      <c r="X1531" s="56"/>
      <c r="Y1531" s="57"/>
      <c r="Z1531" s="57"/>
      <c r="AA1531" s="57"/>
      <c r="AB1531" s="57"/>
      <c r="AC1531" s="57"/>
      <c r="AD1531" s="57"/>
    </row>
    <row r="1532" spans="1:30" s="55" customFormat="1" ht="24.75" hidden="1" customHeight="1" x14ac:dyDescent="0.25">
      <c r="A1532" s="125">
        <v>261</v>
      </c>
      <c r="B1532" s="126" t="s">
        <v>458</v>
      </c>
      <c r="C1532" s="106">
        <f t="shared" si="221"/>
        <v>19133379.809999999</v>
      </c>
      <c r="D1532" s="134">
        <f t="shared" si="219"/>
        <v>382167.56</v>
      </c>
      <c r="E1532" s="130">
        <f t="shared" si="220"/>
        <v>892914.87</v>
      </c>
      <c r="F1532" s="130">
        <v>1894191.2</v>
      </c>
      <c r="G1532" s="130">
        <v>0</v>
      </c>
      <c r="H1532" s="130">
        <v>0</v>
      </c>
      <c r="I1532" s="130">
        <v>0</v>
      </c>
      <c r="J1532" s="130">
        <v>0</v>
      </c>
      <c r="K1532" s="130">
        <v>0</v>
      </c>
      <c r="L1532" s="128">
        <v>0</v>
      </c>
      <c r="M1532" s="130">
        <v>0</v>
      </c>
      <c r="N1532" s="130">
        <v>1366</v>
      </c>
      <c r="O1532" s="130">
        <v>7373738.6100000003</v>
      </c>
      <c r="P1532" s="130">
        <v>0</v>
      </c>
      <c r="Q1532" s="130">
        <v>0</v>
      </c>
      <c r="R1532" s="130">
        <v>0</v>
      </c>
      <c r="S1532" s="130">
        <v>0</v>
      </c>
      <c r="T1532" s="130">
        <v>3103.1</v>
      </c>
      <c r="U1532" s="130">
        <v>8590367.5700000003</v>
      </c>
      <c r="V1532" s="130">
        <v>0</v>
      </c>
      <c r="W1532" s="130">
        <v>0</v>
      </c>
      <c r="X1532" s="56"/>
      <c r="Y1532" s="57"/>
      <c r="Z1532" s="57"/>
      <c r="AA1532" s="57"/>
      <c r="AB1532" s="57"/>
      <c r="AC1532" s="57"/>
      <c r="AD1532" s="57"/>
    </row>
    <row r="1533" spans="1:30" s="55" customFormat="1" ht="24.75" hidden="1" customHeight="1" x14ac:dyDescent="0.25">
      <c r="A1533" s="125">
        <v>262</v>
      </c>
      <c r="B1533" s="126" t="s">
        <v>459</v>
      </c>
      <c r="C1533" s="106">
        <f t="shared" si="221"/>
        <v>22232764.579999998</v>
      </c>
      <c r="D1533" s="134">
        <f t="shared" si="219"/>
        <v>444074.26</v>
      </c>
      <c r="E1533" s="130">
        <f t="shared" si="220"/>
        <v>1037556.68</v>
      </c>
      <c r="F1533" s="130">
        <v>0</v>
      </c>
      <c r="G1533" s="130">
        <v>0</v>
      </c>
      <c r="H1533" s="130">
        <v>0</v>
      </c>
      <c r="I1533" s="130">
        <v>0</v>
      </c>
      <c r="J1533" s="130">
        <v>0</v>
      </c>
      <c r="K1533" s="130">
        <v>0</v>
      </c>
      <c r="L1533" s="128">
        <v>0</v>
      </c>
      <c r="M1533" s="130">
        <v>0</v>
      </c>
      <c r="N1533" s="130">
        <v>1797.1</v>
      </c>
      <c r="O1533" s="130">
        <v>9700838.6999999993</v>
      </c>
      <c r="P1533" s="130">
        <v>0</v>
      </c>
      <c r="Q1533" s="130">
        <v>0</v>
      </c>
      <c r="R1533" s="130">
        <v>3991.7</v>
      </c>
      <c r="S1533" s="130">
        <v>11050294.939999999</v>
      </c>
      <c r="T1533" s="130">
        <v>0</v>
      </c>
      <c r="U1533" s="130">
        <v>0</v>
      </c>
      <c r="V1533" s="130">
        <v>0</v>
      </c>
      <c r="W1533" s="130">
        <v>0</v>
      </c>
      <c r="X1533" s="56"/>
      <c r="Y1533" s="57"/>
      <c r="Z1533" s="57"/>
      <c r="AA1533" s="57"/>
      <c r="AB1533" s="57"/>
      <c r="AC1533" s="57"/>
      <c r="AD1533" s="57"/>
    </row>
    <row r="1534" spans="1:30" s="55" customFormat="1" ht="24.75" hidden="1" customHeight="1" x14ac:dyDescent="0.25">
      <c r="A1534" s="125">
        <v>263</v>
      </c>
      <c r="B1534" s="126" t="s">
        <v>460</v>
      </c>
      <c r="C1534" s="106">
        <f t="shared" si="221"/>
        <v>16645436.439999999</v>
      </c>
      <c r="D1534" s="134">
        <f t="shared" si="219"/>
        <v>332473.71999999997</v>
      </c>
      <c r="E1534" s="130">
        <f t="shared" si="220"/>
        <v>776807.75</v>
      </c>
      <c r="F1534" s="130">
        <v>0</v>
      </c>
      <c r="G1534" s="130">
        <v>0</v>
      </c>
      <c r="H1534" s="130">
        <v>0</v>
      </c>
      <c r="I1534" s="130">
        <v>0</v>
      </c>
      <c r="J1534" s="130">
        <v>0</v>
      </c>
      <c r="K1534" s="130">
        <v>0</v>
      </c>
      <c r="L1534" s="128">
        <v>0</v>
      </c>
      <c r="M1534" s="130">
        <v>0</v>
      </c>
      <c r="N1534" s="130">
        <v>1347.8</v>
      </c>
      <c r="O1534" s="130">
        <v>7275494.0700000003</v>
      </c>
      <c r="P1534" s="130">
        <v>0</v>
      </c>
      <c r="Q1534" s="130">
        <v>0</v>
      </c>
      <c r="R1534" s="130">
        <v>2984</v>
      </c>
      <c r="S1534" s="130">
        <v>8260660.9000000004</v>
      </c>
      <c r="T1534" s="130">
        <v>0</v>
      </c>
      <c r="U1534" s="130">
        <v>0</v>
      </c>
      <c r="V1534" s="130">
        <v>0</v>
      </c>
      <c r="W1534" s="130">
        <v>0</v>
      </c>
      <c r="X1534" s="56"/>
      <c r="Y1534" s="57"/>
      <c r="Z1534" s="57"/>
      <c r="AA1534" s="57"/>
      <c r="AB1534" s="57"/>
      <c r="AC1534" s="57"/>
      <c r="AD1534" s="57"/>
    </row>
    <row r="1535" spans="1:30" s="55" customFormat="1" ht="24.75" hidden="1" customHeight="1" x14ac:dyDescent="0.25">
      <c r="A1535" s="125">
        <v>264</v>
      </c>
      <c r="B1535" s="126" t="s">
        <v>461</v>
      </c>
      <c r="C1535" s="106">
        <f t="shared" si="221"/>
        <v>1094869.53</v>
      </c>
      <c r="D1535" s="134">
        <f t="shared" si="219"/>
        <v>21868.78</v>
      </c>
      <c r="E1535" s="130">
        <f t="shared" si="220"/>
        <v>51095.27</v>
      </c>
      <c r="F1535" s="130">
        <v>1021905.48</v>
      </c>
      <c r="G1535" s="130">
        <v>0</v>
      </c>
      <c r="H1535" s="130">
        <v>0</v>
      </c>
      <c r="I1535" s="130">
        <v>0</v>
      </c>
      <c r="J1535" s="130">
        <v>0</v>
      </c>
      <c r="K1535" s="130">
        <v>0</v>
      </c>
      <c r="L1535" s="128">
        <v>0</v>
      </c>
      <c r="M1535" s="130">
        <v>0</v>
      </c>
      <c r="N1535" s="130">
        <v>0</v>
      </c>
      <c r="O1535" s="130">
        <v>0</v>
      </c>
      <c r="P1535" s="130">
        <v>0</v>
      </c>
      <c r="Q1535" s="130">
        <v>0</v>
      </c>
      <c r="R1535" s="130">
        <v>0</v>
      </c>
      <c r="S1535" s="130">
        <v>0</v>
      </c>
      <c r="T1535" s="130">
        <v>0</v>
      </c>
      <c r="U1535" s="130">
        <v>0</v>
      </c>
      <c r="V1535" s="130">
        <v>0</v>
      </c>
      <c r="W1535" s="130">
        <v>0</v>
      </c>
      <c r="X1535" s="56"/>
      <c r="Y1535" s="57"/>
      <c r="Z1535" s="57"/>
      <c r="AA1535" s="57"/>
      <c r="AB1535" s="57"/>
      <c r="AC1535" s="57"/>
      <c r="AD1535" s="57"/>
    </row>
    <row r="1536" spans="1:30" s="55" customFormat="1" ht="24.75" hidden="1" customHeight="1" x14ac:dyDescent="0.25">
      <c r="A1536" s="125">
        <v>265</v>
      </c>
      <c r="B1536" s="126" t="s">
        <v>462</v>
      </c>
      <c r="C1536" s="106">
        <f t="shared" si="221"/>
        <v>16681588.4</v>
      </c>
      <c r="D1536" s="134">
        <f t="shared" si="219"/>
        <v>333195.81</v>
      </c>
      <c r="E1536" s="130">
        <f t="shared" si="220"/>
        <v>778494.89</v>
      </c>
      <c r="F1536" s="130">
        <v>0</v>
      </c>
      <c r="G1536" s="130">
        <v>0</v>
      </c>
      <c r="H1536" s="130">
        <v>0</v>
      </c>
      <c r="I1536" s="130">
        <v>0</v>
      </c>
      <c r="J1536" s="130">
        <v>0</v>
      </c>
      <c r="K1536" s="130">
        <v>0</v>
      </c>
      <c r="L1536" s="128">
        <v>0</v>
      </c>
      <c r="M1536" s="130">
        <v>0</v>
      </c>
      <c r="N1536" s="130">
        <v>1366</v>
      </c>
      <c r="O1536" s="130">
        <v>7373738.6100000003</v>
      </c>
      <c r="P1536" s="130">
        <v>0</v>
      </c>
      <c r="Q1536" s="130">
        <v>0</v>
      </c>
      <c r="R1536" s="130">
        <v>0</v>
      </c>
      <c r="S1536" s="130">
        <v>0</v>
      </c>
      <c r="T1536" s="130">
        <v>2960.7</v>
      </c>
      <c r="U1536" s="130">
        <v>8196159.0899999999</v>
      </c>
      <c r="V1536" s="130">
        <v>0</v>
      </c>
      <c r="W1536" s="130">
        <v>0</v>
      </c>
      <c r="X1536" s="56"/>
      <c r="Y1536" s="57"/>
      <c r="Z1536" s="57"/>
      <c r="AA1536" s="57"/>
      <c r="AB1536" s="57"/>
      <c r="AC1536" s="57"/>
      <c r="AD1536" s="57"/>
    </row>
    <row r="1537" spans="1:30" s="55" customFormat="1" ht="24.75" hidden="1" customHeight="1" x14ac:dyDescent="0.25">
      <c r="A1537" s="125">
        <v>266</v>
      </c>
      <c r="B1537" s="126" t="s">
        <v>463</v>
      </c>
      <c r="C1537" s="106">
        <f t="shared" si="221"/>
        <v>11489758.83</v>
      </c>
      <c r="D1537" s="134">
        <f t="shared" si="219"/>
        <v>229494.9</v>
      </c>
      <c r="E1537" s="130">
        <f t="shared" si="220"/>
        <v>536203.04</v>
      </c>
      <c r="F1537" s="130">
        <v>0</v>
      </c>
      <c r="G1537" s="130">
        <v>0</v>
      </c>
      <c r="H1537" s="130">
        <v>0</v>
      </c>
      <c r="I1537" s="130">
        <v>0</v>
      </c>
      <c r="J1537" s="130">
        <v>0</v>
      </c>
      <c r="K1537" s="130">
        <v>0</v>
      </c>
      <c r="L1537" s="128">
        <v>0</v>
      </c>
      <c r="M1537" s="130">
        <v>0</v>
      </c>
      <c r="N1537" s="130">
        <v>913.8</v>
      </c>
      <c r="O1537" s="130">
        <v>4932739.6399999997</v>
      </c>
      <c r="P1537" s="130">
        <v>0</v>
      </c>
      <c r="Q1537" s="130">
        <v>0</v>
      </c>
      <c r="R1537" s="130">
        <v>0</v>
      </c>
      <c r="S1537" s="130">
        <v>0</v>
      </c>
      <c r="T1537" s="130">
        <v>2092</v>
      </c>
      <c r="U1537" s="130">
        <v>5791321.25</v>
      </c>
      <c r="V1537" s="130">
        <v>0</v>
      </c>
      <c r="W1537" s="130">
        <v>0</v>
      </c>
      <c r="X1537" s="56"/>
      <c r="Y1537" s="57"/>
      <c r="Z1537" s="57"/>
      <c r="AA1537" s="57"/>
      <c r="AB1537" s="57"/>
      <c r="AC1537" s="57"/>
      <c r="AD1537" s="57"/>
    </row>
    <row r="1538" spans="1:30" s="55" customFormat="1" ht="24.75" hidden="1" customHeight="1" x14ac:dyDescent="0.25">
      <c r="A1538" s="125">
        <v>267</v>
      </c>
      <c r="B1538" s="126" t="s">
        <v>464</v>
      </c>
      <c r="C1538" s="106">
        <f t="shared" si="221"/>
        <v>11364506.640000001</v>
      </c>
      <c r="D1538" s="134">
        <f t="shared" si="219"/>
        <v>226993.13</v>
      </c>
      <c r="E1538" s="130">
        <f t="shared" si="220"/>
        <v>530357.79</v>
      </c>
      <c r="F1538" s="130">
        <v>0</v>
      </c>
      <c r="G1538" s="130">
        <v>0</v>
      </c>
      <c r="H1538" s="130">
        <v>0</v>
      </c>
      <c r="I1538" s="130">
        <v>0</v>
      </c>
      <c r="J1538" s="130">
        <v>0</v>
      </c>
      <c r="K1538" s="130">
        <v>0</v>
      </c>
      <c r="L1538" s="128">
        <v>0</v>
      </c>
      <c r="M1538" s="130">
        <v>0</v>
      </c>
      <c r="N1538" s="130">
        <v>908.4</v>
      </c>
      <c r="O1538" s="130">
        <v>4903590.16</v>
      </c>
      <c r="P1538" s="130">
        <v>0</v>
      </c>
      <c r="Q1538" s="130">
        <v>0</v>
      </c>
      <c r="R1538" s="130">
        <v>0</v>
      </c>
      <c r="S1538" s="130">
        <v>0</v>
      </c>
      <c r="T1538" s="130">
        <v>2060.3000000000002</v>
      </c>
      <c r="U1538" s="130">
        <v>5703565.5599999996</v>
      </c>
      <c r="V1538" s="130">
        <v>0</v>
      </c>
      <c r="W1538" s="130">
        <v>0</v>
      </c>
      <c r="X1538" s="56"/>
      <c r="Y1538" s="57"/>
      <c r="Z1538" s="57"/>
      <c r="AA1538" s="57"/>
      <c r="AB1538" s="57"/>
      <c r="AC1538" s="57"/>
      <c r="AD1538" s="57"/>
    </row>
    <row r="1539" spans="1:30" s="69" customFormat="1" ht="24.75" hidden="1" customHeight="1" x14ac:dyDescent="0.25">
      <c r="A1539" s="125">
        <v>268</v>
      </c>
      <c r="B1539" s="126" t="s">
        <v>1493</v>
      </c>
      <c r="C1539" s="106">
        <f t="shared" si="221"/>
        <v>89101099.459999993</v>
      </c>
      <c r="D1539" s="134">
        <f t="shared" si="219"/>
        <v>1779693.42</v>
      </c>
      <c r="E1539" s="130">
        <f t="shared" si="220"/>
        <v>4158162.19</v>
      </c>
      <c r="F1539" s="130">
        <v>0</v>
      </c>
      <c r="G1539" s="130">
        <v>0</v>
      </c>
      <c r="H1539" s="130">
        <v>0</v>
      </c>
      <c r="I1539" s="130">
        <v>0</v>
      </c>
      <c r="J1539" s="130">
        <v>0</v>
      </c>
      <c r="K1539" s="130">
        <v>0</v>
      </c>
      <c r="L1539" s="128">
        <v>0</v>
      </c>
      <c r="M1539" s="130">
        <v>0</v>
      </c>
      <c r="N1539" s="130">
        <v>0</v>
      </c>
      <c r="O1539" s="130">
        <v>0</v>
      </c>
      <c r="P1539" s="130">
        <v>0</v>
      </c>
      <c r="Q1539" s="130">
        <v>0</v>
      </c>
      <c r="R1539" s="130">
        <v>0</v>
      </c>
      <c r="S1539" s="130">
        <v>0</v>
      </c>
      <c r="T1539" s="130">
        <v>12285</v>
      </c>
      <c r="U1539" s="130">
        <v>83163243.849999994</v>
      </c>
      <c r="V1539" s="130">
        <v>0</v>
      </c>
      <c r="W1539" s="130">
        <v>0</v>
      </c>
      <c r="X1539" s="56"/>
      <c r="Y1539" s="68"/>
      <c r="Z1539" s="68"/>
      <c r="AA1539" s="68"/>
      <c r="AB1539" s="68"/>
      <c r="AC1539" s="68"/>
      <c r="AD1539" s="68"/>
    </row>
    <row r="1540" spans="1:30" s="55" customFormat="1" ht="24.75" hidden="1" customHeight="1" x14ac:dyDescent="0.25">
      <c r="A1540" s="125">
        <v>269</v>
      </c>
      <c r="B1540" s="126" t="s">
        <v>1375</v>
      </c>
      <c r="C1540" s="106">
        <f t="shared" si="221"/>
        <v>5879522.5800000001</v>
      </c>
      <c r="D1540" s="134">
        <f t="shared" si="219"/>
        <v>122078.96</v>
      </c>
      <c r="E1540" s="130">
        <v>52819.16</v>
      </c>
      <c r="F1540" s="130">
        <v>0</v>
      </c>
      <c r="G1540" s="130">
        <v>0</v>
      </c>
      <c r="H1540" s="130">
        <v>0</v>
      </c>
      <c r="I1540" s="130">
        <v>0</v>
      </c>
      <c r="J1540" s="130">
        <v>0</v>
      </c>
      <c r="K1540" s="130">
        <v>0</v>
      </c>
      <c r="L1540" s="128">
        <v>2</v>
      </c>
      <c r="M1540" s="130">
        <v>5704624.46</v>
      </c>
      <c r="N1540" s="130">
        <v>0</v>
      </c>
      <c r="O1540" s="130">
        <v>0</v>
      </c>
      <c r="P1540" s="130">
        <v>0</v>
      </c>
      <c r="Q1540" s="130">
        <v>0</v>
      </c>
      <c r="R1540" s="130">
        <v>0</v>
      </c>
      <c r="S1540" s="130">
        <v>0</v>
      </c>
      <c r="T1540" s="130">
        <v>0</v>
      </c>
      <c r="U1540" s="130">
        <v>0</v>
      </c>
      <c r="V1540" s="130">
        <v>0</v>
      </c>
      <c r="W1540" s="130">
        <v>0</v>
      </c>
      <c r="X1540" s="56"/>
      <c r="Y1540" s="57"/>
      <c r="Z1540" s="57"/>
      <c r="AA1540" s="57"/>
      <c r="AB1540" s="57"/>
      <c r="AC1540" s="57"/>
      <c r="AD1540" s="57"/>
    </row>
    <row r="1541" spans="1:30" s="69" customFormat="1" ht="24.75" hidden="1" customHeight="1" x14ac:dyDescent="0.25">
      <c r="A1541" s="125">
        <v>270</v>
      </c>
      <c r="B1541" s="126" t="s">
        <v>1500</v>
      </c>
      <c r="C1541" s="106">
        <f t="shared" si="221"/>
        <v>2020470.84</v>
      </c>
      <c r="D1541" s="134">
        <f t="shared" si="219"/>
        <v>0</v>
      </c>
      <c r="E1541" s="130">
        <v>2020470.84</v>
      </c>
      <c r="F1541" s="130">
        <v>0</v>
      </c>
      <c r="G1541" s="130">
        <v>0</v>
      </c>
      <c r="H1541" s="130">
        <v>0</v>
      </c>
      <c r="I1541" s="130">
        <v>0</v>
      </c>
      <c r="J1541" s="130">
        <v>0</v>
      </c>
      <c r="K1541" s="130">
        <v>0</v>
      </c>
      <c r="L1541" s="128">
        <v>0</v>
      </c>
      <c r="M1541" s="130">
        <v>0</v>
      </c>
      <c r="N1541" s="130">
        <v>0</v>
      </c>
      <c r="O1541" s="130">
        <v>0</v>
      </c>
      <c r="P1541" s="130">
        <v>0</v>
      </c>
      <c r="Q1541" s="130">
        <v>0</v>
      </c>
      <c r="R1541" s="130">
        <v>0</v>
      </c>
      <c r="S1541" s="130">
        <v>0</v>
      </c>
      <c r="T1541" s="130">
        <v>0</v>
      </c>
      <c r="U1541" s="130">
        <v>0</v>
      </c>
      <c r="V1541" s="130">
        <v>0</v>
      </c>
      <c r="W1541" s="130">
        <v>0</v>
      </c>
      <c r="X1541" s="56"/>
      <c r="Y1541" s="68"/>
      <c r="Z1541" s="68"/>
      <c r="AA1541" s="68"/>
      <c r="AB1541" s="68"/>
      <c r="AC1541" s="68"/>
      <c r="AD1541" s="68"/>
    </row>
    <row r="1542" spans="1:30" s="55" customFormat="1" ht="24.75" hidden="1" customHeight="1" x14ac:dyDescent="0.25">
      <c r="A1542" s="125">
        <v>271</v>
      </c>
      <c r="B1542" s="126" t="s">
        <v>465</v>
      </c>
      <c r="C1542" s="106">
        <f t="shared" si="221"/>
        <v>14244094.869999999</v>
      </c>
      <c r="D1542" s="134">
        <f t="shared" si="219"/>
        <v>284509.64</v>
      </c>
      <c r="E1542" s="130">
        <f t="shared" si="220"/>
        <v>664742.15</v>
      </c>
      <c r="F1542" s="130">
        <v>1046268.14</v>
      </c>
      <c r="G1542" s="130">
        <v>3137709.21</v>
      </c>
      <c r="H1542" s="130">
        <v>1811615.79</v>
      </c>
      <c r="I1542" s="130">
        <v>851984.25</v>
      </c>
      <c r="J1542" s="130">
        <v>1133221.78</v>
      </c>
      <c r="K1542" s="130">
        <v>0</v>
      </c>
      <c r="L1542" s="128">
        <v>0</v>
      </c>
      <c r="M1542" s="130">
        <v>0</v>
      </c>
      <c r="N1542" s="130">
        <v>0</v>
      </c>
      <c r="O1542" s="130">
        <v>0</v>
      </c>
      <c r="P1542" s="130">
        <v>0</v>
      </c>
      <c r="Q1542" s="130">
        <v>0</v>
      </c>
      <c r="R1542" s="130">
        <v>2491</v>
      </c>
      <c r="S1542" s="130">
        <v>5314043.91</v>
      </c>
      <c r="T1542" s="130">
        <v>0</v>
      </c>
      <c r="U1542" s="130">
        <v>0</v>
      </c>
      <c r="V1542" s="130">
        <v>0</v>
      </c>
      <c r="W1542" s="130">
        <v>0</v>
      </c>
      <c r="X1542" s="56"/>
      <c r="Y1542" s="57"/>
      <c r="Z1542" s="57"/>
      <c r="AA1542" s="57"/>
      <c r="AB1542" s="57"/>
      <c r="AC1542" s="57"/>
      <c r="AD1542" s="57"/>
    </row>
    <row r="1543" spans="1:30" s="55" customFormat="1" ht="24.75" hidden="1" customHeight="1" x14ac:dyDescent="0.25">
      <c r="A1543" s="125">
        <v>272</v>
      </c>
      <c r="B1543" s="126" t="s">
        <v>466</v>
      </c>
      <c r="C1543" s="106">
        <f t="shared" si="221"/>
        <v>9936140.8699999992</v>
      </c>
      <c r="D1543" s="134">
        <f t="shared" si="219"/>
        <v>198463.15</v>
      </c>
      <c r="E1543" s="130">
        <f t="shared" si="220"/>
        <v>463698.94</v>
      </c>
      <c r="F1543" s="130">
        <v>0</v>
      </c>
      <c r="G1543" s="130">
        <v>0</v>
      </c>
      <c r="H1543" s="130">
        <v>0</v>
      </c>
      <c r="I1543" s="130">
        <v>0</v>
      </c>
      <c r="J1543" s="130">
        <v>0</v>
      </c>
      <c r="K1543" s="130">
        <v>0</v>
      </c>
      <c r="L1543" s="128">
        <v>0</v>
      </c>
      <c r="M1543" s="130">
        <v>0</v>
      </c>
      <c r="N1543" s="130">
        <v>1351</v>
      </c>
      <c r="O1543" s="130">
        <v>9273978.7799999993</v>
      </c>
      <c r="P1543" s="130">
        <v>0</v>
      </c>
      <c r="Q1543" s="130">
        <v>0</v>
      </c>
      <c r="R1543" s="130">
        <v>0</v>
      </c>
      <c r="S1543" s="130">
        <v>0</v>
      </c>
      <c r="T1543" s="130">
        <v>0</v>
      </c>
      <c r="U1543" s="130">
        <v>0</v>
      </c>
      <c r="V1543" s="130">
        <v>0</v>
      </c>
      <c r="W1543" s="130">
        <v>0</v>
      </c>
      <c r="X1543" s="56"/>
      <c r="Y1543" s="57"/>
      <c r="Z1543" s="57"/>
      <c r="AA1543" s="57"/>
      <c r="AB1543" s="57"/>
      <c r="AC1543" s="57"/>
      <c r="AD1543" s="57"/>
    </row>
    <row r="1544" spans="1:30" s="55" customFormat="1" ht="24.75" hidden="1" customHeight="1" x14ac:dyDescent="0.25">
      <c r="A1544" s="125">
        <v>273</v>
      </c>
      <c r="B1544" s="126" t="s">
        <v>467</v>
      </c>
      <c r="C1544" s="106">
        <f t="shared" si="221"/>
        <v>21417905.170000002</v>
      </c>
      <c r="D1544" s="134">
        <f t="shared" si="219"/>
        <v>427798.37</v>
      </c>
      <c r="E1544" s="130">
        <f t="shared" si="220"/>
        <v>999528.9</v>
      </c>
      <c r="F1544" s="130">
        <v>0</v>
      </c>
      <c r="G1544" s="130">
        <v>0</v>
      </c>
      <c r="H1544" s="130">
        <v>0</v>
      </c>
      <c r="I1544" s="130">
        <v>0</v>
      </c>
      <c r="J1544" s="130">
        <v>0</v>
      </c>
      <c r="K1544" s="130">
        <v>0</v>
      </c>
      <c r="L1544" s="128">
        <v>0</v>
      </c>
      <c r="M1544" s="130">
        <v>0</v>
      </c>
      <c r="N1544" s="130">
        <v>0</v>
      </c>
      <c r="O1544" s="130">
        <v>0</v>
      </c>
      <c r="P1544" s="130">
        <v>0</v>
      </c>
      <c r="Q1544" s="130">
        <v>0</v>
      </c>
      <c r="R1544" s="130">
        <v>7221.2</v>
      </c>
      <c r="S1544" s="130">
        <v>19990577.899999999</v>
      </c>
      <c r="T1544" s="130">
        <v>0</v>
      </c>
      <c r="U1544" s="130">
        <v>0</v>
      </c>
      <c r="V1544" s="130">
        <v>0</v>
      </c>
      <c r="W1544" s="130">
        <v>0</v>
      </c>
      <c r="X1544" s="56"/>
      <c r="Y1544" s="57"/>
      <c r="Z1544" s="57"/>
      <c r="AA1544" s="57"/>
      <c r="AB1544" s="57"/>
      <c r="AC1544" s="57"/>
      <c r="AD1544" s="57"/>
    </row>
    <row r="1545" spans="1:30" s="55" customFormat="1" ht="24.75" hidden="1" customHeight="1" x14ac:dyDescent="0.25">
      <c r="A1545" s="125">
        <v>274</v>
      </c>
      <c r="B1545" s="126" t="s">
        <v>468</v>
      </c>
      <c r="C1545" s="106">
        <f t="shared" si="221"/>
        <v>10230540.67</v>
      </c>
      <c r="D1545" s="134">
        <f t="shared" si="219"/>
        <v>204343.45</v>
      </c>
      <c r="E1545" s="130">
        <f t="shared" si="220"/>
        <v>477437.96</v>
      </c>
      <c r="F1545" s="130">
        <v>0</v>
      </c>
      <c r="G1545" s="130">
        <v>0</v>
      </c>
      <c r="H1545" s="130">
        <v>0</v>
      </c>
      <c r="I1545" s="130">
        <v>0</v>
      </c>
      <c r="J1545" s="130">
        <v>0</v>
      </c>
      <c r="K1545" s="130">
        <v>0</v>
      </c>
      <c r="L1545" s="128">
        <v>0</v>
      </c>
      <c r="M1545" s="130">
        <v>0</v>
      </c>
      <c r="N1545" s="130">
        <v>0</v>
      </c>
      <c r="O1545" s="130">
        <v>0</v>
      </c>
      <c r="P1545" s="130">
        <v>0</v>
      </c>
      <c r="Q1545" s="130">
        <v>0</v>
      </c>
      <c r="R1545" s="130">
        <v>3449.3</v>
      </c>
      <c r="S1545" s="130">
        <v>9548759.2599999998</v>
      </c>
      <c r="T1545" s="130">
        <v>0</v>
      </c>
      <c r="U1545" s="130">
        <v>0</v>
      </c>
      <c r="V1545" s="130">
        <v>0</v>
      </c>
      <c r="W1545" s="130">
        <v>0</v>
      </c>
      <c r="X1545" s="56"/>
      <c r="Y1545" s="57"/>
      <c r="Z1545" s="57"/>
      <c r="AA1545" s="57"/>
      <c r="AB1545" s="57"/>
      <c r="AC1545" s="57"/>
      <c r="AD1545" s="57"/>
    </row>
    <row r="1546" spans="1:30" s="55" customFormat="1" ht="24.75" hidden="1" customHeight="1" x14ac:dyDescent="0.25">
      <c r="A1546" s="125">
        <v>275</v>
      </c>
      <c r="B1546" s="126" t="s">
        <v>469</v>
      </c>
      <c r="C1546" s="106">
        <f t="shared" si="221"/>
        <v>22377212.899999999</v>
      </c>
      <c r="D1546" s="134">
        <f t="shared" si="219"/>
        <v>446959.45</v>
      </c>
      <c r="E1546" s="130">
        <f t="shared" si="220"/>
        <v>1044297.78</v>
      </c>
      <c r="F1546" s="130">
        <v>1661592.84</v>
      </c>
      <c r="G1546" s="130">
        <v>5231978.05</v>
      </c>
      <c r="H1546" s="130">
        <v>3797774.45</v>
      </c>
      <c r="I1546" s="130">
        <v>2230872.7599999998</v>
      </c>
      <c r="J1546" s="130">
        <v>2172059.87</v>
      </c>
      <c r="K1546" s="130">
        <v>0</v>
      </c>
      <c r="L1546" s="128">
        <v>0</v>
      </c>
      <c r="M1546" s="130">
        <v>0</v>
      </c>
      <c r="N1546" s="130">
        <v>1045</v>
      </c>
      <c r="O1546" s="130">
        <v>5791677.7000000002</v>
      </c>
      <c r="P1546" s="130">
        <v>0</v>
      </c>
      <c r="Q1546" s="130">
        <v>0</v>
      </c>
      <c r="R1546" s="130">
        <v>0</v>
      </c>
      <c r="S1546" s="130">
        <v>0</v>
      </c>
      <c r="T1546" s="130">
        <v>0</v>
      </c>
      <c r="U1546" s="130">
        <v>0</v>
      </c>
      <c r="V1546" s="130">
        <v>0</v>
      </c>
      <c r="W1546" s="130">
        <v>0</v>
      </c>
      <c r="X1546" s="56"/>
      <c r="Y1546" s="57"/>
      <c r="Z1546" s="57"/>
      <c r="AA1546" s="57"/>
      <c r="AB1546" s="57"/>
      <c r="AC1546" s="57"/>
      <c r="AD1546" s="57"/>
    </row>
    <row r="1547" spans="1:30" s="55" customFormat="1" ht="24.75" hidden="1" customHeight="1" x14ac:dyDescent="0.25">
      <c r="A1547" s="125">
        <v>276</v>
      </c>
      <c r="B1547" s="126" t="s">
        <v>1451</v>
      </c>
      <c r="C1547" s="106">
        <f t="shared" si="221"/>
        <v>8794820.0999999996</v>
      </c>
      <c r="D1547" s="134">
        <f t="shared" si="219"/>
        <v>183118.44</v>
      </c>
      <c r="E1547" s="130">
        <v>54764.98</v>
      </c>
      <c r="F1547" s="130">
        <v>0</v>
      </c>
      <c r="G1547" s="130">
        <v>0</v>
      </c>
      <c r="H1547" s="130">
        <v>0</v>
      </c>
      <c r="I1547" s="130">
        <v>0</v>
      </c>
      <c r="J1547" s="130">
        <v>0</v>
      </c>
      <c r="K1547" s="130">
        <v>0</v>
      </c>
      <c r="L1547" s="128">
        <v>3</v>
      </c>
      <c r="M1547" s="130">
        <v>8556936.6799999997</v>
      </c>
      <c r="N1547" s="130">
        <v>0</v>
      </c>
      <c r="O1547" s="130">
        <v>0</v>
      </c>
      <c r="P1547" s="130">
        <v>0</v>
      </c>
      <c r="Q1547" s="130">
        <v>0</v>
      </c>
      <c r="R1547" s="130">
        <v>0</v>
      </c>
      <c r="S1547" s="130">
        <v>0</v>
      </c>
      <c r="T1547" s="130">
        <v>0</v>
      </c>
      <c r="U1547" s="130">
        <v>0</v>
      </c>
      <c r="V1547" s="130">
        <v>0</v>
      </c>
      <c r="W1547" s="130">
        <v>0</v>
      </c>
      <c r="X1547" s="56"/>
      <c r="Y1547" s="57"/>
      <c r="Z1547" s="57"/>
      <c r="AA1547" s="57"/>
      <c r="AB1547" s="57"/>
      <c r="AC1547" s="57"/>
      <c r="AD1547" s="57"/>
    </row>
    <row r="1548" spans="1:30" s="55" customFormat="1" ht="24.75" hidden="1" customHeight="1" x14ac:dyDescent="0.25">
      <c r="A1548" s="125">
        <v>277</v>
      </c>
      <c r="B1548" s="126" t="s">
        <v>470</v>
      </c>
      <c r="C1548" s="106">
        <f t="shared" si="221"/>
        <v>2568104.9300000002</v>
      </c>
      <c r="D1548" s="134">
        <f t="shared" si="219"/>
        <v>51294.98</v>
      </c>
      <c r="E1548" s="130">
        <f t="shared" si="220"/>
        <v>119848.09</v>
      </c>
      <c r="F1548" s="130">
        <v>2396961.86</v>
      </c>
      <c r="G1548" s="130">
        <v>0</v>
      </c>
      <c r="H1548" s="130">
        <v>0</v>
      </c>
      <c r="I1548" s="130">
        <v>0</v>
      </c>
      <c r="J1548" s="130">
        <v>0</v>
      </c>
      <c r="K1548" s="130">
        <v>0</v>
      </c>
      <c r="L1548" s="128">
        <v>0</v>
      </c>
      <c r="M1548" s="130">
        <v>0</v>
      </c>
      <c r="N1548" s="130">
        <v>0</v>
      </c>
      <c r="O1548" s="130">
        <v>0</v>
      </c>
      <c r="P1548" s="130">
        <v>0</v>
      </c>
      <c r="Q1548" s="130">
        <v>0</v>
      </c>
      <c r="R1548" s="130">
        <v>0</v>
      </c>
      <c r="S1548" s="130">
        <v>0</v>
      </c>
      <c r="T1548" s="130">
        <v>0</v>
      </c>
      <c r="U1548" s="130">
        <v>0</v>
      </c>
      <c r="V1548" s="130">
        <v>0</v>
      </c>
      <c r="W1548" s="130">
        <v>0</v>
      </c>
      <c r="X1548" s="56"/>
      <c r="Y1548" s="57"/>
      <c r="Z1548" s="57"/>
      <c r="AA1548" s="57"/>
      <c r="AB1548" s="57"/>
      <c r="AC1548" s="57"/>
      <c r="AD1548" s="57"/>
    </row>
    <row r="1549" spans="1:30" s="55" customFormat="1" ht="24.75" hidden="1" customHeight="1" x14ac:dyDescent="0.25">
      <c r="A1549" s="125">
        <v>278</v>
      </c>
      <c r="B1549" s="126" t="s">
        <v>471</v>
      </c>
      <c r="C1549" s="106">
        <f t="shared" si="221"/>
        <v>550039.87</v>
      </c>
      <c r="D1549" s="134">
        <f t="shared" si="219"/>
        <v>10986.42</v>
      </c>
      <c r="E1549" s="130">
        <f t="shared" si="220"/>
        <v>25669.21</v>
      </c>
      <c r="F1549" s="130">
        <v>513384.24</v>
      </c>
      <c r="G1549" s="130">
        <v>0</v>
      </c>
      <c r="H1549" s="130">
        <v>0</v>
      </c>
      <c r="I1549" s="130">
        <v>0</v>
      </c>
      <c r="J1549" s="130">
        <v>0</v>
      </c>
      <c r="K1549" s="130">
        <v>0</v>
      </c>
      <c r="L1549" s="128">
        <v>0</v>
      </c>
      <c r="M1549" s="130">
        <v>0</v>
      </c>
      <c r="N1549" s="130">
        <v>0</v>
      </c>
      <c r="O1549" s="130">
        <v>0</v>
      </c>
      <c r="P1549" s="130">
        <v>0</v>
      </c>
      <c r="Q1549" s="130">
        <v>0</v>
      </c>
      <c r="R1549" s="130">
        <v>0</v>
      </c>
      <c r="S1549" s="130">
        <v>0</v>
      </c>
      <c r="T1549" s="130">
        <v>0</v>
      </c>
      <c r="U1549" s="130">
        <v>0</v>
      </c>
      <c r="V1549" s="130">
        <v>0</v>
      </c>
      <c r="W1549" s="130">
        <v>0</v>
      </c>
      <c r="X1549" s="56"/>
      <c r="Y1549" s="57"/>
      <c r="Z1549" s="57"/>
      <c r="AA1549" s="57"/>
      <c r="AB1549" s="57"/>
      <c r="AC1549" s="57"/>
      <c r="AD1549" s="57"/>
    </row>
    <row r="1550" spans="1:30" s="55" customFormat="1" ht="24.75" hidden="1" customHeight="1" x14ac:dyDescent="0.25">
      <c r="A1550" s="125">
        <v>279</v>
      </c>
      <c r="B1550" s="126" t="s">
        <v>1318</v>
      </c>
      <c r="C1550" s="106">
        <f t="shared" si="221"/>
        <v>5877241.6399999997</v>
      </c>
      <c r="D1550" s="134">
        <f t="shared" si="219"/>
        <v>122078.96</v>
      </c>
      <c r="E1550" s="130">
        <v>50538.22</v>
      </c>
      <c r="F1550" s="130">
        <v>0</v>
      </c>
      <c r="G1550" s="130">
        <v>0</v>
      </c>
      <c r="H1550" s="130">
        <v>0</v>
      </c>
      <c r="I1550" s="130">
        <v>0</v>
      </c>
      <c r="J1550" s="130">
        <v>0</v>
      </c>
      <c r="K1550" s="130">
        <v>0</v>
      </c>
      <c r="L1550" s="128">
        <v>2</v>
      </c>
      <c r="M1550" s="130">
        <v>5704624.46</v>
      </c>
      <c r="N1550" s="130">
        <v>0</v>
      </c>
      <c r="O1550" s="130">
        <v>0</v>
      </c>
      <c r="P1550" s="130">
        <v>0</v>
      </c>
      <c r="Q1550" s="130">
        <v>0</v>
      </c>
      <c r="R1550" s="130">
        <v>0</v>
      </c>
      <c r="S1550" s="130">
        <v>0</v>
      </c>
      <c r="T1550" s="130">
        <v>0</v>
      </c>
      <c r="U1550" s="130">
        <v>0</v>
      </c>
      <c r="V1550" s="130">
        <v>0</v>
      </c>
      <c r="W1550" s="130">
        <v>0</v>
      </c>
      <c r="X1550" s="56"/>
      <c r="Y1550" s="57"/>
      <c r="Z1550" s="57"/>
      <c r="AA1550" s="57"/>
      <c r="AB1550" s="57"/>
      <c r="AC1550" s="57"/>
      <c r="AD1550" s="57"/>
    </row>
    <row r="1551" spans="1:30" s="55" customFormat="1" ht="24.75" hidden="1" customHeight="1" x14ac:dyDescent="0.25">
      <c r="A1551" s="125">
        <v>280</v>
      </c>
      <c r="B1551" s="126" t="s">
        <v>1310</v>
      </c>
      <c r="C1551" s="106">
        <f t="shared" si="221"/>
        <v>5877102.4000000004</v>
      </c>
      <c r="D1551" s="134">
        <f t="shared" ref="D1551:D1601" si="222">ROUND((F1551+G1551+H1551+I1551+J1551+K1551+M1551+O1551+Q1551+S1551+U1551+W1551)*0.0214,2)</f>
        <v>122078.96</v>
      </c>
      <c r="E1551" s="130">
        <v>50398.98</v>
      </c>
      <c r="F1551" s="130">
        <v>0</v>
      </c>
      <c r="G1551" s="130">
        <v>0</v>
      </c>
      <c r="H1551" s="130">
        <v>0</v>
      </c>
      <c r="I1551" s="130">
        <v>0</v>
      </c>
      <c r="J1551" s="130">
        <v>0</v>
      </c>
      <c r="K1551" s="130">
        <v>0</v>
      </c>
      <c r="L1551" s="128">
        <v>2</v>
      </c>
      <c r="M1551" s="130">
        <v>5704624.46</v>
      </c>
      <c r="N1551" s="130">
        <v>0</v>
      </c>
      <c r="O1551" s="130">
        <v>0</v>
      </c>
      <c r="P1551" s="130">
        <v>0</v>
      </c>
      <c r="Q1551" s="130">
        <v>0</v>
      </c>
      <c r="R1551" s="130">
        <v>0</v>
      </c>
      <c r="S1551" s="130">
        <v>0</v>
      </c>
      <c r="T1551" s="130">
        <v>0</v>
      </c>
      <c r="U1551" s="130">
        <v>0</v>
      </c>
      <c r="V1551" s="130">
        <v>0</v>
      </c>
      <c r="W1551" s="130">
        <v>0</v>
      </c>
      <c r="X1551" s="56"/>
      <c r="Y1551" s="57"/>
      <c r="Z1551" s="57"/>
      <c r="AA1551" s="57"/>
      <c r="AB1551" s="57"/>
      <c r="AC1551" s="57"/>
      <c r="AD1551" s="57"/>
    </row>
    <row r="1552" spans="1:30" s="55" customFormat="1" ht="24.75" hidden="1" customHeight="1" x14ac:dyDescent="0.25">
      <c r="A1552" s="125">
        <v>281</v>
      </c>
      <c r="B1552" s="126" t="s">
        <v>344</v>
      </c>
      <c r="C1552" s="106">
        <f t="shared" si="221"/>
        <v>17844713.399999999</v>
      </c>
      <c r="D1552" s="134">
        <f t="shared" si="222"/>
        <v>356427.91</v>
      </c>
      <c r="E1552" s="130">
        <f t="shared" ref="E1552:E1592" si="223">ROUND((F1552+G1552+H1552+I1552+J1552+K1552+M1552+O1552+Q1552+S1552+U1552+W1552)*0.05,2)</f>
        <v>832775.5</v>
      </c>
      <c r="F1552" s="130">
        <v>0</v>
      </c>
      <c r="G1552" s="130">
        <v>0</v>
      </c>
      <c r="H1552" s="130">
        <v>8124096.54</v>
      </c>
      <c r="I1552" s="130">
        <v>3885055.93</v>
      </c>
      <c r="J1552" s="130">
        <v>4646357.5199999996</v>
      </c>
      <c r="K1552" s="130">
        <v>0</v>
      </c>
      <c r="L1552" s="128">
        <v>0</v>
      </c>
      <c r="M1552" s="130">
        <v>0</v>
      </c>
      <c r="N1552" s="130">
        <v>0</v>
      </c>
      <c r="O1552" s="130">
        <v>0</v>
      </c>
      <c r="P1552" s="130">
        <v>0</v>
      </c>
      <c r="Q1552" s="130">
        <v>0</v>
      </c>
      <c r="R1552" s="130">
        <v>0</v>
      </c>
      <c r="S1552" s="130">
        <v>0</v>
      </c>
      <c r="T1552" s="130">
        <v>0</v>
      </c>
      <c r="U1552" s="130">
        <v>0</v>
      </c>
      <c r="V1552" s="130">
        <v>0</v>
      </c>
      <c r="W1552" s="130">
        <v>0</v>
      </c>
      <c r="X1552" s="56"/>
      <c r="Y1552" s="57"/>
      <c r="Z1552" s="57"/>
      <c r="AA1552" s="57"/>
      <c r="AB1552" s="57"/>
      <c r="AC1552" s="57"/>
      <c r="AD1552" s="57"/>
    </row>
    <row r="1553" spans="1:30" s="55" customFormat="1" ht="24.75" hidden="1" customHeight="1" x14ac:dyDescent="0.25">
      <c r="A1553" s="125">
        <v>282</v>
      </c>
      <c r="B1553" s="126" t="s">
        <v>345</v>
      </c>
      <c r="C1553" s="106">
        <f t="shared" si="221"/>
        <v>40437876.460000001</v>
      </c>
      <c r="D1553" s="134">
        <f t="shared" si="222"/>
        <v>807700.72</v>
      </c>
      <c r="E1553" s="130">
        <f t="shared" si="223"/>
        <v>1887151.23</v>
      </c>
      <c r="F1553" s="130">
        <v>3013717.82</v>
      </c>
      <c r="G1553" s="130">
        <v>0</v>
      </c>
      <c r="H1553" s="130">
        <v>6904147.7400000002</v>
      </c>
      <c r="I1553" s="130">
        <v>3301659.45</v>
      </c>
      <c r="J1553" s="130">
        <v>3948641.02</v>
      </c>
      <c r="K1553" s="130">
        <v>0</v>
      </c>
      <c r="L1553" s="128">
        <v>0</v>
      </c>
      <c r="M1553" s="130">
        <v>0</v>
      </c>
      <c r="N1553" s="130">
        <v>1649.3</v>
      </c>
      <c r="O1553" s="130">
        <v>9140874.6699999999</v>
      </c>
      <c r="P1553" s="130">
        <v>0</v>
      </c>
      <c r="Q1553" s="130">
        <v>0</v>
      </c>
      <c r="R1553" s="130">
        <v>4130.3</v>
      </c>
      <c r="S1553" s="130">
        <v>11433983.810000001</v>
      </c>
      <c r="T1553" s="130">
        <v>0</v>
      </c>
      <c r="U1553" s="130">
        <v>0</v>
      </c>
      <c r="V1553" s="130">
        <v>0</v>
      </c>
      <c r="W1553" s="130">
        <v>0</v>
      </c>
      <c r="X1553" s="56"/>
      <c r="Y1553" s="57"/>
      <c r="Z1553" s="57"/>
      <c r="AA1553" s="57"/>
      <c r="AB1553" s="57"/>
      <c r="AC1553" s="57"/>
      <c r="AD1553" s="57"/>
    </row>
    <row r="1554" spans="1:30" s="55" customFormat="1" ht="24.75" hidden="1" customHeight="1" x14ac:dyDescent="0.25">
      <c r="A1554" s="125">
        <v>283</v>
      </c>
      <c r="B1554" s="126" t="s">
        <v>1395</v>
      </c>
      <c r="C1554" s="106">
        <f t="shared" si="221"/>
        <v>11723544.859999999</v>
      </c>
      <c r="D1554" s="134">
        <f t="shared" si="222"/>
        <v>244157.93</v>
      </c>
      <c r="E1554" s="130">
        <v>70138.02</v>
      </c>
      <c r="F1554" s="130">
        <v>0</v>
      </c>
      <c r="G1554" s="130">
        <v>0</v>
      </c>
      <c r="H1554" s="130">
        <v>0</v>
      </c>
      <c r="I1554" s="130">
        <v>0</v>
      </c>
      <c r="J1554" s="130">
        <v>0</v>
      </c>
      <c r="K1554" s="130">
        <v>0</v>
      </c>
      <c r="L1554" s="128">
        <v>4</v>
      </c>
      <c r="M1554" s="130">
        <v>11409248.91</v>
      </c>
      <c r="N1554" s="130">
        <v>0</v>
      </c>
      <c r="O1554" s="130">
        <v>0</v>
      </c>
      <c r="P1554" s="130">
        <v>0</v>
      </c>
      <c r="Q1554" s="130">
        <v>0</v>
      </c>
      <c r="R1554" s="130">
        <v>0</v>
      </c>
      <c r="S1554" s="130">
        <v>0</v>
      </c>
      <c r="T1554" s="130">
        <v>0</v>
      </c>
      <c r="U1554" s="130">
        <v>0</v>
      </c>
      <c r="V1554" s="130">
        <v>0</v>
      </c>
      <c r="W1554" s="130">
        <v>0</v>
      </c>
      <c r="X1554" s="56"/>
      <c r="Y1554" s="57"/>
      <c r="Z1554" s="57"/>
      <c r="AA1554" s="57"/>
      <c r="AB1554" s="57"/>
      <c r="AC1554" s="57"/>
      <c r="AD1554" s="57"/>
    </row>
    <row r="1555" spans="1:30" s="55" customFormat="1" ht="24.75" hidden="1" customHeight="1" x14ac:dyDescent="0.25">
      <c r="A1555" s="125">
        <v>284</v>
      </c>
      <c r="B1555" s="126" t="s">
        <v>1394</v>
      </c>
      <c r="C1555" s="106">
        <f t="shared" si="221"/>
        <v>11722519.439999999</v>
      </c>
      <c r="D1555" s="134">
        <f t="shared" si="222"/>
        <v>244157.93</v>
      </c>
      <c r="E1555" s="130">
        <v>69112.600000000006</v>
      </c>
      <c r="F1555" s="130">
        <v>0</v>
      </c>
      <c r="G1555" s="130">
        <v>0</v>
      </c>
      <c r="H1555" s="130">
        <v>0</v>
      </c>
      <c r="I1555" s="130">
        <v>0</v>
      </c>
      <c r="J1555" s="130">
        <v>0</v>
      </c>
      <c r="K1555" s="130">
        <v>0</v>
      </c>
      <c r="L1555" s="128">
        <v>4</v>
      </c>
      <c r="M1555" s="130">
        <v>11409248.91</v>
      </c>
      <c r="N1555" s="130">
        <v>0</v>
      </c>
      <c r="O1555" s="130">
        <v>0</v>
      </c>
      <c r="P1555" s="130">
        <v>0</v>
      </c>
      <c r="Q1555" s="130">
        <v>0</v>
      </c>
      <c r="R1555" s="130">
        <v>0</v>
      </c>
      <c r="S1555" s="130">
        <v>0</v>
      </c>
      <c r="T1555" s="130">
        <v>0</v>
      </c>
      <c r="U1555" s="130">
        <v>0</v>
      </c>
      <c r="V1555" s="130">
        <v>0</v>
      </c>
      <c r="W1555" s="130">
        <v>0</v>
      </c>
      <c r="X1555" s="56"/>
      <c r="Y1555" s="57"/>
      <c r="Z1555" s="57"/>
      <c r="AA1555" s="57"/>
      <c r="AB1555" s="57"/>
      <c r="AC1555" s="57"/>
      <c r="AD1555" s="57"/>
    </row>
    <row r="1556" spans="1:30" s="55" customFormat="1" ht="24.75" hidden="1" customHeight="1" x14ac:dyDescent="0.25">
      <c r="A1556" s="125">
        <v>285</v>
      </c>
      <c r="B1556" s="126" t="s">
        <v>472</v>
      </c>
      <c r="C1556" s="106">
        <f t="shared" si="221"/>
        <v>40379917.890000001</v>
      </c>
      <c r="D1556" s="134">
        <f t="shared" si="222"/>
        <v>806543.07</v>
      </c>
      <c r="E1556" s="130">
        <f t="shared" si="223"/>
        <v>1884446.42</v>
      </c>
      <c r="F1556" s="130">
        <v>0</v>
      </c>
      <c r="G1556" s="130">
        <v>10102754.470000001</v>
      </c>
      <c r="H1556" s="130">
        <v>0</v>
      </c>
      <c r="I1556" s="130">
        <v>0</v>
      </c>
      <c r="J1556" s="130">
        <v>0</v>
      </c>
      <c r="K1556" s="130">
        <v>0</v>
      </c>
      <c r="L1556" s="128">
        <v>0</v>
      </c>
      <c r="M1556" s="130">
        <v>0</v>
      </c>
      <c r="N1556" s="130">
        <v>1992.3</v>
      </c>
      <c r="O1556" s="130">
        <v>11041875.1</v>
      </c>
      <c r="P1556" s="130">
        <v>0</v>
      </c>
      <c r="Q1556" s="130">
        <v>0</v>
      </c>
      <c r="R1556" s="130">
        <v>5976.3</v>
      </c>
      <c r="S1556" s="130">
        <v>16544298.83</v>
      </c>
      <c r="T1556" s="130">
        <v>0</v>
      </c>
      <c r="U1556" s="130">
        <v>0</v>
      </c>
      <c r="V1556" s="130">
        <v>0</v>
      </c>
      <c r="W1556" s="130">
        <v>0</v>
      </c>
      <c r="X1556" s="56"/>
      <c r="Y1556" s="57"/>
      <c r="Z1556" s="57"/>
      <c r="AA1556" s="57"/>
      <c r="AB1556" s="57"/>
      <c r="AC1556" s="57"/>
      <c r="AD1556" s="57"/>
    </row>
    <row r="1557" spans="1:30" s="55" customFormat="1" ht="24.75" hidden="1" customHeight="1" x14ac:dyDescent="0.25">
      <c r="A1557" s="125">
        <v>286</v>
      </c>
      <c r="B1557" s="126" t="s">
        <v>1319</v>
      </c>
      <c r="C1557" s="106">
        <f t="shared" si="221"/>
        <v>8796867.4000000004</v>
      </c>
      <c r="D1557" s="134">
        <f t="shared" si="222"/>
        <v>183118.44</v>
      </c>
      <c r="E1557" s="130">
        <v>56812.28</v>
      </c>
      <c r="F1557" s="130">
        <v>0</v>
      </c>
      <c r="G1557" s="130">
        <v>0</v>
      </c>
      <c r="H1557" s="130">
        <v>0</v>
      </c>
      <c r="I1557" s="130">
        <v>0</v>
      </c>
      <c r="J1557" s="130">
        <v>0</v>
      </c>
      <c r="K1557" s="130">
        <v>0</v>
      </c>
      <c r="L1557" s="128">
        <v>3</v>
      </c>
      <c r="M1557" s="130">
        <v>8556936.6799999997</v>
      </c>
      <c r="N1557" s="130">
        <v>0</v>
      </c>
      <c r="O1557" s="130">
        <v>0</v>
      </c>
      <c r="P1557" s="130">
        <v>0</v>
      </c>
      <c r="Q1557" s="130">
        <v>0</v>
      </c>
      <c r="R1557" s="130">
        <v>0</v>
      </c>
      <c r="S1557" s="130">
        <v>0</v>
      </c>
      <c r="T1557" s="130">
        <v>0</v>
      </c>
      <c r="U1557" s="130">
        <v>0</v>
      </c>
      <c r="V1557" s="130">
        <v>0</v>
      </c>
      <c r="W1557" s="130">
        <v>0</v>
      </c>
      <c r="X1557" s="56"/>
      <c r="Y1557" s="57"/>
      <c r="Z1557" s="57"/>
      <c r="AA1557" s="57"/>
      <c r="AB1557" s="57"/>
      <c r="AC1557" s="57"/>
      <c r="AD1557" s="57"/>
    </row>
    <row r="1558" spans="1:30" s="55" customFormat="1" ht="24.75" hidden="1" customHeight="1" x14ac:dyDescent="0.25">
      <c r="A1558" s="125">
        <v>287</v>
      </c>
      <c r="B1558" s="126" t="s">
        <v>1389</v>
      </c>
      <c r="C1558" s="106">
        <f t="shared" si="221"/>
        <v>8795961.1600000001</v>
      </c>
      <c r="D1558" s="134">
        <f t="shared" si="222"/>
        <v>183118.44</v>
      </c>
      <c r="E1558" s="130">
        <v>55906.04</v>
      </c>
      <c r="F1558" s="130">
        <v>0</v>
      </c>
      <c r="G1558" s="130">
        <v>0</v>
      </c>
      <c r="H1558" s="130">
        <v>0</v>
      </c>
      <c r="I1558" s="130">
        <v>0</v>
      </c>
      <c r="J1558" s="130">
        <v>0</v>
      </c>
      <c r="K1558" s="130">
        <v>0</v>
      </c>
      <c r="L1558" s="128">
        <v>3</v>
      </c>
      <c r="M1558" s="130">
        <v>8556936.6799999997</v>
      </c>
      <c r="N1558" s="130">
        <v>0</v>
      </c>
      <c r="O1558" s="130">
        <v>0</v>
      </c>
      <c r="P1558" s="130">
        <v>0</v>
      </c>
      <c r="Q1558" s="130">
        <v>0</v>
      </c>
      <c r="R1558" s="130">
        <v>0</v>
      </c>
      <c r="S1558" s="130">
        <v>0</v>
      </c>
      <c r="T1558" s="130">
        <v>0</v>
      </c>
      <c r="U1558" s="130">
        <v>0</v>
      </c>
      <c r="V1558" s="130">
        <v>0</v>
      </c>
      <c r="W1558" s="130">
        <v>0</v>
      </c>
      <c r="X1558" s="56"/>
      <c r="Y1558" s="57"/>
      <c r="Z1558" s="57"/>
      <c r="AA1558" s="57"/>
      <c r="AB1558" s="57"/>
      <c r="AC1558" s="57"/>
      <c r="AD1558" s="57"/>
    </row>
    <row r="1559" spans="1:30" s="55" customFormat="1" ht="24.75" hidden="1" customHeight="1" x14ac:dyDescent="0.25">
      <c r="A1559" s="125">
        <v>288</v>
      </c>
      <c r="B1559" s="126" t="s">
        <v>473</v>
      </c>
      <c r="C1559" s="106">
        <f t="shared" si="221"/>
        <v>16443831.32</v>
      </c>
      <c r="D1559" s="134">
        <f t="shared" si="222"/>
        <v>328446.88</v>
      </c>
      <c r="E1559" s="130">
        <f t="shared" si="223"/>
        <v>767399.26</v>
      </c>
      <c r="F1559" s="130">
        <v>0</v>
      </c>
      <c r="G1559" s="130">
        <v>0</v>
      </c>
      <c r="H1559" s="130">
        <v>0</v>
      </c>
      <c r="I1559" s="130">
        <v>0</v>
      </c>
      <c r="J1559" s="130">
        <v>0</v>
      </c>
      <c r="K1559" s="130">
        <v>0</v>
      </c>
      <c r="L1559" s="128">
        <v>0</v>
      </c>
      <c r="M1559" s="130">
        <v>0</v>
      </c>
      <c r="N1559" s="130">
        <v>1555</v>
      </c>
      <c r="O1559" s="130">
        <v>8393970.3800000008</v>
      </c>
      <c r="P1559" s="130">
        <v>0</v>
      </c>
      <c r="Q1559" s="130">
        <v>0</v>
      </c>
      <c r="R1559" s="130">
        <v>2512</v>
      </c>
      <c r="S1559" s="130">
        <v>6954014.7999999998</v>
      </c>
      <c r="T1559" s="130">
        <v>0</v>
      </c>
      <c r="U1559" s="130">
        <v>0</v>
      </c>
      <c r="V1559" s="130">
        <v>0</v>
      </c>
      <c r="W1559" s="130">
        <v>0</v>
      </c>
      <c r="X1559" s="56"/>
      <c r="Y1559" s="57"/>
      <c r="Z1559" s="57"/>
      <c r="AA1559" s="57"/>
      <c r="AB1559" s="57"/>
      <c r="AC1559" s="57"/>
      <c r="AD1559" s="57"/>
    </row>
    <row r="1560" spans="1:30" s="55" customFormat="1" ht="24.75" hidden="1" customHeight="1" x14ac:dyDescent="0.25">
      <c r="A1560" s="125">
        <v>289</v>
      </c>
      <c r="B1560" s="126" t="s">
        <v>474</v>
      </c>
      <c r="C1560" s="106">
        <f t="shared" si="221"/>
        <v>7450531.46</v>
      </c>
      <c r="D1560" s="134">
        <f t="shared" si="222"/>
        <v>148815.92000000001</v>
      </c>
      <c r="E1560" s="130">
        <f t="shared" si="223"/>
        <v>347700.74</v>
      </c>
      <c r="F1560" s="130">
        <v>0</v>
      </c>
      <c r="G1560" s="130">
        <v>0</v>
      </c>
      <c r="H1560" s="130">
        <v>0</v>
      </c>
      <c r="I1560" s="130">
        <v>0</v>
      </c>
      <c r="J1560" s="130">
        <v>0</v>
      </c>
      <c r="K1560" s="130">
        <v>0</v>
      </c>
      <c r="L1560" s="128">
        <v>0</v>
      </c>
      <c r="M1560" s="130">
        <v>0</v>
      </c>
      <c r="N1560" s="130">
        <v>0</v>
      </c>
      <c r="O1560" s="130">
        <v>0</v>
      </c>
      <c r="P1560" s="130">
        <v>0</v>
      </c>
      <c r="Q1560" s="130">
        <v>0</v>
      </c>
      <c r="R1560" s="130">
        <v>2512</v>
      </c>
      <c r="S1560" s="130">
        <v>6954014.7999999998</v>
      </c>
      <c r="T1560" s="130">
        <v>0</v>
      </c>
      <c r="U1560" s="130">
        <v>0</v>
      </c>
      <c r="V1560" s="130">
        <v>0</v>
      </c>
      <c r="W1560" s="130">
        <v>0</v>
      </c>
      <c r="X1560" s="56"/>
      <c r="Y1560" s="57"/>
      <c r="Z1560" s="57"/>
      <c r="AA1560" s="57"/>
      <c r="AB1560" s="57"/>
      <c r="AC1560" s="57"/>
      <c r="AD1560" s="57"/>
    </row>
    <row r="1561" spans="1:30" s="55" customFormat="1" ht="24.75" hidden="1" customHeight="1" x14ac:dyDescent="0.25">
      <c r="A1561" s="125">
        <v>290</v>
      </c>
      <c r="B1561" s="126" t="s">
        <v>1390</v>
      </c>
      <c r="C1561" s="106">
        <f t="shared" si="221"/>
        <v>5879331.4199999999</v>
      </c>
      <c r="D1561" s="134">
        <f t="shared" si="222"/>
        <v>122078.96</v>
      </c>
      <c r="E1561" s="130">
        <v>52628</v>
      </c>
      <c r="F1561" s="130">
        <v>0</v>
      </c>
      <c r="G1561" s="130">
        <v>0</v>
      </c>
      <c r="H1561" s="130">
        <v>0</v>
      </c>
      <c r="I1561" s="130">
        <v>0</v>
      </c>
      <c r="J1561" s="130">
        <v>0</v>
      </c>
      <c r="K1561" s="130">
        <v>0</v>
      </c>
      <c r="L1561" s="128">
        <v>2</v>
      </c>
      <c r="M1561" s="130">
        <v>5704624.46</v>
      </c>
      <c r="N1561" s="130">
        <v>0</v>
      </c>
      <c r="O1561" s="130">
        <v>0</v>
      </c>
      <c r="P1561" s="130">
        <v>0</v>
      </c>
      <c r="Q1561" s="130">
        <v>0</v>
      </c>
      <c r="R1561" s="130">
        <v>0</v>
      </c>
      <c r="S1561" s="130">
        <v>0</v>
      </c>
      <c r="T1561" s="130">
        <v>0</v>
      </c>
      <c r="U1561" s="130">
        <v>0</v>
      </c>
      <c r="V1561" s="130">
        <v>0</v>
      </c>
      <c r="W1561" s="130">
        <v>0</v>
      </c>
      <c r="X1561" s="56"/>
      <c r="Y1561" s="57"/>
      <c r="Z1561" s="57"/>
      <c r="AA1561" s="57"/>
      <c r="AB1561" s="57"/>
      <c r="AC1561" s="57"/>
      <c r="AD1561" s="57"/>
    </row>
    <row r="1562" spans="1:30" s="55" customFormat="1" ht="24.75" hidden="1" customHeight="1" x14ac:dyDescent="0.25">
      <c r="A1562" s="125">
        <v>291</v>
      </c>
      <c r="B1562" s="126" t="s">
        <v>1383</v>
      </c>
      <c r="C1562" s="106">
        <f t="shared" si="221"/>
        <v>5876351.9199999999</v>
      </c>
      <c r="D1562" s="134">
        <f t="shared" si="222"/>
        <v>122078.96</v>
      </c>
      <c r="E1562" s="130">
        <v>49648.5</v>
      </c>
      <c r="F1562" s="130">
        <v>0</v>
      </c>
      <c r="G1562" s="130">
        <v>0</v>
      </c>
      <c r="H1562" s="130">
        <v>0</v>
      </c>
      <c r="I1562" s="130">
        <v>0</v>
      </c>
      <c r="J1562" s="130">
        <v>0</v>
      </c>
      <c r="K1562" s="130">
        <v>0</v>
      </c>
      <c r="L1562" s="128">
        <v>2</v>
      </c>
      <c r="M1562" s="130">
        <v>5704624.46</v>
      </c>
      <c r="N1562" s="130">
        <v>0</v>
      </c>
      <c r="O1562" s="130">
        <v>0</v>
      </c>
      <c r="P1562" s="130">
        <v>0</v>
      </c>
      <c r="Q1562" s="130">
        <v>0</v>
      </c>
      <c r="R1562" s="130">
        <v>0</v>
      </c>
      <c r="S1562" s="130">
        <v>0</v>
      </c>
      <c r="T1562" s="130">
        <v>0</v>
      </c>
      <c r="U1562" s="130">
        <v>0</v>
      </c>
      <c r="V1562" s="130">
        <v>0</v>
      </c>
      <c r="W1562" s="130">
        <v>0</v>
      </c>
      <c r="X1562" s="56"/>
      <c r="Y1562" s="57"/>
      <c r="Z1562" s="57"/>
      <c r="AA1562" s="57"/>
      <c r="AB1562" s="57"/>
      <c r="AC1562" s="57"/>
      <c r="AD1562" s="57"/>
    </row>
    <row r="1563" spans="1:30" s="55" customFormat="1" ht="24.75" hidden="1" customHeight="1" x14ac:dyDescent="0.25">
      <c r="A1563" s="125">
        <v>292</v>
      </c>
      <c r="B1563" s="126" t="s">
        <v>1377</v>
      </c>
      <c r="C1563" s="106">
        <f t="shared" si="221"/>
        <v>5879274.7800000003</v>
      </c>
      <c r="D1563" s="134">
        <f t="shared" si="222"/>
        <v>122078.96</v>
      </c>
      <c r="E1563" s="130">
        <v>52571.360000000001</v>
      </c>
      <c r="F1563" s="130">
        <v>0</v>
      </c>
      <c r="G1563" s="130">
        <v>0</v>
      </c>
      <c r="H1563" s="130">
        <v>0</v>
      </c>
      <c r="I1563" s="130">
        <v>0</v>
      </c>
      <c r="J1563" s="130">
        <v>0</v>
      </c>
      <c r="K1563" s="130">
        <v>0</v>
      </c>
      <c r="L1563" s="128">
        <v>2</v>
      </c>
      <c r="M1563" s="130">
        <v>5704624.46</v>
      </c>
      <c r="N1563" s="130">
        <v>0</v>
      </c>
      <c r="O1563" s="130">
        <v>0</v>
      </c>
      <c r="P1563" s="130">
        <v>0</v>
      </c>
      <c r="Q1563" s="130">
        <v>0</v>
      </c>
      <c r="R1563" s="130">
        <v>0</v>
      </c>
      <c r="S1563" s="130">
        <v>0</v>
      </c>
      <c r="T1563" s="130">
        <v>0</v>
      </c>
      <c r="U1563" s="130">
        <v>0</v>
      </c>
      <c r="V1563" s="130">
        <v>0</v>
      </c>
      <c r="W1563" s="130">
        <v>0</v>
      </c>
      <c r="X1563" s="56"/>
      <c r="Y1563" s="57"/>
      <c r="Z1563" s="57"/>
      <c r="AA1563" s="57"/>
      <c r="AB1563" s="57"/>
      <c r="AC1563" s="57"/>
      <c r="AD1563" s="57"/>
    </row>
    <row r="1564" spans="1:30" s="55" customFormat="1" ht="24.75" hidden="1" customHeight="1" x14ac:dyDescent="0.25">
      <c r="A1564" s="125">
        <v>293</v>
      </c>
      <c r="B1564" s="126" t="s">
        <v>1378</v>
      </c>
      <c r="C1564" s="106">
        <f t="shared" si="221"/>
        <v>5879326.7000000002</v>
      </c>
      <c r="D1564" s="134">
        <f t="shared" si="222"/>
        <v>122078.96</v>
      </c>
      <c r="E1564" s="130">
        <v>52623.28</v>
      </c>
      <c r="F1564" s="130">
        <v>0</v>
      </c>
      <c r="G1564" s="130">
        <v>0</v>
      </c>
      <c r="H1564" s="130">
        <v>0</v>
      </c>
      <c r="I1564" s="130">
        <v>0</v>
      </c>
      <c r="J1564" s="130">
        <v>0</v>
      </c>
      <c r="K1564" s="130">
        <v>0</v>
      </c>
      <c r="L1564" s="128">
        <v>2</v>
      </c>
      <c r="M1564" s="130">
        <v>5704624.46</v>
      </c>
      <c r="N1564" s="130">
        <v>0</v>
      </c>
      <c r="O1564" s="130">
        <v>0</v>
      </c>
      <c r="P1564" s="130">
        <v>0</v>
      </c>
      <c r="Q1564" s="130">
        <v>0</v>
      </c>
      <c r="R1564" s="130">
        <v>0</v>
      </c>
      <c r="S1564" s="130">
        <v>0</v>
      </c>
      <c r="T1564" s="130">
        <v>0</v>
      </c>
      <c r="U1564" s="130">
        <v>0</v>
      </c>
      <c r="V1564" s="130">
        <v>0</v>
      </c>
      <c r="W1564" s="130">
        <v>0</v>
      </c>
      <c r="X1564" s="56"/>
      <c r="Y1564" s="57"/>
      <c r="Z1564" s="57"/>
      <c r="AA1564" s="57"/>
      <c r="AB1564" s="57"/>
      <c r="AC1564" s="57"/>
      <c r="AD1564" s="57"/>
    </row>
    <row r="1565" spans="1:30" s="55" customFormat="1" ht="24.75" hidden="1" customHeight="1" x14ac:dyDescent="0.25">
      <c r="A1565" s="125">
        <v>294</v>
      </c>
      <c r="B1565" s="126" t="s">
        <v>1379</v>
      </c>
      <c r="C1565" s="106">
        <f t="shared" si="221"/>
        <v>5879298.3799999999</v>
      </c>
      <c r="D1565" s="134">
        <f t="shared" si="222"/>
        <v>122078.96</v>
      </c>
      <c r="E1565" s="130">
        <v>52594.96</v>
      </c>
      <c r="F1565" s="130">
        <v>0</v>
      </c>
      <c r="G1565" s="130">
        <v>0</v>
      </c>
      <c r="H1565" s="130">
        <v>0</v>
      </c>
      <c r="I1565" s="130">
        <v>0</v>
      </c>
      <c r="J1565" s="130">
        <v>0</v>
      </c>
      <c r="K1565" s="130">
        <v>0</v>
      </c>
      <c r="L1565" s="128">
        <v>2</v>
      </c>
      <c r="M1565" s="130">
        <v>5704624.46</v>
      </c>
      <c r="N1565" s="130">
        <v>0</v>
      </c>
      <c r="O1565" s="130">
        <v>0</v>
      </c>
      <c r="P1565" s="130">
        <v>0</v>
      </c>
      <c r="Q1565" s="130">
        <v>0</v>
      </c>
      <c r="R1565" s="130">
        <v>0</v>
      </c>
      <c r="S1565" s="130">
        <v>0</v>
      </c>
      <c r="T1565" s="130">
        <v>0</v>
      </c>
      <c r="U1565" s="130">
        <v>0</v>
      </c>
      <c r="V1565" s="130">
        <v>0</v>
      </c>
      <c r="W1565" s="130">
        <v>0</v>
      </c>
      <c r="X1565" s="56"/>
      <c r="Y1565" s="57"/>
      <c r="Z1565" s="57"/>
      <c r="AA1565" s="57"/>
      <c r="AB1565" s="57"/>
      <c r="AC1565" s="57"/>
      <c r="AD1565" s="57"/>
    </row>
    <row r="1566" spans="1:30" s="55" customFormat="1" ht="24.75" hidden="1" customHeight="1" x14ac:dyDescent="0.25">
      <c r="A1566" s="125">
        <v>295</v>
      </c>
      <c r="B1566" s="126" t="s">
        <v>1374</v>
      </c>
      <c r="C1566" s="106">
        <f t="shared" si="221"/>
        <v>5876607.9800000004</v>
      </c>
      <c r="D1566" s="134">
        <f t="shared" si="222"/>
        <v>122078.96</v>
      </c>
      <c r="E1566" s="130">
        <v>49904.56</v>
      </c>
      <c r="F1566" s="130">
        <v>0</v>
      </c>
      <c r="G1566" s="130">
        <v>0</v>
      </c>
      <c r="H1566" s="130">
        <v>0</v>
      </c>
      <c r="I1566" s="130">
        <v>0</v>
      </c>
      <c r="J1566" s="130">
        <v>0</v>
      </c>
      <c r="K1566" s="130">
        <v>0</v>
      </c>
      <c r="L1566" s="128">
        <v>2</v>
      </c>
      <c r="M1566" s="130">
        <v>5704624.46</v>
      </c>
      <c r="N1566" s="130">
        <v>0</v>
      </c>
      <c r="O1566" s="130">
        <v>0</v>
      </c>
      <c r="P1566" s="130">
        <v>0</v>
      </c>
      <c r="Q1566" s="130">
        <v>0</v>
      </c>
      <c r="R1566" s="130">
        <v>0</v>
      </c>
      <c r="S1566" s="130">
        <v>0</v>
      </c>
      <c r="T1566" s="130">
        <v>0</v>
      </c>
      <c r="U1566" s="130">
        <v>0</v>
      </c>
      <c r="V1566" s="130">
        <v>0</v>
      </c>
      <c r="W1566" s="130">
        <v>0</v>
      </c>
      <c r="X1566" s="56"/>
      <c r="Y1566" s="57"/>
      <c r="Z1566" s="57"/>
      <c r="AA1566" s="57"/>
      <c r="AB1566" s="57"/>
      <c r="AC1566" s="57"/>
      <c r="AD1566" s="57"/>
    </row>
    <row r="1567" spans="1:30" s="55" customFormat="1" ht="24.75" hidden="1" customHeight="1" x14ac:dyDescent="0.25">
      <c r="A1567" s="125">
        <v>296</v>
      </c>
      <c r="B1567" s="126" t="s">
        <v>1313</v>
      </c>
      <c r="C1567" s="106">
        <f t="shared" si="221"/>
        <v>5879074.1799999997</v>
      </c>
      <c r="D1567" s="134">
        <f t="shared" si="222"/>
        <v>122078.96</v>
      </c>
      <c r="E1567" s="130">
        <v>52370.76</v>
      </c>
      <c r="F1567" s="130">
        <v>0</v>
      </c>
      <c r="G1567" s="130">
        <v>0</v>
      </c>
      <c r="H1567" s="130">
        <v>0</v>
      </c>
      <c r="I1567" s="130">
        <v>0</v>
      </c>
      <c r="J1567" s="130">
        <v>0</v>
      </c>
      <c r="K1567" s="130">
        <v>0</v>
      </c>
      <c r="L1567" s="128">
        <v>2</v>
      </c>
      <c r="M1567" s="130">
        <v>5704624.46</v>
      </c>
      <c r="N1567" s="130">
        <v>0</v>
      </c>
      <c r="O1567" s="130">
        <v>0</v>
      </c>
      <c r="P1567" s="130">
        <v>0</v>
      </c>
      <c r="Q1567" s="130">
        <v>0</v>
      </c>
      <c r="R1567" s="130">
        <v>0</v>
      </c>
      <c r="S1567" s="130">
        <v>0</v>
      </c>
      <c r="T1567" s="130">
        <v>0</v>
      </c>
      <c r="U1567" s="130">
        <v>0</v>
      </c>
      <c r="V1567" s="130">
        <v>0</v>
      </c>
      <c r="W1567" s="130">
        <v>0</v>
      </c>
      <c r="X1567" s="56"/>
      <c r="Y1567" s="57"/>
      <c r="Z1567" s="57"/>
      <c r="AA1567" s="57"/>
      <c r="AB1567" s="57"/>
      <c r="AC1567" s="57"/>
      <c r="AD1567" s="57"/>
    </row>
    <row r="1568" spans="1:30" s="55" customFormat="1" ht="24.75" hidden="1" customHeight="1" x14ac:dyDescent="0.25">
      <c r="A1568" s="125">
        <v>297</v>
      </c>
      <c r="B1568" s="126" t="s">
        <v>1314</v>
      </c>
      <c r="C1568" s="106">
        <f t="shared" si="221"/>
        <v>5878616.3399999999</v>
      </c>
      <c r="D1568" s="134">
        <f t="shared" si="222"/>
        <v>122078.96</v>
      </c>
      <c r="E1568" s="130">
        <v>51912.92</v>
      </c>
      <c r="F1568" s="130">
        <v>0</v>
      </c>
      <c r="G1568" s="130">
        <v>0</v>
      </c>
      <c r="H1568" s="130">
        <v>0</v>
      </c>
      <c r="I1568" s="130">
        <v>0</v>
      </c>
      <c r="J1568" s="130">
        <v>0</v>
      </c>
      <c r="K1568" s="130">
        <v>0</v>
      </c>
      <c r="L1568" s="128">
        <v>2</v>
      </c>
      <c r="M1568" s="130">
        <v>5704624.46</v>
      </c>
      <c r="N1568" s="130">
        <v>0</v>
      </c>
      <c r="O1568" s="130">
        <v>0</v>
      </c>
      <c r="P1568" s="130">
        <v>0</v>
      </c>
      <c r="Q1568" s="130">
        <v>0</v>
      </c>
      <c r="R1568" s="130">
        <v>0</v>
      </c>
      <c r="S1568" s="130">
        <v>0</v>
      </c>
      <c r="T1568" s="130">
        <v>0</v>
      </c>
      <c r="U1568" s="130">
        <v>0</v>
      </c>
      <c r="V1568" s="130">
        <v>0</v>
      </c>
      <c r="W1568" s="130">
        <v>0</v>
      </c>
      <c r="X1568" s="56"/>
      <c r="Y1568" s="57"/>
      <c r="Z1568" s="57"/>
      <c r="AA1568" s="57"/>
      <c r="AB1568" s="57"/>
      <c r="AC1568" s="57"/>
      <c r="AD1568" s="57"/>
    </row>
    <row r="1569" spans="1:30" s="55" customFormat="1" ht="24.75" hidden="1" customHeight="1" x14ac:dyDescent="0.25">
      <c r="A1569" s="125">
        <v>298</v>
      </c>
      <c r="B1569" s="126" t="s">
        <v>1315</v>
      </c>
      <c r="C1569" s="106">
        <f t="shared" si="221"/>
        <v>5877802.1399999997</v>
      </c>
      <c r="D1569" s="134">
        <f t="shared" si="222"/>
        <v>122078.96</v>
      </c>
      <c r="E1569" s="130">
        <v>51098.720000000001</v>
      </c>
      <c r="F1569" s="130">
        <v>0</v>
      </c>
      <c r="G1569" s="130">
        <v>0</v>
      </c>
      <c r="H1569" s="130">
        <v>0</v>
      </c>
      <c r="I1569" s="130">
        <v>0</v>
      </c>
      <c r="J1569" s="130">
        <v>0</v>
      </c>
      <c r="K1569" s="130">
        <v>0</v>
      </c>
      <c r="L1569" s="128">
        <v>2</v>
      </c>
      <c r="M1569" s="130">
        <v>5704624.46</v>
      </c>
      <c r="N1569" s="130">
        <v>0</v>
      </c>
      <c r="O1569" s="130">
        <v>0</v>
      </c>
      <c r="P1569" s="130">
        <v>0</v>
      </c>
      <c r="Q1569" s="130">
        <v>0</v>
      </c>
      <c r="R1569" s="130">
        <v>0</v>
      </c>
      <c r="S1569" s="130">
        <v>0</v>
      </c>
      <c r="T1569" s="130">
        <v>0</v>
      </c>
      <c r="U1569" s="130">
        <v>0</v>
      </c>
      <c r="V1569" s="130">
        <v>0</v>
      </c>
      <c r="W1569" s="130">
        <v>0</v>
      </c>
      <c r="X1569" s="56"/>
      <c r="Y1569" s="57"/>
      <c r="Z1569" s="57"/>
      <c r="AA1569" s="57"/>
      <c r="AB1569" s="57"/>
      <c r="AC1569" s="57"/>
      <c r="AD1569" s="57"/>
    </row>
    <row r="1570" spans="1:30" s="55" customFormat="1" ht="24.75" hidden="1" customHeight="1" x14ac:dyDescent="0.25">
      <c r="A1570" s="125">
        <v>299</v>
      </c>
      <c r="B1570" s="126" t="s">
        <v>1384</v>
      </c>
      <c r="C1570" s="106">
        <f t="shared" si="221"/>
        <v>23392993.800000001</v>
      </c>
      <c r="D1570" s="134">
        <f t="shared" si="222"/>
        <v>488315.85</v>
      </c>
      <c r="E1570" s="130">
        <v>86180.12</v>
      </c>
      <c r="F1570" s="130">
        <v>0</v>
      </c>
      <c r="G1570" s="130">
        <v>0</v>
      </c>
      <c r="H1570" s="130">
        <v>0</v>
      </c>
      <c r="I1570" s="130">
        <v>0</v>
      </c>
      <c r="J1570" s="130">
        <v>0</v>
      </c>
      <c r="K1570" s="130">
        <v>0</v>
      </c>
      <c r="L1570" s="128">
        <v>8</v>
      </c>
      <c r="M1570" s="130">
        <v>22818497.829999998</v>
      </c>
      <c r="N1570" s="130">
        <v>0</v>
      </c>
      <c r="O1570" s="130">
        <v>0</v>
      </c>
      <c r="P1570" s="130">
        <v>0</v>
      </c>
      <c r="Q1570" s="130">
        <v>0</v>
      </c>
      <c r="R1570" s="130">
        <v>0</v>
      </c>
      <c r="S1570" s="130">
        <v>0</v>
      </c>
      <c r="T1570" s="130">
        <v>0</v>
      </c>
      <c r="U1570" s="130">
        <v>0</v>
      </c>
      <c r="V1570" s="130">
        <v>0</v>
      </c>
      <c r="W1570" s="130">
        <v>0</v>
      </c>
      <c r="X1570" s="56"/>
      <c r="Y1570" s="57"/>
      <c r="Z1570" s="57"/>
      <c r="AA1570" s="57"/>
      <c r="AB1570" s="57"/>
      <c r="AC1570" s="57"/>
      <c r="AD1570" s="57"/>
    </row>
    <row r="1571" spans="1:30" s="55" customFormat="1" ht="25.5" hidden="1" customHeight="1" x14ac:dyDescent="0.25">
      <c r="A1571" s="125">
        <v>300</v>
      </c>
      <c r="B1571" s="126" t="s">
        <v>475</v>
      </c>
      <c r="C1571" s="106">
        <f t="shared" si="221"/>
        <v>3770985.73</v>
      </c>
      <c r="D1571" s="134">
        <f t="shared" si="222"/>
        <v>75321.16</v>
      </c>
      <c r="E1571" s="130">
        <f t="shared" si="223"/>
        <v>175984.03</v>
      </c>
      <c r="F1571" s="130">
        <v>0</v>
      </c>
      <c r="G1571" s="130">
        <v>0</v>
      </c>
      <c r="H1571" s="130">
        <v>0</v>
      </c>
      <c r="I1571" s="130">
        <v>0</v>
      </c>
      <c r="J1571" s="130">
        <v>0</v>
      </c>
      <c r="K1571" s="130">
        <v>0</v>
      </c>
      <c r="L1571" s="128">
        <v>0</v>
      </c>
      <c r="M1571" s="130">
        <v>0</v>
      </c>
      <c r="N1571" s="130">
        <v>0</v>
      </c>
      <c r="O1571" s="130">
        <v>0</v>
      </c>
      <c r="P1571" s="130">
        <v>1181.9000000000001</v>
      </c>
      <c r="Q1571" s="130">
        <v>3519680.54</v>
      </c>
      <c r="R1571" s="130">
        <v>0</v>
      </c>
      <c r="S1571" s="130">
        <v>0</v>
      </c>
      <c r="T1571" s="130">
        <v>0</v>
      </c>
      <c r="U1571" s="130">
        <v>0</v>
      </c>
      <c r="V1571" s="130">
        <v>0</v>
      </c>
      <c r="W1571" s="130">
        <v>0</v>
      </c>
      <c r="X1571" s="56"/>
      <c r="Y1571" s="57"/>
      <c r="Z1571" s="57"/>
      <c r="AA1571" s="57"/>
      <c r="AB1571" s="57"/>
      <c r="AC1571" s="57"/>
      <c r="AD1571" s="57"/>
    </row>
    <row r="1572" spans="1:30" s="55" customFormat="1" ht="24.75" hidden="1" customHeight="1" x14ac:dyDescent="0.25">
      <c r="A1572" s="125">
        <v>301</v>
      </c>
      <c r="B1572" s="126" t="s">
        <v>476</v>
      </c>
      <c r="C1572" s="106">
        <f t="shared" si="221"/>
        <v>15166092.609999999</v>
      </c>
      <c r="D1572" s="134">
        <f t="shared" si="222"/>
        <v>302925.5</v>
      </c>
      <c r="E1572" s="130">
        <f t="shared" si="223"/>
        <v>707769.86</v>
      </c>
      <c r="F1572" s="130">
        <v>0</v>
      </c>
      <c r="G1572" s="130">
        <v>0</v>
      </c>
      <c r="H1572" s="130">
        <v>0</v>
      </c>
      <c r="I1572" s="130">
        <v>0</v>
      </c>
      <c r="J1572" s="130">
        <v>0</v>
      </c>
      <c r="K1572" s="130">
        <v>0</v>
      </c>
      <c r="L1572" s="128">
        <v>0</v>
      </c>
      <c r="M1572" s="130">
        <v>0</v>
      </c>
      <c r="N1572" s="130">
        <v>1123.5</v>
      </c>
      <c r="O1572" s="130">
        <v>6064711.0800000001</v>
      </c>
      <c r="P1572" s="130">
        <v>0</v>
      </c>
      <c r="Q1572" s="130">
        <v>0</v>
      </c>
      <c r="R1572" s="130">
        <v>0</v>
      </c>
      <c r="S1572" s="130">
        <v>0</v>
      </c>
      <c r="T1572" s="130">
        <v>2922.6</v>
      </c>
      <c r="U1572" s="130">
        <v>8090686.1699999999</v>
      </c>
      <c r="V1572" s="130">
        <v>0</v>
      </c>
      <c r="W1572" s="130">
        <v>0</v>
      </c>
      <c r="X1572" s="56"/>
      <c r="Y1572" s="57"/>
      <c r="Z1572" s="57"/>
      <c r="AA1572" s="57"/>
      <c r="AB1572" s="57"/>
      <c r="AC1572" s="57"/>
      <c r="AD1572" s="57"/>
    </row>
    <row r="1573" spans="1:30" s="55" customFormat="1" ht="24.75" hidden="1" customHeight="1" x14ac:dyDescent="0.25">
      <c r="A1573" s="125">
        <v>302</v>
      </c>
      <c r="B1573" s="126" t="s">
        <v>477</v>
      </c>
      <c r="C1573" s="106">
        <f t="shared" si="221"/>
        <v>17016051.949999999</v>
      </c>
      <c r="D1573" s="134">
        <f t="shared" si="222"/>
        <v>339876.34</v>
      </c>
      <c r="E1573" s="130">
        <f t="shared" si="223"/>
        <v>794103.6</v>
      </c>
      <c r="F1573" s="130">
        <v>0</v>
      </c>
      <c r="G1573" s="130">
        <v>0</v>
      </c>
      <c r="H1573" s="130">
        <v>0</v>
      </c>
      <c r="I1573" s="130">
        <v>0</v>
      </c>
      <c r="J1573" s="130">
        <v>0</v>
      </c>
      <c r="K1573" s="130">
        <v>0</v>
      </c>
      <c r="L1573" s="128">
        <v>0</v>
      </c>
      <c r="M1573" s="130">
        <v>0</v>
      </c>
      <c r="N1573" s="130">
        <v>1336.7</v>
      </c>
      <c r="O1573" s="130">
        <v>7215575.7000000002</v>
      </c>
      <c r="P1573" s="130">
        <v>0</v>
      </c>
      <c r="Q1573" s="130">
        <v>0</v>
      </c>
      <c r="R1573" s="130">
        <v>0</v>
      </c>
      <c r="S1573" s="130">
        <v>0</v>
      </c>
      <c r="T1573" s="130">
        <v>3130.6</v>
      </c>
      <c r="U1573" s="130">
        <v>8666496.3100000005</v>
      </c>
      <c r="V1573" s="130">
        <v>0</v>
      </c>
      <c r="W1573" s="130">
        <v>0</v>
      </c>
      <c r="X1573" s="56"/>
      <c r="Y1573" s="57"/>
      <c r="Z1573" s="57"/>
      <c r="AA1573" s="57"/>
      <c r="AB1573" s="57"/>
      <c r="AC1573" s="57"/>
      <c r="AD1573" s="57"/>
    </row>
    <row r="1574" spans="1:30" s="55" customFormat="1" ht="24.75" hidden="1" customHeight="1" x14ac:dyDescent="0.25">
      <c r="A1574" s="125">
        <v>303</v>
      </c>
      <c r="B1574" s="126" t="s">
        <v>478</v>
      </c>
      <c r="C1574" s="106">
        <f t="shared" si="221"/>
        <v>13988118.24</v>
      </c>
      <c r="D1574" s="134">
        <f t="shared" si="222"/>
        <v>279396.8</v>
      </c>
      <c r="E1574" s="130">
        <f t="shared" si="223"/>
        <v>652796.26</v>
      </c>
      <c r="F1574" s="130">
        <v>0</v>
      </c>
      <c r="G1574" s="130">
        <v>9225850.9100000001</v>
      </c>
      <c r="H1574" s="130">
        <v>0</v>
      </c>
      <c r="I1574" s="130">
        <v>0</v>
      </c>
      <c r="J1574" s="130">
        <v>3830074.27</v>
      </c>
      <c r="K1574" s="130">
        <v>0</v>
      </c>
      <c r="L1574" s="128">
        <v>0</v>
      </c>
      <c r="M1574" s="130">
        <v>0</v>
      </c>
      <c r="N1574" s="130">
        <v>0</v>
      </c>
      <c r="O1574" s="130">
        <v>0</v>
      </c>
      <c r="P1574" s="130">
        <v>0</v>
      </c>
      <c r="Q1574" s="130">
        <v>0</v>
      </c>
      <c r="R1574" s="130">
        <v>0</v>
      </c>
      <c r="S1574" s="130">
        <v>0</v>
      </c>
      <c r="T1574" s="130">
        <v>0</v>
      </c>
      <c r="U1574" s="130">
        <v>0</v>
      </c>
      <c r="V1574" s="130">
        <v>0</v>
      </c>
      <c r="W1574" s="130">
        <v>0</v>
      </c>
      <c r="X1574" s="56"/>
      <c r="Y1574" s="57"/>
      <c r="Z1574" s="57"/>
      <c r="AA1574" s="57"/>
      <c r="AB1574" s="57"/>
      <c r="AC1574" s="57"/>
      <c r="AD1574" s="57"/>
    </row>
    <row r="1575" spans="1:30" s="55" customFormat="1" ht="24.75" hidden="1" customHeight="1" x14ac:dyDescent="0.25">
      <c r="A1575" s="125">
        <v>304</v>
      </c>
      <c r="B1575" s="126" t="s">
        <v>479</v>
      </c>
      <c r="C1575" s="106">
        <f t="shared" si="221"/>
        <v>13930892.199999999</v>
      </c>
      <c r="D1575" s="134">
        <f t="shared" si="222"/>
        <v>278253.77</v>
      </c>
      <c r="E1575" s="130">
        <f t="shared" si="223"/>
        <v>650125.64</v>
      </c>
      <c r="F1575" s="130">
        <v>0</v>
      </c>
      <c r="G1575" s="130">
        <v>0</v>
      </c>
      <c r="H1575" s="130">
        <v>0</v>
      </c>
      <c r="I1575" s="130">
        <v>0</v>
      </c>
      <c r="J1575" s="130">
        <v>0</v>
      </c>
      <c r="K1575" s="130">
        <v>0</v>
      </c>
      <c r="L1575" s="128">
        <v>0</v>
      </c>
      <c r="M1575" s="130">
        <v>0</v>
      </c>
      <c r="N1575" s="130">
        <v>0</v>
      </c>
      <c r="O1575" s="130">
        <v>0</v>
      </c>
      <c r="P1575" s="130">
        <v>0</v>
      </c>
      <c r="Q1575" s="130">
        <v>0</v>
      </c>
      <c r="R1575" s="130">
        <v>0</v>
      </c>
      <c r="S1575" s="130">
        <v>0</v>
      </c>
      <c r="T1575" s="130">
        <v>4696.8999999999996</v>
      </c>
      <c r="U1575" s="130">
        <v>13002512.789999999</v>
      </c>
      <c r="V1575" s="130">
        <v>0</v>
      </c>
      <c r="W1575" s="130">
        <v>0</v>
      </c>
      <c r="X1575" s="56"/>
      <c r="Y1575" s="57"/>
      <c r="Z1575" s="57"/>
      <c r="AA1575" s="57"/>
      <c r="AB1575" s="57"/>
      <c r="AC1575" s="57"/>
      <c r="AD1575" s="57"/>
    </row>
    <row r="1576" spans="1:30" s="55" customFormat="1" ht="24.75" hidden="1" customHeight="1" x14ac:dyDescent="0.25">
      <c r="A1576" s="125">
        <v>305</v>
      </c>
      <c r="B1576" s="126" t="s">
        <v>480</v>
      </c>
      <c r="C1576" s="106">
        <f t="shared" si="221"/>
        <v>18386898.920000002</v>
      </c>
      <c r="D1576" s="134">
        <f t="shared" si="222"/>
        <v>367257.45</v>
      </c>
      <c r="E1576" s="130">
        <f t="shared" si="223"/>
        <v>858078.17</v>
      </c>
      <c r="F1576" s="130">
        <v>0</v>
      </c>
      <c r="G1576" s="130">
        <v>6002869.7699999996</v>
      </c>
      <c r="H1576" s="130">
        <v>0</v>
      </c>
      <c r="I1576" s="130">
        <v>0</v>
      </c>
      <c r="J1576" s="130">
        <v>0</v>
      </c>
      <c r="K1576" s="130">
        <v>0</v>
      </c>
      <c r="L1576" s="128">
        <v>0</v>
      </c>
      <c r="M1576" s="130">
        <v>0</v>
      </c>
      <c r="N1576" s="130">
        <v>0</v>
      </c>
      <c r="O1576" s="130">
        <v>0</v>
      </c>
      <c r="P1576" s="130">
        <v>890.1</v>
      </c>
      <c r="Q1576" s="130">
        <v>2787299.91</v>
      </c>
      <c r="R1576" s="130">
        <v>0</v>
      </c>
      <c r="S1576" s="130">
        <v>0</v>
      </c>
      <c r="T1576" s="130">
        <v>3024</v>
      </c>
      <c r="U1576" s="130">
        <v>8371393.6200000001</v>
      </c>
      <c r="V1576" s="130">
        <v>0</v>
      </c>
      <c r="W1576" s="130">
        <v>0</v>
      </c>
      <c r="X1576" s="56"/>
      <c r="Y1576" s="57"/>
      <c r="Z1576" s="57"/>
      <c r="AA1576" s="57"/>
      <c r="AB1576" s="57"/>
      <c r="AC1576" s="57"/>
      <c r="AD1576" s="57"/>
    </row>
    <row r="1577" spans="1:30" s="55" customFormat="1" ht="24.75" hidden="1" customHeight="1" x14ac:dyDescent="0.25">
      <c r="A1577" s="125">
        <v>306</v>
      </c>
      <c r="B1577" s="126" t="s">
        <v>1392</v>
      </c>
      <c r="C1577" s="106">
        <f t="shared" si="221"/>
        <v>17558719.5</v>
      </c>
      <c r="D1577" s="134">
        <f t="shared" si="222"/>
        <v>366236.89</v>
      </c>
      <c r="E1577" s="130">
        <v>78609.240000000005</v>
      </c>
      <c r="F1577" s="130">
        <v>0</v>
      </c>
      <c r="G1577" s="130">
        <v>0</v>
      </c>
      <c r="H1577" s="130">
        <v>0</v>
      </c>
      <c r="I1577" s="130">
        <v>0</v>
      </c>
      <c r="J1577" s="130">
        <v>0</v>
      </c>
      <c r="K1577" s="130">
        <v>0</v>
      </c>
      <c r="L1577" s="128">
        <v>6</v>
      </c>
      <c r="M1577" s="130">
        <v>17113873.370000001</v>
      </c>
      <c r="N1577" s="130">
        <v>0</v>
      </c>
      <c r="O1577" s="130">
        <v>0</v>
      </c>
      <c r="P1577" s="130">
        <v>0</v>
      </c>
      <c r="Q1577" s="130">
        <v>0</v>
      </c>
      <c r="R1577" s="130">
        <v>0</v>
      </c>
      <c r="S1577" s="130">
        <v>0</v>
      </c>
      <c r="T1577" s="130">
        <v>0</v>
      </c>
      <c r="U1577" s="130">
        <v>0</v>
      </c>
      <c r="V1577" s="130">
        <v>0</v>
      </c>
      <c r="W1577" s="130">
        <v>0</v>
      </c>
      <c r="X1577" s="56"/>
      <c r="Y1577" s="57"/>
      <c r="Z1577" s="57"/>
      <c r="AA1577" s="57"/>
      <c r="AB1577" s="57"/>
      <c r="AC1577" s="57"/>
      <c r="AD1577" s="57"/>
    </row>
    <row r="1578" spans="1:30" s="55" customFormat="1" ht="24.75" hidden="1" customHeight="1" x14ac:dyDescent="0.25">
      <c r="A1578" s="125">
        <v>307</v>
      </c>
      <c r="B1578" s="126" t="s">
        <v>1499</v>
      </c>
      <c r="C1578" s="106">
        <f t="shared" si="221"/>
        <v>3055967.32</v>
      </c>
      <c r="D1578" s="134">
        <f t="shared" si="222"/>
        <v>61039.48</v>
      </c>
      <c r="E1578" s="130">
        <f t="shared" si="223"/>
        <v>142615.60999999999</v>
      </c>
      <c r="F1578" s="130">
        <v>0</v>
      </c>
      <c r="G1578" s="130">
        <v>0</v>
      </c>
      <c r="H1578" s="130">
        <v>0</v>
      </c>
      <c r="I1578" s="130">
        <v>0</v>
      </c>
      <c r="J1578" s="130">
        <v>0</v>
      </c>
      <c r="K1578" s="130">
        <v>0</v>
      </c>
      <c r="L1578" s="128">
        <v>1</v>
      </c>
      <c r="M1578" s="130">
        <v>2852312.23</v>
      </c>
      <c r="N1578" s="130">
        <v>0</v>
      </c>
      <c r="O1578" s="130">
        <v>0</v>
      </c>
      <c r="P1578" s="130">
        <v>0</v>
      </c>
      <c r="Q1578" s="130">
        <v>0</v>
      </c>
      <c r="R1578" s="130">
        <v>0</v>
      </c>
      <c r="S1578" s="130">
        <v>0</v>
      </c>
      <c r="T1578" s="130">
        <v>0</v>
      </c>
      <c r="U1578" s="130">
        <v>0</v>
      </c>
      <c r="V1578" s="130">
        <v>0</v>
      </c>
      <c r="W1578" s="130">
        <v>0</v>
      </c>
      <c r="X1578" s="56"/>
      <c r="Y1578" s="57"/>
      <c r="Z1578" s="57"/>
      <c r="AA1578" s="57"/>
      <c r="AB1578" s="57"/>
      <c r="AC1578" s="57"/>
      <c r="AD1578" s="57"/>
    </row>
    <row r="1579" spans="1:30" s="55" customFormat="1" ht="24.75" hidden="1" customHeight="1" x14ac:dyDescent="0.25">
      <c r="A1579" s="125">
        <v>308</v>
      </c>
      <c r="B1579" s="126" t="s">
        <v>481</v>
      </c>
      <c r="C1579" s="106">
        <f t="shared" si="221"/>
        <v>15103651.23</v>
      </c>
      <c r="D1579" s="134">
        <f t="shared" si="222"/>
        <v>301678.31</v>
      </c>
      <c r="E1579" s="130">
        <f t="shared" si="223"/>
        <v>704855.85</v>
      </c>
      <c r="F1579" s="130">
        <v>0</v>
      </c>
      <c r="G1579" s="130">
        <v>0</v>
      </c>
      <c r="H1579" s="130">
        <v>0</v>
      </c>
      <c r="I1579" s="130">
        <v>0</v>
      </c>
      <c r="J1579" s="130">
        <v>0</v>
      </c>
      <c r="K1579" s="130">
        <v>0</v>
      </c>
      <c r="L1579" s="128">
        <v>0</v>
      </c>
      <c r="M1579" s="130">
        <v>0</v>
      </c>
      <c r="N1579" s="130">
        <v>885.1</v>
      </c>
      <c r="O1579" s="130">
        <v>4905467.88</v>
      </c>
      <c r="P1579" s="130">
        <v>772.2</v>
      </c>
      <c r="Q1579" s="130">
        <v>2132161.4700000002</v>
      </c>
      <c r="R1579" s="130">
        <v>0</v>
      </c>
      <c r="S1579" s="130">
        <v>0</v>
      </c>
      <c r="T1579" s="130">
        <v>2550.1</v>
      </c>
      <c r="U1579" s="130">
        <v>7059487.7199999997</v>
      </c>
      <c r="V1579" s="130">
        <v>0</v>
      </c>
      <c r="W1579" s="130">
        <v>0</v>
      </c>
      <c r="X1579" s="56"/>
      <c r="Y1579" s="57"/>
      <c r="Z1579" s="57"/>
      <c r="AA1579" s="57"/>
      <c r="AB1579" s="57"/>
      <c r="AC1579" s="57"/>
      <c r="AD1579" s="57"/>
    </row>
    <row r="1580" spans="1:30" s="55" customFormat="1" ht="24.75" hidden="1" customHeight="1" x14ac:dyDescent="0.25">
      <c r="A1580" s="125">
        <v>309</v>
      </c>
      <c r="B1580" s="126" t="s">
        <v>177</v>
      </c>
      <c r="C1580" s="106">
        <f t="shared" si="221"/>
        <v>18901972.210000001</v>
      </c>
      <c r="D1580" s="134">
        <f t="shared" si="222"/>
        <v>377545.46</v>
      </c>
      <c r="E1580" s="130">
        <f t="shared" si="223"/>
        <v>882115.56</v>
      </c>
      <c r="F1580" s="130">
        <v>0</v>
      </c>
      <c r="G1580" s="130">
        <v>4075267.5</v>
      </c>
      <c r="H1580" s="130">
        <v>2958144.43</v>
      </c>
      <c r="I1580" s="130">
        <v>1737660.81</v>
      </c>
      <c r="J1580" s="130">
        <v>1691850.56</v>
      </c>
      <c r="K1580" s="130">
        <v>0</v>
      </c>
      <c r="L1580" s="128">
        <v>0</v>
      </c>
      <c r="M1580" s="130">
        <v>0</v>
      </c>
      <c r="N1580" s="130">
        <v>0</v>
      </c>
      <c r="O1580" s="130">
        <v>0</v>
      </c>
      <c r="P1580" s="130">
        <v>594.29999999999995</v>
      </c>
      <c r="Q1580" s="130">
        <v>1892260.4</v>
      </c>
      <c r="R1580" s="130">
        <v>0</v>
      </c>
      <c r="S1580" s="130">
        <v>0</v>
      </c>
      <c r="T1580" s="130">
        <v>1909.87</v>
      </c>
      <c r="U1580" s="130">
        <v>5287127.49</v>
      </c>
      <c r="V1580" s="130">
        <v>0</v>
      </c>
      <c r="W1580" s="130">
        <v>0</v>
      </c>
      <c r="X1580" s="56"/>
      <c r="Y1580" s="57"/>
      <c r="Z1580" s="57"/>
      <c r="AA1580" s="57"/>
      <c r="AB1580" s="57"/>
      <c r="AC1580" s="57"/>
      <c r="AD1580" s="57"/>
    </row>
    <row r="1581" spans="1:30" s="55" customFormat="1" ht="24.75" hidden="1" customHeight="1" x14ac:dyDescent="0.25">
      <c r="A1581" s="125">
        <v>310</v>
      </c>
      <c r="B1581" s="126" t="s">
        <v>1312</v>
      </c>
      <c r="C1581" s="106">
        <f t="shared" si="221"/>
        <v>5880963.3600000003</v>
      </c>
      <c r="D1581" s="134">
        <f t="shared" si="222"/>
        <v>122078.96</v>
      </c>
      <c r="E1581" s="130">
        <v>54259.94</v>
      </c>
      <c r="F1581" s="130">
        <v>0</v>
      </c>
      <c r="G1581" s="130">
        <v>0</v>
      </c>
      <c r="H1581" s="130">
        <v>0</v>
      </c>
      <c r="I1581" s="130">
        <v>0</v>
      </c>
      <c r="J1581" s="130">
        <v>0</v>
      </c>
      <c r="K1581" s="130">
        <v>0</v>
      </c>
      <c r="L1581" s="128">
        <v>2</v>
      </c>
      <c r="M1581" s="130">
        <v>5704624.46</v>
      </c>
      <c r="N1581" s="130">
        <v>0</v>
      </c>
      <c r="O1581" s="130">
        <v>0</v>
      </c>
      <c r="P1581" s="130">
        <v>0</v>
      </c>
      <c r="Q1581" s="130">
        <v>0</v>
      </c>
      <c r="R1581" s="130">
        <v>0</v>
      </c>
      <c r="S1581" s="130">
        <v>0</v>
      </c>
      <c r="T1581" s="130">
        <v>0</v>
      </c>
      <c r="U1581" s="130">
        <v>0</v>
      </c>
      <c r="V1581" s="130">
        <v>0</v>
      </c>
      <c r="W1581" s="130">
        <v>0</v>
      </c>
      <c r="X1581" s="56"/>
      <c r="Y1581" s="57"/>
      <c r="Z1581" s="57"/>
      <c r="AA1581" s="57"/>
      <c r="AB1581" s="57"/>
      <c r="AC1581" s="57"/>
      <c r="AD1581" s="57"/>
    </row>
    <row r="1582" spans="1:30" s="69" customFormat="1" ht="24.75" hidden="1" customHeight="1" x14ac:dyDescent="0.25">
      <c r="A1582" s="125">
        <v>311</v>
      </c>
      <c r="B1582" s="126" t="s">
        <v>1494</v>
      </c>
      <c r="C1582" s="106">
        <f t="shared" si="221"/>
        <v>3055967.32</v>
      </c>
      <c r="D1582" s="134">
        <f t="shared" si="222"/>
        <v>61039.48</v>
      </c>
      <c r="E1582" s="130">
        <f t="shared" si="223"/>
        <v>142615.60999999999</v>
      </c>
      <c r="F1582" s="130">
        <v>0</v>
      </c>
      <c r="G1582" s="130">
        <v>0</v>
      </c>
      <c r="H1582" s="130">
        <v>0</v>
      </c>
      <c r="I1582" s="130">
        <v>0</v>
      </c>
      <c r="J1582" s="130">
        <v>0</v>
      </c>
      <c r="K1582" s="130">
        <v>0</v>
      </c>
      <c r="L1582" s="128">
        <v>1</v>
      </c>
      <c r="M1582" s="130">
        <v>2852312.23</v>
      </c>
      <c r="N1582" s="130">
        <v>0</v>
      </c>
      <c r="O1582" s="130">
        <v>0</v>
      </c>
      <c r="P1582" s="130">
        <v>0</v>
      </c>
      <c r="Q1582" s="130">
        <v>0</v>
      </c>
      <c r="R1582" s="130">
        <v>0</v>
      </c>
      <c r="S1582" s="130">
        <v>0</v>
      </c>
      <c r="T1582" s="130">
        <v>0</v>
      </c>
      <c r="U1582" s="130">
        <v>0</v>
      </c>
      <c r="V1582" s="130">
        <v>0</v>
      </c>
      <c r="W1582" s="130">
        <v>0</v>
      </c>
      <c r="X1582" s="56"/>
      <c r="Y1582" s="68"/>
      <c r="Z1582" s="68"/>
      <c r="AA1582" s="68"/>
      <c r="AB1582" s="68"/>
      <c r="AC1582" s="68"/>
      <c r="AD1582" s="68"/>
    </row>
    <row r="1583" spans="1:30" s="55" customFormat="1" ht="24.75" hidden="1" customHeight="1" x14ac:dyDescent="0.25">
      <c r="A1583" s="125">
        <v>312</v>
      </c>
      <c r="B1583" s="126" t="s">
        <v>482</v>
      </c>
      <c r="C1583" s="106">
        <f t="shared" si="221"/>
        <v>8386049.6699999999</v>
      </c>
      <c r="D1583" s="134">
        <f t="shared" si="222"/>
        <v>167501.82999999999</v>
      </c>
      <c r="E1583" s="130">
        <f t="shared" si="223"/>
        <v>391359.42</v>
      </c>
      <c r="F1583" s="130">
        <v>0</v>
      </c>
      <c r="G1583" s="130">
        <v>0</v>
      </c>
      <c r="H1583" s="130">
        <v>0</v>
      </c>
      <c r="I1583" s="130">
        <v>0</v>
      </c>
      <c r="J1583" s="130">
        <v>0</v>
      </c>
      <c r="K1583" s="130">
        <v>0</v>
      </c>
      <c r="L1583" s="128">
        <v>0</v>
      </c>
      <c r="M1583" s="130">
        <v>0</v>
      </c>
      <c r="N1583" s="130">
        <v>0</v>
      </c>
      <c r="O1583" s="130">
        <v>0</v>
      </c>
      <c r="P1583" s="130">
        <v>0</v>
      </c>
      <c r="Q1583" s="130">
        <v>0</v>
      </c>
      <c r="R1583" s="130">
        <v>4544.3999999999996</v>
      </c>
      <c r="S1583" s="130">
        <v>7827188.4199999999</v>
      </c>
      <c r="T1583" s="130">
        <v>0</v>
      </c>
      <c r="U1583" s="130">
        <v>0</v>
      </c>
      <c r="V1583" s="130">
        <v>0</v>
      </c>
      <c r="W1583" s="130">
        <v>0</v>
      </c>
      <c r="X1583" s="56"/>
      <c r="Y1583" s="57"/>
      <c r="Z1583" s="57"/>
      <c r="AA1583" s="57"/>
      <c r="AB1583" s="57"/>
      <c r="AC1583" s="57"/>
      <c r="AD1583" s="57"/>
    </row>
    <row r="1584" spans="1:30" s="55" customFormat="1" ht="24.75" hidden="1" customHeight="1" x14ac:dyDescent="0.25">
      <c r="A1584" s="125">
        <v>313</v>
      </c>
      <c r="B1584" s="126" t="s">
        <v>483</v>
      </c>
      <c r="C1584" s="106">
        <f t="shared" si="221"/>
        <v>12765560.27</v>
      </c>
      <c r="D1584" s="134">
        <f t="shared" si="222"/>
        <v>254977.59</v>
      </c>
      <c r="E1584" s="130">
        <f t="shared" si="223"/>
        <v>595742.03</v>
      </c>
      <c r="F1584" s="130">
        <v>0</v>
      </c>
      <c r="G1584" s="130">
        <v>0</v>
      </c>
      <c r="H1584" s="130">
        <v>0</v>
      </c>
      <c r="I1584" s="130">
        <v>0</v>
      </c>
      <c r="J1584" s="130">
        <v>0</v>
      </c>
      <c r="K1584" s="130">
        <v>0</v>
      </c>
      <c r="L1584" s="128">
        <v>0</v>
      </c>
      <c r="M1584" s="130">
        <v>0</v>
      </c>
      <c r="N1584" s="130">
        <v>0</v>
      </c>
      <c r="O1584" s="130">
        <v>0</v>
      </c>
      <c r="P1584" s="130">
        <v>0</v>
      </c>
      <c r="Q1584" s="130">
        <v>0</v>
      </c>
      <c r="R1584" s="130">
        <v>0</v>
      </c>
      <c r="S1584" s="130">
        <v>0</v>
      </c>
      <c r="T1584" s="130">
        <v>4304</v>
      </c>
      <c r="U1584" s="130">
        <v>11914840.65</v>
      </c>
      <c r="V1584" s="130">
        <v>0</v>
      </c>
      <c r="W1584" s="130">
        <v>0</v>
      </c>
      <c r="X1584" s="56"/>
      <c r="Y1584" s="57"/>
      <c r="Z1584" s="57"/>
      <c r="AA1584" s="57"/>
      <c r="AB1584" s="57"/>
      <c r="AC1584" s="57"/>
      <c r="AD1584" s="57"/>
    </row>
    <row r="1585" spans="1:30" s="55" customFormat="1" ht="24.75" hidden="1" customHeight="1" x14ac:dyDescent="0.25">
      <c r="A1585" s="125">
        <v>314</v>
      </c>
      <c r="B1585" s="126" t="s">
        <v>1373</v>
      </c>
      <c r="C1585" s="106">
        <f t="shared" si="221"/>
        <v>17557550.120000001</v>
      </c>
      <c r="D1585" s="134">
        <f t="shared" si="222"/>
        <v>366236.89</v>
      </c>
      <c r="E1585" s="130">
        <v>77439.86</v>
      </c>
      <c r="F1585" s="130">
        <v>0</v>
      </c>
      <c r="G1585" s="130">
        <v>0</v>
      </c>
      <c r="H1585" s="130">
        <v>0</v>
      </c>
      <c r="I1585" s="130">
        <v>0</v>
      </c>
      <c r="J1585" s="130">
        <v>0</v>
      </c>
      <c r="K1585" s="130">
        <v>0</v>
      </c>
      <c r="L1585" s="128">
        <v>6</v>
      </c>
      <c r="M1585" s="130">
        <v>17113873.370000001</v>
      </c>
      <c r="N1585" s="130">
        <v>0</v>
      </c>
      <c r="O1585" s="130">
        <v>0</v>
      </c>
      <c r="P1585" s="130">
        <v>0</v>
      </c>
      <c r="Q1585" s="130">
        <v>0</v>
      </c>
      <c r="R1585" s="130">
        <v>0</v>
      </c>
      <c r="S1585" s="130">
        <v>0</v>
      </c>
      <c r="T1585" s="130">
        <v>0</v>
      </c>
      <c r="U1585" s="130">
        <v>0</v>
      </c>
      <c r="V1585" s="130">
        <v>0</v>
      </c>
      <c r="W1585" s="130">
        <v>0</v>
      </c>
      <c r="X1585" s="56"/>
      <c r="Y1585" s="57"/>
      <c r="Z1585" s="57"/>
      <c r="AA1585" s="57"/>
      <c r="AB1585" s="57"/>
      <c r="AC1585" s="57"/>
      <c r="AD1585" s="57"/>
    </row>
    <row r="1586" spans="1:30" s="55" customFormat="1" ht="24.75" hidden="1" customHeight="1" x14ac:dyDescent="0.25">
      <c r="A1586" s="125">
        <v>315</v>
      </c>
      <c r="B1586" s="126" t="s">
        <v>1399</v>
      </c>
      <c r="C1586" s="106">
        <f t="shared" si="221"/>
        <v>5878866.5</v>
      </c>
      <c r="D1586" s="134">
        <f t="shared" si="222"/>
        <v>122078.96</v>
      </c>
      <c r="E1586" s="130">
        <v>52163.08</v>
      </c>
      <c r="F1586" s="130">
        <v>0</v>
      </c>
      <c r="G1586" s="130">
        <v>0</v>
      </c>
      <c r="H1586" s="130">
        <v>0</v>
      </c>
      <c r="I1586" s="130">
        <v>0</v>
      </c>
      <c r="J1586" s="130">
        <v>0</v>
      </c>
      <c r="K1586" s="130">
        <v>0</v>
      </c>
      <c r="L1586" s="128">
        <v>2</v>
      </c>
      <c r="M1586" s="130">
        <v>5704624.46</v>
      </c>
      <c r="N1586" s="130">
        <v>0</v>
      </c>
      <c r="O1586" s="130">
        <v>0</v>
      </c>
      <c r="P1586" s="130">
        <v>0</v>
      </c>
      <c r="Q1586" s="130">
        <v>0</v>
      </c>
      <c r="R1586" s="130">
        <v>0</v>
      </c>
      <c r="S1586" s="130">
        <v>0</v>
      </c>
      <c r="T1586" s="130">
        <v>0</v>
      </c>
      <c r="U1586" s="130">
        <v>0</v>
      </c>
      <c r="V1586" s="130">
        <v>0</v>
      </c>
      <c r="W1586" s="130">
        <v>0</v>
      </c>
      <c r="X1586" s="56"/>
      <c r="Y1586" s="57"/>
      <c r="Z1586" s="57"/>
      <c r="AA1586" s="57"/>
      <c r="AB1586" s="57"/>
      <c r="AC1586" s="57"/>
      <c r="AD1586" s="57"/>
    </row>
    <row r="1587" spans="1:30" s="69" customFormat="1" ht="24.75" hidden="1" customHeight="1" x14ac:dyDescent="0.25">
      <c r="A1587" s="125">
        <v>316</v>
      </c>
      <c r="B1587" s="126" t="s">
        <v>1502</v>
      </c>
      <c r="C1587" s="106">
        <f t="shared" si="221"/>
        <v>11704498.449999999</v>
      </c>
      <c r="D1587" s="134">
        <f t="shared" si="222"/>
        <v>233784.08</v>
      </c>
      <c r="E1587" s="130">
        <f t="shared" si="223"/>
        <v>546224.49</v>
      </c>
      <c r="F1587" s="130">
        <v>0</v>
      </c>
      <c r="G1587" s="130">
        <v>0</v>
      </c>
      <c r="H1587" s="130">
        <v>0</v>
      </c>
      <c r="I1587" s="130">
        <v>0</v>
      </c>
      <c r="J1587" s="130">
        <v>0</v>
      </c>
      <c r="K1587" s="130">
        <v>0</v>
      </c>
      <c r="L1587" s="128">
        <v>0</v>
      </c>
      <c r="M1587" s="130">
        <v>0</v>
      </c>
      <c r="N1587" s="130">
        <v>2401.9</v>
      </c>
      <c r="O1587" s="130">
        <v>10924489.880000001</v>
      </c>
      <c r="P1587" s="130">
        <v>0</v>
      </c>
      <c r="Q1587" s="130">
        <v>0</v>
      </c>
      <c r="R1587" s="130">
        <v>0</v>
      </c>
      <c r="S1587" s="130">
        <v>0</v>
      </c>
      <c r="T1587" s="130">
        <v>0</v>
      </c>
      <c r="U1587" s="130">
        <v>0</v>
      </c>
      <c r="V1587" s="130">
        <v>0</v>
      </c>
      <c r="W1587" s="130">
        <v>0</v>
      </c>
      <c r="X1587" s="56"/>
      <c r="Y1587" s="68"/>
      <c r="Z1587" s="68"/>
      <c r="AA1587" s="68"/>
      <c r="AB1587" s="68"/>
      <c r="AC1587" s="68"/>
      <c r="AD1587" s="68"/>
    </row>
    <row r="1588" spans="1:30" s="55" customFormat="1" ht="24.75" hidden="1" customHeight="1" x14ac:dyDescent="0.25">
      <c r="A1588" s="125">
        <v>317</v>
      </c>
      <c r="B1588" s="126" t="s">
        <v>1401</v>
      </c>
      <c r="C1588" s="106">
        <f t="shared" si="221"/>
        <v>5877458.7599999998</v>
      </c>
      <c r="D1588" s="134">
        <f t="shared" si="222"/>
        <v>122078.96</v>
      </c>
      <c r="E1588" s="130">
        <v>50755.34</v>
      </c>
      <c r="F1588" s="130">
        <v>0</v>
      </c>
      <c r="G1588" s="130">
        <v>0</v>
      </c>
      <c r="H1588" s="130">
        <v>0</v>
      </c>
      <c r="I1588" s="130">
        <v>0</v>
      </c>
      <c r="J1588" s="130">
        <v>0</v>
      </c>
      <c r="K1588" s="130">
        <v>0</v>
      </c>
      <c r="L1588" s="128">
        <v>2</v>
      </c>
      <c r="M1588" s="130">
        <v>5704624.46</v>
      </c>
      <c r="N1588" s="130">
        <v>0</v>
      </c>
      <c r="O1588" s="130">
        <v>0</v>
      </c>
      <c r="P1588" s="130">
        <v>0</v>
      </c>
      <c r="Q1588" s="130">
        <v>0</v>
      </c>
      <c r="R1588" s="130">
        <v>0</v>
      </c>
      <c r="S1588" s="130">
        <v>0</v>
      </c>
      <c r="T1588" s="130">
        <v>0</v>
      </c>
      <c r="U1588" s="130">
        <v>0</v>
      </c>
      <c r="V1588" s="130">
        <v>0</v>
      </c>
      <c r="W1588" s="130">
        <v>0</v>
      </c>
      <c r="X1588" s="56"/>
      <c r="Y1588" s="57"/>
      <c r="Z1588" s="57"/>
      <c r="AA1588" s="57"/>
      <c r="AB1588" s="57"/>
      <c r="AC1588" s="57"/>
      <c r="AD1588" s="57"/>
    </row>
    <row r="1589" spans="1:30" s="55" customFormat="1" ht="24.75" hidden="1" customHeight="1" x14ac:dyDescent="0.25">
      <c r="A1589" s="125">
        <v>318</v>
      </c>
      <c r="B1589" s="126" t="s">
        <v>485</v>
      </c>
      <c r="C1589" s="106">
        <f t="shared" si="221"/>
        <v>18893182.920000002</v>
      </c>
      <c r="D1589" s="134">
        <f t="shared" si="222"/>
        <v>377369.9</v>
      </c>
      <c r="E1589" s="130">
        <f t="shared" si="223"/>
        <v>881705.38</v>
      </c>
      <c r="F1589" s="130">
        <v>0</v>
      </c>
      <c r="G1589" s="130">
        <v>0</v>
      </c>
      <c r="H1589" s="130">
        <v>0</v>
      </c>
      <c r="I1589" s="130">
        <v>0</v>
      </c>
      <c r="J1589" s="130">
        <v>0</v>
      </c>
      <c r="K1589" s="130">
        <v>0</v>
      </c>
      <c r="L1589" s="128">
        <v>0</v>
      </c>
      <c r="M1589" s="130">
        <v>0</v>
      </c>
      <c r="N1589" s="130">
        <v>1262.5</v>
      </c>
      <c r="O1589" s="130">
        <v>6997122.5800000001</v>
      </c>
      <c r="P1589" s="130">
        <v>0</v>
      </c>
      <c r="Q1589" s="130">
        <v>0</v>
      </c>
      <c r="R1589" s="130">
        <v>0</v>
      </c>
      <c r="S1589" s="130">
        <v>0</v>
      </c>
      <c r="T1589" s="130">
        <v>3842.4</v>
      </c>
      <c r="U1589" s="130">
        <v>10636985.060000001</v>
      </c>
      <c r="V1589" s="130">
        <v>0</v>
      </c>
      <c r="W1589" s="130">
        <v>0</v>
      </c>
      <c r="X1589" s="56"/>
      <c r="Y1589" s="57"/>
      <c r="Z1589" s="57"/>
      <c r="AA1589" s="57"/>
      <c r="AB1589" s="57"/>
      <c r="AC1589" s="57"/>
      <c r="AD1589" s="57"/>
    </row>
    <row r="1590" spans="1:30" s="55" customFormat="1" ht="24.75" hidden="1" customHeight="1" x14ac:dyDescent="0.25">
      <c r="A1590" s="125">
        <v>319</v>
      </c>
      <c r="B1590" s="126" t="s">
        <v>486</v>
      </c>
      <c r="C1590" s="106">
        <f t="shared" si="221"/>
        <v>11054571.01</v>
      </c>
      <c r="D1590" s="134">
        <f t="shared" si="222"/>
        <v>220802.52</v>
      </c>
      <c r="E1590" s="130">
        <f t="shared" si="223"/>
        <v>515893.74</v>
      </c>
      <c r="F1590" s="130">
        <v>0</v>
      </c>
      <c r="G1590" s="130">
        <v>1627719.87</v>
      </c>
      <c r="H1590" s="130">
        <v>1181525.01</v>
      </c>
      <c r="I1590" s="130">
        <v>694046.48</v>
      </c>
      <c r="J1590" s="130">
        <v>675749.21</v>
      </c>
      <c r="K1590" s="130">
        <v>0</v>
      </c>
      <c r="L1590" s="128">
        <v>0</v>
      </c>
      <c r="M1590" s="130">
        <v>0</v>
      </c>
      <c r="N1590" s="130">
        <v>326.89999999999998</v>
      </c>
      <c r="O1590" s="130">
        <v>1811769.8</v>
      </c>
      <c r="P1590" s="130">
        <v>248.1</v>
      </c>
      <c r="Q1590" s="130">
        <v>755795.75</v>
      </c>
      <c r="R1590" s="130">
        <v>0</v>
      </c>
      <c r="S1590" s="130">
        <v>0</v>
      </c>
      <c r="T1590" s="130">
        <v>1290.05</v>
      </c>
      <c r="U1590" s="130">
        <v>3571268.63</v>
      </c>
      <c r="V1590" s="130">
        <v>0</v>
      </c>
      <c r="W1590" s="130">
        <v>0</v>
      </c>
      <c r="X1590" s="56"/>
      <c r="Y1590" s="57"/>
      <c r="Z1590" s="57"/>
      <c r="AA1590" s="57"/>
      <c r="AB1590" s="57"/>
      <c r="AC1590" s="57"/>
      <c r="AD1590" s="57"/>
    </row>
    <row r="1591" spans="1:30" s="55" customFormat="1" ht="24.75" hidden="1" customHeight="1" x14ac:dyDescent="0.25">
      <c r="A1591" s="125">
        <v>320</v>
      </c>
      <c r="B1591" s="126" t="s">
        <v>487</v>
      </c>
      <c r="C1591" s="106">
        <f t="shared" si="221"/>
        <v>34148064.060000002</v>
      </c>
      <c r="D1591" s="134">
        <f t="shared" si="222"/>
        <v>682068.85</v>
      </c>
      <c r="E1591" s="130">
        <f t="shared" si="223"/>
        <v>1593618.82</v>
      </c>
      <c r="F1591" s="130">
        <v>0</v>
      </c>
      <c r="G1591" s="130">
        <v>5246599.1900000004</v>
      </c>
      <c r="H1591" s="130">
        <v>3808387.6</v>
      </c>
      <c r="I1591" s="130">
        <v>2237107.09</v>
      </c>
      <c r="J1591" s="130">
        <v>2178129.85</v>
      </c>
      <c r="K1591" s="130">
        <v>0</v>
      </c>
      <c r="L1591" s="128">
        <v>0</v>
      </c>
      <c r="M1591" s="130">
        <v>0</v>
      </c>
      <c r="N1591" s="130">
        <v>1033.2</v>
      </c>
      <c r="O1591" s="130">
        <v>5726278.8499999996</v>
      </c>
      <c r="P1591" s="130">
        <v>759.3</v>
      </c>
      <c r="Q1591" s="130">
        <v>2436142.38</v>
      </c>
      <c r="R1591" s="130">
        <v>0</v>
      </c>
      <c r="S1591" s="130">
        <v>0</v>
      </c>
      <c r="T1591" s="130">
        <v>3698.9</v>
      </c>
      <c r="U1591" s="130">
        <v>10239731.43</v>
      </c>
      <c r="V1591" s="130">
        <v>0</v>
      </c>
      <c r="W1591" s="130">
        <v>0</v>
      </c>
      <c r="X1591" s="56"/>
      <c r="Y1591" s="57"/>
      <c r="Z1591" s="57"/>
      <c r="AA1591" s="57"/>
      <c r="AB1591" s="57"/>
      <c r="AC1591" s="57"/>
      <c r="AD1591" s="57"/>
    </row>
    <row r="1592" spans="1:30" s="55" customFormat="1" ht="24.75" hidden="1" customHeight="1" x14ac:dyDescent="0.25">
      <c r="A1592" s="125">
        <v>321</v>
      </c>
      <c r="B1592" s="126" t="s">
        <v>488</v>
      </c>
      <c r="C1592" s="106">
        <f t="shared" si="221"/>
        <v>36342010.060000002</v>
      </c>
      <c r="D1592" s="134">
        <f t="shared" si="222"/>
        <v>725890.44</v>
      </c>
      <c r="E1592" s="130">
        <f t="shared" si="223"/>
        <v>1696005.7</v>
      </c>
      <c r="F1592" s="130">
        <v>0</v>
      </c>
      <c r="G1592" s="130">
        <v>0</v>
      </c>
      <c r="H1592" s="130">
        <v>0</v>
      </c>
      <c r="I1592" s="130">
        <v>0</v>
      </c>
      <c r="J1592" s="130">
        <v>0</v>
      </c>
      <c r="K1592" s="130">
        <v>0</v>
      </c>
      <c r="L1592" s="128">
        <v>0</v>
      </c>
      <c r="M1592" s="130">
        <v>0</v>
      </c>
      <c r="N1592" s="130">
        <v>3126.4</v>
      </c>
      <c r="O1592" s="130">
        <v>17327369.52</v>
      </c>
      <c r="P1592" s="130">
        <v>0</v>
      </c>
      <c r="Q1592" s="130">
        <v>0</v>
      </c>
      <c r="R1592" s="130">
        <v>0</v>
      </c>
      <c r="S1592" s="130">
        <v>0</v>
      </c>
      <c r="T1592" s="130">
        <v>5993.8</v>
      </c>
      <c r="U1592" s="130">
        <v>16592744.4</v>
      </c>
      <c r="V1592" s="130">
        <v>0</v>
      </c>
      <c r="W1592" s="130">
        <v>0</v>
      </c>
      <c r="X1592" s="56"/>
      <c r="Y1592" s="57"/>
      <c r="Z1592" s="57"/>
      <c r="AA1592" s="57"/>
      <c r="AB1592" s="57"/>
      <c r="AC1592" s="57"/>
      <c r="AD1592" s="57"/>
    </row>
    <row r="1593" spans="1:30" s="55" customFormat="1" ht="24.75" hidden="1" customHeight="1" x14ac:dyDescent="0.25">
      <c r="A1593" s="125">
        <v>322</v>
      </c>
      <c r="B1593" s="126" t="s">
        <v>490</v>
      </c>
      <c r="C1593" s="106">
        <f t="shared" ref="C1593:C1617" si="224">ROUND(SUM(D1593+E1593+F1593+G1593+H1593+I1593+J1593+K1593+M1593+O1593+Q1593+S1593+U1593+W1593),2)</f>
        <v>8159791</v>
      </c>
      <c r="D1593" s="134">
        <f t="shared" si="222"/>
        <v>162982.57</v>
      </c>
      <c r="E1593" s="130">
        <f>ROUND((F1593+G1593+H1593+I1593+J1593+K1593+M1593+O1593+Q1593+S1593+U1593+W1593)*0.05,2)</f>
        <v>380800.4</v>
      </c>
      <c r="F1593" s="130">
        <v>0</v>
      </c>
      <c r="G1593" s="130">
        <v>0</v>
      </c>
      <c r="H1593" s="130">
        <v>0</v>
      </c>
      <c r="I1593" s="130">
        <v>0</v>
      </c>
      <c r="J1593" s="130">
        <v>0</v>
      </c>
      <c r="K1593" s="130">
        <v>0</v>
      </c>
      <c r="L1593" s="128">
        <v>0</v>
      </c>
      <c r="M1593" s="130">
        <v>0</v>
      </c>
      <c r="N1593" s="130">
        <v>786.1</v>
      </c>
      <c r="O1593" s="130">
        <v>7616008.0300000003</v>
      </c>
      <c r="P1593" s="130">
        <v>0</v>
      </c>
      <c r="Q1593" s="130">
        <v>0</v>
      </c>
      <c r="R1593" s="130">
        <v>0</v>
      </c>
      <c r="S1593" s="130">
        <v>0</v>
      </c>
      <c r="T1593" s="130">
        <v>0</v>
      </c>
      <c r="U1593" s="130">
        <v>0</v>
      </c>
      <c r="V1593" s="130">
        <v>0</v>
      </c>
      <c r="W1593" s="130">
        <v>0</v>
      </c>
      <c r="X1593" s="56"/>
      <c r="Y1593" s="57"/>
      <c r="Z1593" s="57"/>
      <c r="AA1593" s="57"/>
      <c r="AB1593" s="57"/>
      <c r="AC1593" s="57"/>
      <c r="AD1593" s="57"/>
    </row>
    <row r="1594" spans="1:30" s="55" customFormat="1" ht="24.75" hidden="1" customHeight="1" x14ac:dyDescent="0.25">
      <c r="A1594" s="125">
        <v>323</v>
      </c>
      <c r="B1594" s="126" t="s">
        <v>82</v>
      </c>
      <c r="C1594" s="106">
        <f t="shared" si="224"/>
        <v>9263698.1500000004</v>
      </c>
      <c r="D1594" s="134">
        <f t="shared" si="222"/>
        <v>185031.87</v>
      </c>
      <c r="E1594" s="130">
        <f t="shared" ref="E1594:E1601" si="225">ROUND((F1594+G1594+H1594+I1594+J1594+K1594+M1594+O1594+Q1594+S1594+U1594+W1594)*0.05,2)</f>
        <v>432317.44</v>
      </c>
      <c r="F1594" s="130">
        <v>0</v>
      </c>
      <c r="G1594" s="130">
        <v>6109842.7400000002</v>
      </c>
      <c r="H1594" s="130">
        <v>0</v>
      </c>
      <c r="I1594" s="130">
        <v>0</v>
      </c>
      <c r="J1594" s="130">
        <v>2536506.1</v>
      </c>
      <c r="K1594" s="130">
        <v>0</v>
      </c>
      <c r="L1594" s="128">
        <v>0</v>
      </c>
      <c r="M1594" s="130">
        <v>0</v>
      </c>
      <c r="N1594" s="130">
        <v>0</v>
      </c>
      <c r="O1594" s="130">
        <v>0</v>
      </c>
      <c r="P1594" s="130">
        <v>0</v>
      </c>
      <c r="Q1594" s="130">
        <v>0</v>
      </c>
      <c r="R1594" s="130">
        <v>0</v>
      </c>
      <c r="S1594" s="130">
        <v>0</v>
      </c>
      <c r="T1594" s="130">
        <v>0</v>
      </c>
      <c r="U1594" s="130">
        <v>0</v>
      </c>
      <c r="V1594" s="130">
        <v>0</v>
      </c>
      <c r="W1594" s="130">
        <v>0</v>
      </c>
      <c r="X1594" s="56"/>
      <c r="Y1594" s="57"/>
      <c r="Z1594" s="57"/>
      <c r="AA1594" s="57"/>
      <c r="AB1594" s="57"/>
      <c r="AC1594" s="57"/>
      <c r="AD1594" s="57"/>
    </row>
    <row r="1595" spans="1:30" s="55" customFormat="1" ht="24.75" hidden="1" customHeight="1" x14ac:dyDescent="0.25">
      <c r="A1595" s="125">
        <v>324</v>
      </c>
      <c r="B1595" s="126" t="s">
        <v>83</v>
      </c>
      <c r="C1595" s="106">
        <f t="shared" si="224"/>
        <v>2743095.23</v>
      </c>
      <c r="D1595" s="134">
        <f t="shared" si="222"/>
        <v>54790.22</v>
      </c>
      <c r="E1595" s="130">
        <f t="shared" si="225"/>
        <v>128014.52</v>
      </c>
      <c r="F1595" s="130">
        <v>0</v>
      </c>
      <c r="G1595" s="130">
        <v>0</v>
      </c>
      <c r="H1595" s="130">
        <v>0</v>
      </c>
      <c r="I1595" s="130">
        <v>0</v>
      </c>
      <c r="J1595" s="130">
        <v>2560290.4900000002</v>
      </c>
      <c r="K1595" s="130">
        <v>0</v>
      </c>
      <c r="L1595" s="128">
        <v>0</v>
      </c>
      <c r="M1595" s="130">
        <v>0</v>
      </c>
      <c r="N1595" s="130">
        <v>0</v>
      </c>
      <c r="O1595" s="130">
        <v>0</v>
      </c>
      <c r="P1595" s="130">
        <v>0</v>
      </c>
      <c r="Q1595" s="130">
        <v>0</v>
      </c>
      <c r="R1595" s="130">
        <v>0</v>
      </c>
      <c r="S1595" s="130">
        <v>0</v>
      </c>
      <c r="T1595" s="130">
        <v>0</v>
      </c>
      <c r="U1595" s="130">
        <v>0</v>
      </c>
      <c r="V1595" s="130">
        <v>0</v>
      </c>
      <c r="W1595" s="130">
        <v>0</v>
      </c>
      <c r="X1595" s="56"/>
      <c r="Y1595" s="57"/>
      <c r="Z1595" s="57"/>
      <c r="AA1595" s="57"/>
      <c r="AB1595" s="57"/>
      <c r="AC1595" s="57"/>
      <c r="AD1595" s="57"/>
    </row>
    <row r="1596" spans="1:30" s="55" customFormat="1" ht="24.75" hidden="1" customHeight="1" x14ac:dyDescent="0.25">
      <c r="A1596" s="125">
        <v>325</v>
      </c>
      <c r="B1596" s="126" t="s">
        <v>491</v>
      </c>
      <c r="C1596" s="106">
        <f t="shared" si="224"/>
        <v>20130062.18</v>
      </c>
      <c r="D1596" s="134">
        <f t="shared" si="222"/>
        <v>402075.16</v>
      </c>
      <c r="E1596" s="130">
        <f t="shared" si="225"/>
        <v>939427.95</v>
      </c>
      <c r="F1596" s="130">
        <v>0</v>
      </c>
      <c r="G1596" s="130">
        <v>0</v>
      </c>
      <c r="H1596" s="130">
        <v>0</v>
      </c>
      <c r="I1596" s="130">
        <v>0</v>
      </c>
      <c r="J1596" s="130">
        <v>0</v>
      </c>
      <c r="K1596" s="130">
        <v>0</v>
      </c>
      <c r="L1596" s="128">
        <v>0</v>
      </c>
      <c r="M1596" s="130">
        <v>0</v>
      </c>
      <c r="N1596" s="130">
        <v>1470</v>
      </c>
      <c r="O1596" s="130">
        <v>8147144.7000000002</v>
      </c>
      <c r="P1596" s="130">
        <v>0</v>
      </c>
      <c r="Q1596" s="130">
        <v>0</v>
      </c>
      <c r="R1596" s="130">
        <v>3844</v>
      </c>
      <c r="S1596" s="130">
        <v>10641414.369999999</v>
      </c>
      <c r="T1596" s="130">
        <v>0</v>
      </c>
      <c r="U1596" s="130">
        <v>0</v>
      </c>
      <c r="V1596" s="130">
        <v>0</v>
      </c>
      <c r="W1596" s="130">
        <v>0</v>
      </c>
      <c r="X1596" s="56"/>
      <c r="Y1596" s="57"/>
      <c r="Z1596" s="57"/>
      <c r="AA1596" s="57"/>
      <c r="AB1596" s="57"/>
      <c r="AC1596" s="57"/>
      <c r="AD1596" s="57"/>
    </row>
    <row r="1597" spans="1:30" s="55" customFormat="1" ht="24.75" hidden="1" customHeight="1" x14ac:dyDescent="0.25">
      <c r="A1597" s="125">
        <v>326</v>
      </c>
      <c r="B1597" s="126" t="s">
        <v>492</v>
      </c>
      <c r="C1597" s="106">
        <f t="shared" si="224"/>
        <v>42544339.079999998</v>
      </c>
      <c r="D1597" s="134">
        <f t="shared" si="222"/>
        <v>849774.93</v>
      </c>
      <c r="E1597" s="130">
        <f t="shared" si="225"/>
        <v>1985455.44</v>
      </c>
      <c r="F1597" s="130">
        <v>3160475.81</v>
      </c>
      <c r="G1597" s="130">
        <v>9951619.7100000009</v>
      </c>
      <c r="H1597" s="130">
        <v>7223655.5</v>
      </c>
      <c r="I1597" s="130">
        <v>4243289.46</v>
      </c>
      <c r="J1597" s="130">
        <v>4131422.88</v>
      </c>
      <c r="K1597" s="130">
        <v>0</v>
      </c>
      <c r="L1597" s="128">
        <v>0</v>
      </c>
      <c r="M1597" s="130">
        <v>0</v>
      </c>
      <c r="N1597" s="130">
        <v>1984.5</v>
      </c>
      <c r="O1597" s="130">
        <v>10998645.35</v>
      </c>
      <c r="P1597" s="130">
        <v>0</v>
      </c>
      <c r="Q1597" s="130">
        <v>0</v>
      </c>
      <c r="R1597" s="130">
        <v>0</v>
      </c>
      <c r="S1597" s="130">
        <v>0</v>
      </c>
      <c r="T1597" s="130">
        <v>0</v>
      </c>
      <c r="U1597" s="130">
        <v>0</v>
      </c>
      <c r="V1597" s="130">
        <v>0</v>
      </c>
      <c r="W1597" s="130">
        <v>0</v>
      </c>
      <c r="X1597" s="56"/>
      <c r="Y1597" s="57"/>
      <c r="Z1597" s="57"/>
      <c r="AA1597" s="57"/>
      <c r="AB1597" s="57"/>
      <c r="AC1597" s="57"/>
      <c r="AD1597" s="57"/>
    </row>
    <row r="1598" spans="1:30" s="55" customFormat="1" ht="24.75" hidden="1" customHeight="1" x14ac:dyDescent="0.25">
      <c r="A1598" s="125">
        <v>327</v>
      </c>
      <c r="B1598" s="126" t="s">
        <v>133</v>
      </c>
      <c r="C1598" s="106">
        <f t="shared" si="224"/>
        <v>8779225.2799999993</v>
      </c>
      <c r="D1598" s="134">
        <f t="shared" si="222"/>
        <v>175355.07</v>
      </c>
      <c r="E1598" s="130">
        <f t="shared" si="225"/>
        <v>409708.11</v>
      </c>
      <c r="F1598" s="130">
        <v>1829799.03</v>
      </c>
      <c r="G1598" s="130">
        <v>0</v>
      </c>
      <c r="H1598" s="130">
        <v>0</v>
      </c>
      <c r="I1598" s="130">
        <v>0</v>
      </c>
      <c r="J1598" s="130">
        <v>0</v>
      </c>
      <c r="K1598" s="130">
        <v>0</v>
      </c>
      <c r="L1598" s="128">
        <v>0</v>
      </c>
      <c r="M1598" s="130">
        <v>0</v>
      </c>
      <c r="N1598" s="130">
        <v>0</v>
      </c>
      <c r="O1598" s="130">
        <v>0</v>
      </c>
      <c r="P1598" s="130">
        <v>0</v>
      </c>
      <c r="Q1598" s="130">
        <v>0</v>
      </c>
      <c r="R1598" s="130">
        <v>2299</v>
      </c>
      <c r="S1598" s="130">
        <v>6364363.0700000003</v>
      </c>
      <c r="T1598" s="130">
        <v>0</v>
      </c>
      <c r="U1598" s="130">
        <v>0</v>
      </c>
      <c r="V1598" s="130">
        <v>0</v>
      </c>
      <c r="W1598" s="130">
        <v>0</v>
      </c>
      <c r="X1598" s="56"/>
      <c r="Y1598" s="57"/>
      <c r="Z1598" s="57"/>
      <c r="AA1598" s="57"/>
      <c r="AB1598" s="57"/>
      <c r="AC1598" s="57"/>
      <c r="AD1598" s="57"/>
    </row>
    <row r="1599" spans="1:30" s="55" customFormat="1" ht="24.75" hidden="1" customHeight="1" x14ac:dyDescent="0.25">
      <c r="A1599" s="125">
        <v>328</v>
      </c>
      <c r="B1599" s="126" t="s">
        <v>493</v>
      </c>
      <c r="C1599" s="106">
        <f t="shared" si="224"/>
        <v>32834178.010000002</v>
      </c>
      <c r="D1599" s="134">
        <f t="shared" si="222"/>
        <v>655825.47</v>
      </c>
      <c r="E1599" s="130">
        <f t="shared" si="225"/>
        <v>1532302.5</v>
      </c>
      <c r="F1599" s="130">
        <v>0</v>
      </c>
      <c r="G1599" s="130">
        <v>0</v>
      </c>
      <c r="H1599" s="130">
        <v>5501509.6900000004</v>
      </c>
      <c r="I1599" s="130">
        <v>3231673.78</v>
      </c>
      <c r="J1599" s="130">
        <v>3146476.6</v>
      </c>
      <c r="K1599" s="130">
        <v>0</v>
      </c>
      <c r="L1599" s="128">
        <v>0</v>
      </c>
      <c r="M1599" s="130">
        <v>0</v>
      </c>
      <c r="N1599" s="130">
        <v>1466</v>
      </c>
      <c r="O1599" s="130">
        <v>8124975.5999999996</v>
      </c>
      <c r="P1599" s="130">
        <v>0</v>
      </c>
      <c r="Q1599" s="130">
        <v>0</v>
      </c>
      <c r="R1599" s="130">
        <v>3844</v>
      </c>
      <c r="S1599" s="130">
        <v>10641414.369999999</v>
      </c>
      <c r="T1599" s="130">
        <v>0</v>
      </c>
      <c r="U1599" s="130">
        <v>0</v>
      </c>
      <c r="V1599" s="130">
        <v>0</v>
      </c>
      <c r="W1599" s="130">
        <v>0</v>
      </c>
      <c r="X1599" s="56"/>
      <c r="Y1599" s="57"/>
      <c r="Z1599" s="57"/>
      <c r="AA1599" s="57"/>
      <c r="AB1599" s="57"/>
      <c r="AC1599" s="57"/>
      <c r="AD1599" s="57"/>
    </row>
    <row r="1600" spans="1:30" s="55" customFormat="1" ht="24.75" hidden="1" customHeight="1" x14ac:dyDescent="0.25">
      <c r="A1600" s="125">
        <v>329</v>
      </c>
      <c r="B1600" s="126" t="s">
        <v>494</v>
      </c>
      <c r="C1600" s="106">
        <f t="shared" si="224"/>
        <v>8179987.54</v>
      </c>
      <c r="D1600" s="134">
        <f t="shared" si="222"/>
        <v>163385.97</v>
      </c>
      <c r="E1600" s="130">
        <f t="shared" si="225"/>
        <v>381742.93</v>
      </c>
      <c r="F1600" s="130">
        <v>1284337.1599999999</v>
      </c>
      <c r="G1600" s="130">
        <v>0</v>
      </c>
      <c r="H1600" s="130">
        <v>0</v>
      </c>
      <c r="I1600" s="130">
        <v>0</v>
      </c>
      <c r="J1600" s="130">
        <v>0</v>
      </c>
      <c r="K1600" s="130">
        <v>0</v>
      </c>
      <c r="L1600" s="128">
        <v>0</v>
      </c>
      <c r="M1600" s="130">
        <v>0</v>
      </c>
      <c r="N1600" s="130">
        <v>0</v>
      </c>
      <c r="O1600" s="130">
        <v>0</v>
      </c>
      <c r="P1600" s="130">
        <v>0</v>
      </c>
      <c r="Q1600" s="130">
        <v>0</v>
      </c>
      <c r="R1600" s="130">
        <v>2294</v>
      </c>
      <c r="S1600" s="130">
        <v>6350521.4800000004</v>
      </c>
      <c r="T1600" s="130">
        <v>0</v>
      </c>
      <c r="U1600" s="130">
        <v>0</v>
      </c>
      <c r="V1600" s="130">
        <v>0</v>
      </c>
      <c r="W1600" s="130">
        <v>0</v>
      </c>
      <c r="X1600" s="56"/>
      <c r="Y1600" s="57"/>
      <c r="Z1600" s="57"/>
      <c r="AA1600" s="57"/>
      <c r="AB1600" s="57"/>
      <c r="AC1600" s="57"/>
      <c r="AD1600" s="57"/>
    </row>
    <row r="1601" spans="1:30" s="55" customFormat="1" ht="24.75" hidden="1" customHeight="1" x14ac:dyDescent="0.25">
      <c r="A1601" s="125">
        <v>330</v>
      </c>
      <c r="B1601" s="126" t="s">
        <v>495</v>
      </c>
      <c r="C1601" s="106">
        <f t="shared" si="224"/>
        <v>45263456.609999999</v>
      </c>
      <c r="D1601" s="134">
        <f t="shared" si="222"/>
        <v>904086.22</v>
      </c>
      <c r="E1601" s="130">
        <f t="shared" si="225"/>
        <v>2112350.9700000002</v>
      </c>
      <c r="F1601" s="130">
        <v>4650593.0999999996</v>
      </c>
      <c r="G1601" s="130">
        <v>14643660.26</v>
      </c>
      <c r="H1601" s="130">
        <v>10629501.529999999</v>
      </c>
      <c r="I1601" s="130">
        <v>6243937.2699999996</v>
      </c>
      <c r="J1601" s="130">
        <v>6079327.2599999998</v>
      </c>
      <c r="K1601" s="130">
        <v>0</v>
      </c>
      <c r="L1601" s="128">
        <v>0</v>
      </c>
      <c r="M1601" s="130">
        <v>0</v>
      </c>
      <c r="N1601" s="130">
        <v>0</v>
      </c>
      <c r="O1601" s="130">
        <v>0</v>
      </c>
      <c r="P1601" s="130">
        <v>0</v>
      </c>
      <c r="Q1601" s="130">
        <v>0</v>
      </c>
      <c r="R1601" s="130">
        <v>0</v>
      </c>
      <c r="S1601" s="130">
        <v>0</v>
      </c>
      <c r="T1601" s="130">
        <v>0</v>
      </c>
      <c r="U1601" s="130">
        <v>0</v>
      </c>
      <c r="V1601" s="130">
        <v>0</v>
      </c>
      <c r="W1601" s="130">
        <v>0</v>
      </c>
      <c r="X1601" s="56"/>
      <c r="Y1601" s="57"/>
      <c r="Z1601" s="57"/>
      <c r="AA1601" s="57"/>
      <c r="AB1601" s="57"/>
      <c r="AC1601" s="57"/>
      <c r="AD1601" s="57"/>
    </row>
    <row r="1602" spans="1:30" s="75" customFormat="1" ht="24.75" hidden="1" customHeight="1" x14ac:dyDescent="0.25">
      <c r="A1602" s="235" t="s">
        <v>134</v>
      </c>
      <c r="B1602" s="235"/>
      <c r="C1602" s="173">
        <f>ROUND(SUM(D1602+E1602+F1602+G1602+H1602+I1602+J1602+K1602+M1602+O1602+Q1602+S1602+U1602+W1602),2)</f>
        <v>1820081816.1300001</v>
      </c>
      <c r="D1602" s="133">
        <f>ROUND(SUM(D1484:D1601),2)</f>
        <v>36664804.460000001</v>
      </c>
      <c r="E1602" s="133">
        <f>ROUND(SUM(E1484:E1601),2)</f>
        <v>70108385.599999994</v>
      </c>
      <c r="F1602" s="133">
        <f t="shared" ref="F1602:W1602" si="226">ROUND(SUM(F1484:F1601),2)</f>
        <v>32862635.649999999</v>
      </c>
      <c r="G1602" s="133">
        <f t="shared" si="226"/>
        <v>128060865.34999999</v>
      </c>
      <c r="H1602" s="133">
        <f t="shared" si="226"/>
        <v>109597584.70999999</v>
      </c>
      <c r="I1602" s="133">
        <f t="shared" si="226"/>
        <v>58573817.969999999</v>
      </c>
      <c r="J1602" s="133">
        <f t="shared" si="226"/>
        <v>71833339.739999995</v>
      </c>
      <c r="K1602" s="133">
        <f t="shared" si="226"/>
        <v>0</v>
      </c>
      <c r="L1602" s="133">
        <f t="shared" si="226"/>
        <v>173</v>
      </c>
      <c r="M1602" s="133">
        <f t="shared" si="226"/>
        <v>496697543.69999999</v>
      </c>
      <c r="N1602" s="133">
        <f t="shared" si="226"/>
        <v>54766</v>
      </c>
      <c r="O1602" s="133">
        <f t="shared" si="226"/>
        <v>303898591.51999998</v>
      </c>
      <c r="P1602" s="133">
        <f t="shared" si="226"/>
        <v>8405.6</v>
      </c>
      <c r="Q1602" s="133">
        <f t="shared" si="226"/>
        <v>24870787.030000001</v>
      </c>
      <c r="R1602" s="133">
        <f t="shared" si="226"/>
        <v>92445.7</v>
      </c>
      <c r="S1602" s="133">
        <f t="shared" si="226"/>
        <v>246756356.19999999</v>
      </c>
      <c r="T1602" s="133">
        <f t="shared" si="226"/>
        <v>68995.92</v>
      </c>
      <c r="U1602" s="133">
        <f t="shared" si="226"/>
        <v>240157104.19999999</v>
      </c>
      <c r="V1602" s="133">
        <f t="shared" si="226"/>
        <v>0</v>
      </c>
      <c r="W1602" s="133">
        <f t="shared" si="226"/>
        <v>0</v>
      </c>
      <c r="X1602" s="143"/>
      <c r="Y1602" s="144"/>
      <c r="Z1602" s="144"/>
      <c r="AA1602" s="144"/>
      <c r="AB1602" s="144"/>
      <c r="AC1602" s="144"/>
    </row>
    <row r="1603" spans="1:30" s="50" customFormat="1" ht="24.75" hidden="1" customHeight="1" x14ac:dyDescent="0.25">
      <c r="A1603" s="224" t="s">
        <v>62</v>
      </c>
      <c r="B1603" s="225"/>
      <c r="C1603" s="226"/>
      <c r="D1603" s="129"/>
      <c r="E1603" s="130"/>
      <c r="F1603" s="130"/>
      <c r="G1603" s="130"/>
      <c r="H1603" s="130"/>
      <c r="I1603" s="130"/>
      <c r="J1603" s="130"/>
      <c r="K1603" s="130"/>
      <c r="L1603" s="108"/>
      <c r="M1603" s="130"/>
      <c r="N1603" s="135"/>
      <c r="O1603" s="130"/>
      <c r="P1603" s="135"/>
      <c r="Q1603" s="130"/>
      <c r="R1603" s="135"/>
      <c r="S1603" s="130"/>
      <c r="T1603" s="130"/>
      <c r="U1603" s="130"/>
      <c r="V1603" s="135"/>
      <c r="W1603" s="135"/>
      <c r="X1603" s="15"/>
      <c r="Y1603" s="49"/>
      <c r="Z1603" s="49"/>
      <c r="AA1603" s="49"/>
      <c r="AB1603" s="49"/>
      <c r="AC1603" s="49"/>
    </row>
    <row r="1604" spans="1:30" s="55" customFormat="1" ht="24.75" hidden="1" customHeight="1" x14ac:dyDescent="0.25">
      <c r="A1604" s="125">
        <v>331</v>
      </c>
      <c r="B1604" s="126" t="s">
        <v>1051</v>
      </c>
      <c r="C1604" s="106">
        <f t="shared" si="224"/>
        <v>3530766.21</v>
      </c>
      <c r="D1604" s="134">
        <f t="shared" ref="D1604:D1619" si="227">ROUND((F1604+G1604+H1604+I1604+J1604+K1604+M1604+O1604+Q1604+S1604+U1604+W1604)*0.0214,2)</f>
        <v>70523.05</v>
      </c>
      <c r="E1604" s="130">
        <f t="shared" ref="E1604:E1619" si="228">ROUND((F1604+G1604+H1604+I1604+J1604+K1604+M1604+O1604+Q1604+S1604+U1604+W1604)*0.05,2)</f>
        <v>164773.48000000001</v>
      </c>
      <c r="F1604" s="130">
        <v>557968.99</v>
      </c>
      <c r="G1604" s="130">
        <v>0</v>
      </c>
      <c r="H1604" s="130">
        <v>0</v>
      </c>
      <c r="I1604" s="130">
        <v>0</v>
      </c>
      <c r="J1604" s="130">
        <v>0</v>
      </c>
      <c r="K1604" s="130">
        <v>0</v>
      </c>
      <c r="L1604" s="128">
        <v>0</v>
      </c>
      <c r="M1604" s="130">
        <v>0</v>
      </c>
      <c r="N1604" s="130">
        <v>512</v>
      </c>
      <c r="O1604" s="130">
        <v>2737500.69</v>
      </c>
      <c r="P1604" s="130">
        <v>0</v>
      </c>
      <c r="Q1604" s="130">
        <v>0</v>
      </c>
      <c r="R1604" s="130">
        <v>0</v>
      </c>
      <c r="S1604" s="130">
        <v>0</v>
      </c>
      <c r="T1604" s="130">
        <v>0</v>
      </c>
      <c r="U1604" s="130">
        <v>0</v>
      </c>
      <c r="V1604" s="130">
        <v>0</v>
      </c>
      <c r="W1604" s="135">
        <v>0</v>
      </c>
      <c r="X1604" s="56"/>
      <c r="Y1604" s="57"/>
      <c r="Z1604" s="57"/>
      <c r="AA1604" s="57"/>
      <c r="AB1604" s="57"/>
      <c r="AC1604" s="57"/>
      <c r="AD1604" s="57"/>
    </row>
    <row r="1605" spans="1:30" s="55" customFormat="1" ht="24.75" hidden="1" customHeight="1" x14ac:dyDescent="0.25">
      <c r="A1605" s="125">
        <v>332</v>
      </c>
      <c r="B1605" s="126" t="s">
        <v>1052</v>
      </c>
      <c r="C1605" s="106">
        <f t="shared" si="224"/>
        <v>5477286.5</v>
      </c>
      <c r="D1605" s="134">
        <f t="shared" si="227"/>
        <v>109402.59</v>
      </c>
      <c r="E1605" s="130">
        <f t="shared" si="228"/>
        <v>255613.52</v>
      </c>
      <c r="F1605" s="130">
        <v>750548.44</v>
      </c>
      <c r="G1605" s="130">
        <v>0</v>
      </c>
      <c r="H1605" s="130">
        <v>0</v>
      </c>
      <c r="I1605" s="130">
        <v>0</v>
      </c>
      <c r="J1605" s="130">
        <v>811525.75</v>
      </c>
      <c r="K1605" s="130">
        <v>0</v>
      </c>
      <c r="L1605" s="128">
        <v>0</v>
      </c>
      <c r="M1605" s="130">
        <v>0</v>
      </c>
      <c r="N1605" s="130">
        <v>664</v>
      </c>
      <c r="O1605" s="130">
        <v>3550196.2</v>
      </c>
      <c r="P1605" s="130">
        <v>0</v>
      </c>
      <c r="Q1605" s="130">
        <v>0</v>
      </c>
      <c r="R1605" s="130">
        <v>0</v>
      </c>
      <c r="S1605" s="130">
        <v>0</v>
      </c>
      <c r="T1605" s="130">
        <v>0</v>
      </c>
      <c r="U1605" s="130">
        <v>0</v>
      </c>
      <c r="V1605" s="130">
        <v>0</v>
      </c>
      <c r="W1605" s="135">
        <v>0</v>
      </c>
      <c r="X1605" s="56"/>
      <c r="Y1605" s="57"/>
      <c r="Z1605" s="57"/>
      <c r="AA1605" s="57"/>
      <c r="AB1605" s="57"/>
      <c r="AC1605" s="57"/>
      <c r="AD1605" s="57"/>
    </row>
    <row r="1606" spans="1:30" s="55" customFormat="1" ht="24.75" hidden="1" customHeight="1" x14ac:dyDescent="0.25">
      <c r="A1606" s="125">
        <v>333</v>
      </c>
      <c r="B1606" s="126" t="s">
        <v>1053</v>
      </c>
      <c r="C1606" s="106">
        <f t="shared" si="224"/>
        <v>6589303.1799999997</v>
      </c>
      <c r="D1606" s="134">
        <f t="shared" si="227"/>
        <v>131613.85999999999</v>
      </c>
      <c r="E1606" s="130">
        <f t="shared" si="228"/>
        <v>307509.02</v>
      </c>
      <c r="F1606" s="130">
        <v>0</v>
      </c>
      <c r="G1606" s="130">
        <v>0</v>
      </c>
      <c r="H1606" s="130">
        <v>0</v>
      </c>
      <c r="I1606" s="130">
        <v>656311.52</v>
      </c>
      <c r="J1606" s="130">
        <v>826216.24</v>
      </c>
      <c r="K1606" s="130">
        <v>0</v>
      </c>
      <c r="L1606" s="128">
        <v>0</v>
      </c>
      <c r="M1606" s="130">
        <v>0</v>
      </c>
      <c r="N1606" s="130">
        <v>873</v>
      </c>
      <c r="O1606" s="130">
        <v>4667652.54</v>
      </c>
      <c r="P1606" s="130">
        <v>0</v>
      </c>
      <c r="Q1606" s="130">
        <v>0</v>
      </c>
      <c r="R1606" s="130">
        <v>0</v>
      </c>
      <c r="S1606" s="130">
        <v>0</v>
      </c>
      <c r="T1606" s="130">
        <v>0</v>
      </c>
      <c r="U1606" s="130">
        <v>0</v>
      </c>
      <c r="V1606" s="130">
        <v>0</v>
      </c>
      <c r="W1606" s="135">
        <v>0</v>
      </c>
      <c r="X1606" s="56"/>
      <c r="Y1606" s="57"/>
      <c r="Z1606" s="57"/>
      <c r="AA1606" s="57"/>
      <c r="AB1606" s="57"/>
      <c r="AC1606" s="57"/>
      <c r="AD1606" s="57"/>
    </row>
    <row r="1607" spans="1:30" s="55" customFormat="1" ht="24.75" hidden="1" customHeight="1" x14ac:dyDescent="0.25">
      <c r="A1607" s="125">
        <v>334</v>
      </c>
      <c r="B1607" s="126" t="s">
        <v>1054</v>
      </c>
      <c r="C1607" s="106">
        <f t="shared" si="224"/>
        <v>17045179.100000001</v>
      </c>
      <c r="D1607" s="134">
        <f>ROUND((F1607+G1607+H1607+I1607+J1607+K1607+M1607+O1607+Q1607+S1607+U1607+W1607)*0.0214,2)</f>
        <v>340458.12</v>
      </c>
      <c r="E1607" s="130">
        <f t="shared" si="228"/>
        <v>795462.9</v>
      </c>
      <c r="F1607" s="130">
        <v>1995100.23</v>
      </c>
      <c r="G1607" s="130">
        <v>5025818.75</v>
      </c>
      <c r="H1607" s="130">
        <v>4601392.97</v>
      </c>
      <c r="I1607" s="130">
        <v>2200481.36</v>
      </c>
      <c r="J1607" s="130">
        <v>2086464.77</v>
      </c>
      <c r="K1607" s="130">
        <v>0</v>
      </c>
      <c r="L1607" s="128">
        <v>0</v>
      </c>
      <c r="M1607" s="130">
        <v>0</v>
      </c>
      <c r="N1607" s="130">
        <v>0</v>
      </c>
      <c r="O1607" s="130">
        <v>0</v>
      </c>
      <c r="P1607" s="130">
        <v>0</v>
      </c>
      <c r="Q1607" s="130">
        <v>0</v>
      </c>
      <c r="R1607" s="130">
        <v>0</v>
      </c>
      <c r="S1607" s="130">
        <v>0</v>
      </c>
      <c r="T1607" s="130">
        <v>0</v>
      </c>
      <c r="U1607" s="130">
        <v>0</v>
      </c>
      <c r="V1607" s="130">
        <v>0</v>
      </c>
      <c r="W1607" s="135">
        <v>0</v>
      </c>
      <c r="X1607" s="56"/>
      <c r="Y1607" s="57"/>
      <c r="Z1607" s="57"/>
      <c r="AA1607" s="57"/>
      <c r="AB1607" s="57"/>
      <c r="AC1607" s="57"/>
      <c r="AD1607" s="57"/>
    </row>
    <row r="1608" spans="1:30" s="55" customFormat="1" ht="24.75" hidden="1" customHeight="1" x14ac:dyDescent="0.25">
      <c r="A1608" s="125">
        <v>335</v>
      </c>
      <c r="B1608" s="126" t="s">
        <v>1055</v>
      </c>
      <c r="C1608" s="106">
        <f t="shared" si="224"/>
        <v>1715151.33</v>
      </c>
      <c r="D1608" s="134">
        <f t="shared" si="227"/>
        <v>34258.199999999997</v>
      </c>
      <c r="E1608" s="130">
        <f t="shared" si="228"/>
        <v>80042.53</v>
      </c>
      <c r="F1608" s="130">
        <v>0</v>
      </c>
      <c r="G1608" s="130">
        <v>0</v>
      </c>
      <c r="H1608" s="130">
        <v>0</v>
      </c>
      <c r="I1608" s="130">
        <v>0</v>
      </c>
      <c r="J1608" s="130">
        <v>0</v>
      </c>
      <c r="K1608" s="130">
        <v>428261.29</v>
      </c>
      <c r="L1608" s="128">
        <v>0</v>
      </c>
      <c r="M1608" s="130">
        <v>0</v>
      </c>
      <c r="N1608" s="130">
        <v>0</v>
      </c>
      <c r="O1608" s="130">
        <v>0</v>
      </c>
      <c r="P1608" s="130">
        <v>488</v>
      </c>
      <c r="Q1608" s="130">
        <v>1172589.31</v>
      </c>
      <c r="R1608" s="130">
        <v>0</v>
      </c>
      <c r="S1608" s="130">
        <v>0</v>
      </c>
      <c r="T1608" s="130">
        <v>0</v>
      </c>
      <c r="U1608" s="130">
        <v>0</v>
      </c>
      <c r="V1608" s="130">
        <v>0</v>
      </c>
      <c r="W1608" s="135">
        <v>0</v>
      </c>
      <c r="X1608" s="56"/>
      <c r="Y1608" s="57"/>
      <c r="Z1608" s="57"/>
      <c r="AA1608" s="57"/>
      <c r="AB1608" s="57"/>
      <c r="AC1608" s="57"/>
      <c r="AD1608" s="57"/>
    </row>
    <row r="1609" spans="1:30" s="55" customFormat="1" ht="24.75" hidden="1" customHeight="1" x14ac:dyDescent="0.25">
      <c r="A1609" s="125">
        <v>336</v>
      </c>
      <c r="B1609" s="126" t="s">
        <v>1056</v>
      </c>
      <c r="C1609" s="106">
        <f t="shared" si="224"/>
        <v>391370.79</v>
      </c>
      <c r="D1609" s="134">
        <f t="shared" si="227"/>
        <v>7817.19</v>
      </c>
      <c r="E1609" s="130">
        <f t="shared" si="228"/>
        <v>18264.46</v>
      </c>
      <c r="F1609" s="130">
        <v>0</v>
      </c>
      <c r="G1609" s="130">
        <v>0</v>
      </c>
      <c r="H1609" s="130">
        <v>0</v>
      </c>
      <c r="I1609" s="130">
        <v>0</v>
      </c>
      <c r="J1609" s="130">
        <v>0</v>
      </c>
      <c r="K1609" s="130">
        <v>365289.14</v>
      </c>
      <c r="L1609" s="128">
        <v>0</v>
      </c>
      <c r="M1609" s="130">
        <v>0</v>
      </c>
      <c r="N1609" s="130">
        <v>0</v>
      </c>
      <c r="O1609" s="130">
        <v>0</v>
      </c>
      <c r="P1609" s="130">
        <v>0</v>
      </c>
      <c r="Q1609" s="130">
        <v>0</v>
      </c>
      <c r="R1609" s="130">
        <v>0</v>
      </c>
      <c r="S1609" s="130">
        <v>0</v>
      </c>
      <c r="T1609" s="130">
        <v>0</v>
      </c>
      <c r="U1609" s="130">
        <v>0</v>
      </c>
      <c r="V1609" s="130">
        <v>0</v>
      </c>
      <c r="W1609" s="135">
        <v>0</v>
      </c>
      <c r="X1609" s="56"/>
      <c r="Y1609" s="57"/>
      <c r="Z1609" s="57"/>
      <c r="AA1609" s="57"/>
      <c r="AB1609" s="57"/>
      <c r="AC1609" s="57"/>
      <c r="AD1609" s="57"/>
    </row>
    <row r="1610" spans="1:30" s="55" customFormat="1" ht="24.75" hidden="1" customHeight="1" x14ac:dyDescent="0.25">
      <c r="A1610" s="125">
        <v>337</v>
      </c>
      <c r="B1610" s="126" t="s">
        <v>1057</v>
      </c>
      <c r="C1610" s="106">
        <f t="shared" si="224"/>
        <v>1692570.2</v>
      </c>
      <c r="D1610" s="134">
        <f t="shared" si="227"/>
        <v>33807.17</v>
      </c>
      <c r="E1610" s="130">
        <f t="shared" si="228"/>
        <v>78988.72</v>
      </c>
      <c r="F1610" s="130">
        <v>0</v>
      </c>
      <c r="G1610" s="130">
        <v>0</v>
      </c>
      <c r="H1610" s="130">
        <v>0</v>
      </c>
      <c r="I1610" s="130">
        <v>0</v>
      </c>
      <c r="J1610" s="130">
        <v>0</v>
      </c>
      <c r="K1610" s="130">
        <v>422622.94</v>
      </c>
      <c r="L1610" s="128">
        <v>0</v>
      </c>
      <c r="M1610" s="130">
        <v>0</v>
      </c>
      <c r="N1610" s="130">
        <v>0</v>
      </c>
      <c r="O1610" s="130">
        <v>0</v>
      </c>
      <c r="P1610" s="130">
        <v>603</v>
      </c>
      <c r="Q1610" s="130">
        <v>1157151.3700000001</v>
      </c>
      <c r="R1610" s="130">
        <v>0</v>
      </c>
      <c r="S1610" s="130">
        <v>0</v>
      </c>
      <c r="T1610" s="130">
        <v>0</v>
      </c>
      <c r="U1610" s="130">
        <v>0</v>
      </c>
      <c r="V1610" s="130">
        <v>0</v>
      </c>
      <c r="W1610" s="135">
        <v>0</v>
      </c>
      <c r="X1610" s="56"/>
      <c r="Y1610" s="57"/>
      <c r="Z1610" s="57"/>
      <c r="AA1610" s="57"/>
      <c r="AB1610" s="57"/>
      <c r="AC1610" s="57"/>
      <c r="AD1610" s="57"/>
    </row>
    <row r="1611" spans="1:30" s="55" customFormat="1" ht="24.75" hidden="1" customHeight="1" x14ac:dyDescent="0.25">
      <c r="A1611" s="125">
        <v>338</v>
      </c>
      <c r="B1611" s="126" t="s">
        <v>1058</v>
      </c>
      <c r="C1611" s="106">
        <f t="shared" si="224"/>
        <v>11304805.33</v>
      </c>
      <c r="D1611" s="134">
        <f t="shared" si="227"/>
        <v>225800.67</v>
      </c>
      <c r="E1611" s="130">
        <f t="shared" si="228"/>
        <v>527571.65</v>
      </c>
      <c r="F1611" s="130">
        <v>0</v>
      </c>
      <c r="G1611" s="130">
        <v>2496670.5099999998</v>
      </c>
      <c r="H1611" s="130">
        <v>0</v>
      </c>
      <c r="I1611" s="130">
        <v>955064.05</v>
      </c>
      <c r="J1611" s="130">
        <v>1202309.28</v>
      </c>
      <c r="K1611" s="130">
        <v>0</v>
      </c>
      <c r="L1611" s="128">
        <v>0</v>
      </c>
      <c r="M1611" s="130">
        <v>0</v>
      </c>
      <c r="N1611" s="130">
        <v>1103</v>
      </c>
      <c r="O1611" s="130">
        <v>5897389.1699999999</v>
      </c>
      <c r="P1611" s="130">
        <v>0</v>
      </c>
      <c r="Q1611" s="130">
        <v>0</v>
      </c>
      <c r="R1611" s="130">
        <v>0</v>
      </c>
      <c r="S1611" s="130">
        <v>0</v>
      </c>
      <c r="T1611" s="130">
        <v>0</v>
      </c>
      <c r="U1611" s="130">
        <v>0</v>
      </c>
      <c r="V1611" s="130">
        <v>0</v>
      </c>
      <c r="W1611" s="135">
        <v>0</v>
      </c>
      <c r="X1611" s="56"/>
      <c r="Y1611" s="57"/>
      <c r="Z1611" s="57"/>
      <c r="AA1611" s="57"/>
      <c r="AB1611" s="57"/>
      <c r="AC1611" s="57"/>
      <c r="AD1611" s="57"/>
    </row>
    <row r="1612" spans="1:30" s="55" customFormat="1" ht="24.75" hidden="1" customHeight="1" x14ac:dyDescent="0.25">
      <c r="A1612" s="125">
        <v>339</v>
      </c>
      <c r="B1612" s="126" t="s">
        <v>1059</v>
      </c>
      <c r="C1612" s="106">
        <f t="shared" si="224"/>
        <v>7089334.9199999999</v>
      </c>
      <c r="D1612" s="134">
        <f t="shared" si="227"/>
        <v>141601.43</v>
      </c>
      <c r="E1612" s="130">
        <f t="shared" si="228"/>
        <v>330844.45</v>
      </c>
      <c r="F1612" s="130">
        <v>760242.29</v>
      </c>
      <c r="G1612" s="130">
        <v>1706949.36</v>
      </c>
      <c r="H1612" s="130">
        <v>0</v>
      </c>
      <c r="I1612" s="130">
        <v>652968</v>
      </c>
      <c r="J1612" s="130">
        <v>0</v>
      </c>
      <c r="K1612" s="130">
        <v>0</v>
      </c>
      <c r="L1612" s="128">
        <v>0</v>
      </c>
      <c r="M1612" s="130">
        <v>0</v>
      </c>
      <c r="N1612" s="130">
        <v>654</v>
      </c>
      <c r="O1612" s="130">
        <v>3496729.39</v>
      </c>
      <c r="P1612" s="130">
        <v>0</v>
      </c>
      <c r="Q1612" s="130">
        <v>0</v>
      </c>
      <c r="R1612" s="130">
        <v>0</v>
      </c>
      <c r="S1612" s="130">
        <v>0</v>
      </c>
      <c r="T1612" s="130">
        <v>0</v>
      </c>
      <c r="U1612" s="130">
        <v>0</v>
      </c>
      <c r="V1612" s="130">
        <v>0</v>
      </c>
      <c r="W1612" s="135">
        <v>0</v>
      </c>
      <c r="X1612" s="56"/>
      <c r="Y1612" s="57"/>
      <c r="Z1612" s="57"/>
      <c r="AA1612" s="57"/>
      <c r="AB1612" s="57"/>
      <c r="AC1612" s="57"/>
      <c r="AD1612" s="57"/>
    </row>
    <row r="1613" spans="1:30" s="55" customFormat="1" ht="24.75" hidden="1" customHeight="1" x14ac:dyDescent="0.25">
      <c r="A1613" s="125">
        <v>340</v>
      </c>
      <c r="B1613" s="126" t="s">
        <v>1060</v>
      </c>
      <c r="C1613" s="106">
        <f t="shared" si="224"/>
        <v>4731522.6399999997</v>
      </c>
      <c r="D1613" s="134">
        <f t="shared" si="227"/>
        <v>94506.8</v>
      </c>
      <c r="E1613" s="130">
        <f t="shared" si="228"/>
        <v>220810.28</v>
      </c>
      <c r="F1613" s="130">
        <v>548580.46</v>
      </c>
      <c r="G1613" s="130">
        <v>1231711.3500000001</v>
      </c>
      <c r="H1613" s="130">
        <v>0</v>
      </c>
      <c r="I1613" s="130">
        <v>0</v>
      </c>
      <c r="J1613" s="130">
        <v>0</v>
      </c>
      <c r="K1613" s="130">
        <v>0</v>
      </c>
      <c r="L1613" s="128">
        <v>0</v>
      </c>
      <c r="M1613" s="130">
        <v>0</v>
      </c>
      <c r="N1613" s="130">
        <v>493</v>
      </c>
      <c r="O1613" s="130">
        <v>2635913.75</v>
      </c>
      <c r="P1613" s="130">
        <v>0</v>
      </c>
      <c r="Q1613" s="130">
        <v>0</v>
      </c>
      <c r="R1613" s="130">
        <v>0</v>
      </c>
      <c r="S1613" s="130">
        <v>0</v>
      </c>
      <c r="T1613" s="130">
        <v>0</v>
      </c>
      <c r="U1613" s="130">
        <v>0</v>
      </c>
      <c r="V1613" s="130">
        <v>0</v>
      </c>
      <c r="W1613" s="135">
        <v>0</v>
      </c>
      <c r="X1613" s="56"/>
      <c r="Y1613" s="57"/>
      <c r="Z1613" s="57"/>
      <c r="AA1613" s="57"/>
      <c r="AB1613" s="57"/>
      <c r="AC1613" s="57"/>
      <c r="AD1613" s="57"/>
    </row>
    <row r="1614" spans="1:30" s="55" customFormat="1" ht="24.75" hidden="1" customHeight="1" x14ac:dyDescent="0.25">
      <c r="A1614" s="125">
        <v>341</v>
      </c>
      <c r="B1614" s="126" t="s">
        <v>1061</v>
      </c>
      <c r="C1614" s="106">
        <f t="shared" si="224"/>
        <v>6271103.4000000004</v>
      </c>
      <c r="D1614" s="134">
        <f t="shared" si="227"/>
        <v>125258.18</v>
      </c>
      <c r="E1614" s="130">
        <f t="shared" si="228"/>
        <v>292659.3</v>
      </c>
      <c r="F1614" s="130">
        <v>0</v>
      </c>
      <c r="G1614" s="130">
        <v>1681242.29</v>
      </c>
      <c r="H1614" s="130">
        <v>0</v>
      </c>
      <c r="I1614" s="130">
        <v>643134.15</v>
      </c>
      <c r="J1614" s="130">
        <v>0</v>
      </c>
      <c r="K1614" s="130">
        <v>0</v>
      </c>
      <c r="L1614" s="128">
        <v>0</v>
      </c>
      <c r="M1614" s="130">
        <v>0</v>
      </c>
      <c r="N1614" s="130">
        <v>660</v>
      </c>
      <c r="O1614" s="130">
        <v>3528809.48</v>
      </c>
      <c r="P1614" s="130">
        <v>0</v>
      </c>
      <c r="Q1614" s="130">
        <v>0</v>
      </c>
      <c r="R1614" s="130">
        <v>0</v>
      </c>
      <c r="S1614" s="130">
        <v>0</v>
      </c>
      <c r="T1614" s="130">
        <v>0</v>
      </c>
      <c r="U1614" s="130">
        <v>0</v>
      </c>
      <c r="V1614" s="130">
        <v>0</v>
      </c>
      <c r="W1614" s="135">
        <v>0</v>
      </c>
      <c r="X1614" s="56"/>
      <c r="Y1614" s="57"/>
      <c r="Z1614" s="57"/>
      <c r="AA1614" s="57"/>
      <c r="AB1614" s="57"/>
      <c r="AC1614" s="57"/>
      <c r="AD1614" s="57"/>
    </row>
    <row r="1615" spans="1:30" s="55" customFormat="1" ht="24.75" hidden="1" customHeight="1" x14ac:dyDescent="0.25">
      <c r="A1615" s="125">
        <v>342</v>
      </c>
      <c r="B1615" s="126" t="s">
        <v>1062</v>
      </c>
      <c r="C1615" s="106">
        <f t="shared" si="224"/>
        <v>3322491.76</v>
      </c>
      <c r="D1615" s="134">
        <f t="shared" si="227"/>
        <v>66363.009999999995</v>
      </c>
      <c r="E1615" s="130">
        <f t="shared" si="228"/>
        <v>155053.75</v>
      </c>
      <c r="F1615" s="130">
        <v>0</v>
      </c>
      <c r="G1615" s="130">
        <v>0</v>
      </c>
      <c r="H1615" s="130">
        <v>0</v>
      </c>
      <c r="I1615" s="130">
        <v>0</v>
      </c>
      <c r="J1615" s="130">
        <v>0</v>
      </c>
      <c r="K1615" s="130">
        <v>0</v>
      </c>
      <c r="L1615" s="128">
        <v>0</v>
      </c>
      <c r="M1615" s="130">
        <v>0</v>
      </c>
      <c r="N1615" s="130">
        <v>580</v>
      </c>
      <c r="O1615" s="130">
        <v>3101075</v>
      </c>
      <c r="P1615" s="130">
        <v>0</v>
      </c>
      <c r="Q1615" s="130">
        <v>0</v>
      </c>
      <c r="R1615" s="130">
        <v>0</v>
      </c>
      <c r="S1615" s="130">
        <v>0</v>
      </c>
      <c r="T1615" s="130">
        <v>0</v>
      </c>
      <c r="U1615" s="130">
        <v>0</v>
      </c>
      <c r="V1615" s="130">
        <v>0</v>
      </c>
      <c r="W1615" s="135">
        <v>0</v>
      </c>
      <c r="X1615" s="56"/>
      <c r="Y1615" s="57"/>
      <c r="Z1615" s="57"/>
      <c r="AA1615" s="57"/>
      <c r="AB1615" s="57"/>
      <c r="AC1615" s="57"/>
      <c r="AD1615" s="57"/>
    </row>
    <row r="1616" spans="1:30" s="55" customFormat="1" ht="24.75" hidden="1" customHeight="1" x14ac:dyDescent="0.25">
      <c r="A1616" s="125">
        <v>343</v>
      </c>
      <c r="B1616" s="126" t="s">
        <v>1063</v>
      </c>
      <c r="C1616" s="106">
        <f t="shared" si="224"/>
        <v>247712.05</v>
      </c>
      <c r="D1616" s="134">
        <f t="shared" si="227"/>
        <v>4947.7700000000004</v>
      </c>
      <c r="E1616" s="130">
        <f t="shared" si="228"/>
        <v>11560.2</v>
      </c>
      <c r="F1616" s="130">
        <v>0</v>
      </c>
      <c r="G1616" s="130">
        <v>0</v>
      </c>
      <c r="H1616" s="130">
        <v>0</v>
      </c>
      <c r="I1616" s="130">
        <v>0</v>
      </c>
      <c r="J1616" s="130">
        <v>0</v>
      </c>
      <c r="K1616" s="130">
        <v>231204.08</v>
      </c>
      <c r="L1616" s="128">
        <v>0</v>
      </c>
      <c r="M1616" s="130">
        <v>0</v>
      </c>
      <c r="N1616" s="130">
        <v>0</v>
      </c>
      <c r="O1616" s="130">
        <v>0</v>
      </c>
      <c r="P1616" s="130">
        <v>0</v>
      </c>
      <c r="Q1616" s="130">
        <v>0</v>
      </c>
      <c r="R1616" s="130">
        <v>0</v>
      </c>
      <c r="S1616" s="130">
        <v>0</v>
      </c>
      <c r="T1616" s="130">
        <v>0</v>
      </c>
      <c r="U1616" s="130">
        <v>0</v>
      </c>
      <c r="V1616" s="130">
        <v>0</v>
      </c>
      <c r="W1616" s="135">
        <v>0</v>
      </c>
      <c r="X1616" s="56"/>
      <c r="Y1616" s="57"/>
      <c r="Z1616" s="57"/>
      <c r="AA1616" s="57"/>
      <c r="AB1616" s="57"/>
      <c r="AC1616" s="57"/>
      <c r="AD1616" s="57"/>
    </row>
    <row r="1617" spans="1:30" s="55" customFormat="1" ht="24.75" hidden="1" customHeight="1" x14ac:dyDescent="0.25">
      <c r="A1617" s="125">
        <v>344</v>
      </c>
      <c r="B1617" s="126" t="s">
        <v>1064</v>
      </c>
      <c r="C1617" s="106">
        <f t="shared" si="224"/>
        <v>5694418.3899999997</v>
      </c>
      <c r="D1617" s="134">
        <f t="shared" si="227"/>
        <v>113739.55</v>
      </c>
      <c r="E1617" s="130">
        <f t="shared" si="228"/>
        <v>265746.61</v>
      </c>
      <c r="F1617" s="130">
        <v>0</v>
      </c>
      <c r="G1617" s="130">
        <v>0</v>
      </c>
      <c r="H1617" s="130">
        <v>0</v>
      </c>
      <c r="I1617" s="130">
        <v>0</v>
      </c>
      <c r="J1617" s="130">
        <v>0</v>
      </c>
      <c r="K1617" s="130">
        <v>0</v>
      </c>
      <c r="L1617" s="128">
        <v>0</v>
      </c>
      <c r="M1617" s="130">
        <v>0</v>
      </c>
      <c r="N1617" s="130">
        <v>0</v>
      </c>
      <c r="O1617" s="130">
        <v>0</v>
      </c>
      <c r="P1617" s="130">
        <v>0</v>
      </c>
      <c r="Q1617" s="130">
        <v>0</v>
      </c>
      <c r="R1617" s="130">
        <v>0</v>
      </c>
      <c r="S1617" s="130">
        <v>0</v>
      </c>
      <c r="T1617" s="130">
        <v>412</v>
      </c>
      <c r="U1617" s="130">
        <v>5314932.2249999996</v>
      </c>
      <c r="V1617" s="130">
        <v>0</v>
      </c>
      <c r="W1617" s="135">
        <v>0</v>
      </c>
      <c r="X1617" s="56"/>
      <c r="Y1617" s="57"/>
      <c r="Z1617" s="57"/>
      <c r="AA1617" s="57"/>
      <c r="AB1617" s="57"/>
      <c r="AC1617" s="57"/>
      <c r="AD1617" s="57"/>
    </row>
    <row r="1618" spans="1:30" s="55" customFormat="1" ht="24.75" hidden="1" customHeight="1" x14ac:dyDescent="0.25">
      <c r="A1618" s="125">
        <v>345</v>
      </c>
      <c r="B1618" s="126" t="s">
        <v>1065</v>
      </c>
      <c r="C1618" s="106">
        <f>ROUND(SUM(D1618+E1618+F1618+G1618+H1618+I1618+J1618+K1618+M1618+O1618+Q1618+S1618+U1618+W1618),2)</f>
        <v>5357835.6100000003</v>
      </c>
      <c r="D1618" s="134">
        <f t="shared" si="227"/>
        <v>107016.69</v>
      </c>
      <c r="E1618" s="130">
        <f t="shared" si="228"/>
        <v>250039</v>
      </c>
      <c r="F1618" s="130">
        <v>0</v>
      </c>
      <c r="G1618" s="130">
        <v>1544132.94</v>
      </c>
      <c r="H1618" s="130">
        <v>1273610.06</v>
      </c>
      <c r="I1618" s="130">
        <v>584162.38</v>
      </c>
      <c r="J1618" s="130">
        <v>748277.1</v>
      </c>
      <c r="K1618" s="130">
        <v>0</v>
      </c>
      <c r="L1618" s="128">
        <v>0</v>
      </c>
      <c r="M1618" s="130">
        <v>0</v>
      </c>
      <c r="N1618" s="130">
        <v>0</v>
      </c>
      <c r="O1618" s="130">
        <v>0</v>
      </c>
      <c r="P1618" s="130">
        <v>0</v>
      </c>
      <c r="Q1618" s="130">
        <v>0</v>
      </c>
      <c r="R1618" s="130">
        <v>0</v>
      </c>
      <c r="S1618" s="130">
        <v>0</v>
      </c>
      <c r="T1618" s="130">
        <v>0</v>
      </c>
      <c r="U1618" s="130">
        <v>0</v>
      </c>
      <c r="V1618" s="130">
        <v>559</v>
      </c>
      <c r="W1618" s="135">
        <v>850597.44</v>
      </c>
      <c r="X1618" s="56"/>
      <c r="Y1618" s="57"/>
      <c r="Z1618" s="57"/>
      <c r="AA1618" s="57"/>
      <c r="AB1618" s="57"/>
      <c r="AC1618" s="57"/>
      <c r="AD1618" s="57"/>
    </row>
    <row r="1619" spans="1:30" s="55" customFormat="1" ht="24.75" hidden="1" customHeight="1" x14ac:dyDescent="0.25">
      <c r="A1619" s="125">
        <v>346</v>
      </c>
      <c r="B1619" s="126" t="s">
        <v>1037</v>
      </c>
      <c r="C1619" s="106">
        <f>ROUND(SUM(D1619+E1619+F1619+G1619+H1619+I1619+J1619+K1619+M1619+O1619+Q1619+S1619+U1619+W1619),2)</f>
        <v>1946671.7</v>
      </c>
      <c r="D1619" s="134">
        <f t="shared" si="227"/>
        <v>38882.559999999998</v>
      </c>
      <c r="E1619" s="130">
        <f t="shared" si="228"/>
        <v>90847.1</v>
      </c>
      <c r="F1619" s="130">
        <v>0</v>
      </c>
      <c r="G1619" s="130">
        <v>0</v>
      </c>
      <c r="H1619" s="130">
        <v>0</v>
      </c>
      <c r="I1619" s="130">
        <v>0</v>
      </c>
      <c r="J1619" s="130">
        <v>0</v>
      </c>
      <c r="K1619" s="130">
        <v>0</v>
      </c>
      <c r="L1619" s="128">
        <v>0</v>
      </c>
      <c r="M1619" s="130">
        <v>0</v>
      </c>
      <c r="N1619" s="130">
        <v>0</v>
      </c>
      <c r="O1619" s="130">
        <v>0</v>
      </c>
      <c r="P1619" s="130">
        <v>0</v>
      </c>
      <c r="Q1619" s="130">
        <v>0</v>
      </c>
      <c r="R1619" s="130">
        <v>524</v>
      </c>
      <c r="S1619" s="130">
        <v>1816942.04</v>
      </c>
      <c r="T1619" s="130">
        <v>0</v>
      </c>
      <c r="U1619" s="130">
        <v>0</v>
      </c>
      <c r="V1619" s="130">
        <v>0</v>
      </c>
      <c r="W1619" s="135">
        <v>0</v>
      </c>
      <c r="X1619" s="56"/>
      <c r="Y1619" s="57"/>
      <c r="Z1619" s="57"/>
      <c r="AA1619" s="57"/>
      <c r="AB1619" s="57"/>
      <c r="AC1619" s="57"/>
      <c r="AD1619" s="57"/>
    </row>
    <row r="1620" spans="1:30" s="72" customFormat="1" ht="24.75" hidden="1" customHeight="1" x14ac:dyDescent="0.25">
      <c r="A1620" s="131" t="s">
        <v>63</v>
      </c>
      <c r="B1620" s="132"/>
      <c r="C1620" s="173">
        <f>ROUND(SUM(D1620+E1620+F1620+G1620+H1620+I1620+J1620+K1620+M1620+O1620+Q1620+S1620+U1620+W1620),2)</f>
        <v>82407523.109999999</v>
      </c>
      <c r="D1620" s="133">
        <f t="shared" ref="D1620:W1620" si="229">ROUND(SUM(D1604:D1619),2)</f>
        <v>1645996.84</v>
      </c>
      <c r="E1620" s="133">
        <f t="shared" si="229"/>
        <v>3845786.97</v>
      </c>
      <c r="F1620" s="133">
        <f t="shared" si="229"/>
        <v>4612440.41</v>
      </c>
      <c r="G1620" s="133">
        <f t="shared" si="229"/>
        <v>13686525.199999999</v>
      </c>
      <c r="H1620" s="133">
        <f t="shared" si="229"/>
        <v>5875003.0300000003</v>
      </c>
      <c r="I1620" s="133">
        <f t="shared" si="229"/>
        <v>5692121.46</v>
      </c>
      <c r="J1620" s="133">
        <f t="shared" si="229"/>
        <v>5674793.1399999997</v>
      </c>
      <c r="K1620" s="133">
        <f t="shared" si="229"/>
        <v>1447377.45</v>
      </c>
      <c r="L1620" s="133">
        <f t="shared" si="229"/>
        <v>0</v>
      </c>
      <c r="M1620" s="133">
        <f t="shared" si="229"/>
        <v>0</v>
      </c>
      <c r="N1620" s="133">
        <f t="shared" si="229"/>
        <v>5539</v>
      </c>
      <c r="O1620" s="133">
        <f t="shared" si="229"/>
        <v>29615266.219999999</v>
      </c>
      <c r="P1620" s="133">
        <f t="shared" si="229"/>
        <v>1091</v>
      </c>
      <c r="Q1620" s="133">
        <f t="shared" si="229"/>
        <v>2329740.6800000002</v>
      </c>
      <c r="R1620" s="133">
        <f t="shared" si="229"/>
        <v>524</v>
      </c>
      <c r="S1620" s="133">
        <f t="shared" si="229"/>
        <v>1816942.04</v>
      </c>
      <c r="T1620" s="133">
        <f t="shared" si="229"/>
        <v>412</v>
      </c>
      <c r="U1620" s="133">
        <f t="shared" si="229"/>
        <v>5314932.2300000004</v>
      </c>
      <c r="V1620" s="133">
        <f t="shared" si="229"/>
        <v>559</v>
      </c>
      <c r="W1620" s="133">
        <f t="shared" si="229"/>
        <v>850597.44</v>
      </c>
      <c r="X1620" s="51"/>
      <c r="Y1620" s="51"/>
      <c r="Z1620" s="51"/>
      <c r="AA1620" s="51"/>
      <c r="AB1620" s="51"/>
      <c r="AC1620" s="51"/>
    </row>
    <row r="1621" spans="1:30" s="50" customFormat="1" ht="24.75" hidden="1" customHeight="1" x14ac:dyDescent="0.25">
      <c r="A1621" s="224" t="s">
        <v>64</v>
      </c>
      <c r="B1621" s="225"/>
      <c r="C1621" s="226"/>
      <c r="D1621" s="129"/>
      <c r="E1621" s="130"/>
      <c r="F1621" s="130"/>
      <c r="G1621" s="130"/>
      <c r="H1621" s="130"/>
      <c r="I1621" s="130"/>
      <c r="J1621" s="130"/>
      <c r="K1621" s="130"/>
      <c r="L1621" s="108"/>
      <c r="M1621" s="130"/>
      <c r="N1621" s="135"/>
      <c r="O1621" s="130"/>
      <c r="P1621" s="135"/>
      <c r="Q1621" s="130"/>
      <c r="R1621" s="135"/>
      <c r="S1621" s="130"/>
      <c r="T1621" s="130"/>
      <c r="U1621" s="130"/>
      <c r="V1621" s="135"/>
      <c r="W1621" s="135"/>
      <c r="X1621" s="15"/>
      <c r="Y1621" s="49"/>
      <c r="Z1621" s="49"/>
      <c r="AA1621" s="49"/>
      <c r="AB1621" s="49"/>
      <c r="AC1621" s="49"/>
    </row>
    <row r="1622" spans="1:30" s="55" customFormat="1" ht="24.75" hidden="1" customHeight="1" x14ac:dyDescent="0.25">
      <c r="A1622" s="108">
        <v>347</v>
      </c>
      <c r="B1622" s="126" t="s">
        <v>563</v>
      </c>
      <c r="C1622" s="106">
        <f t="shared" ref="C1622:C1678" si="230">ROUND(SUM(D1622+E1622+F1622+G1622+H1622+I1622+J1622+K1622+M1622+O1622+Q1622+S1622+U1622+W1622),2)</f>
        <v>1441768.46</v>
      </c>
      <c r="D1622" s="134">
        <f t="shared" ref="D1622:D1670" si="231">ROUND((F1622+G1622+H1622+I1622+J1622+K1622+M1622+O1622+Q1622+S1622+U1622+W1622)*0.0214,2)</f>
        <v>28797.69</v>
      </c>
      <c r="E1622" s="130">
        <f t="shared" ref="E1622:E1670" si="232">ROUND((F1622+G1622+H1622+I1622+J1622+K1622+M1622+O1622+Q1622+S1622+U1622+W1622)*0.05,2)</f>
        <v>67284.320000000007</v>
      </c>
      <c r="F1622" s="130">
        <v>0</v>
      </c>
      <c r="G1622" s="130">
        <v>498401.63</v>
      </c>
      <c r="H1622" s="130">
        <v>414659.33</v>
      </c>
      <c r="I1622" s="130">
        <v>190656.03</v>
      </c>
      <c r="J1622" s="130">
        <v>241969.46</v>
      </c>
      <c r="K1622" s="130">
        <v>0</v>
      </c>
      <c r="L1622" s="128">
        <v>0</v>
      </c>
      <c r="M1622" s="130">
        <v>0</v>
      </c>
      <c r="N1622" s="130">
        <v>0</v>
      </c>
      <c r="O1622" s="130">
        <v>0</v>
      </c>
      <c r="P1622" s="130">
        <v>0</v>
      </c>
      <c r="Q1622" s="130">
        <v>0</v>
      </c>
      <c r="R1622" s="130">
        <v>0</v>
      </c>
      <c r="S1622" s="130">
        <v>0</v>
      </c>
      <c r="T1622" s="130">
        <v>0</v>
      </c>
      <c r="U1622" s="130">
        <v>0</v>
      </c>
      <c r="V1622" s="130">
        <v>0</v>
      </c>
      <c r="W1622" s="135">
        <v>0</v>
      </c>
      <c r="X1622" s="56"/>
      <c r="Y1622" s="57"/>
      <c r="Z1622" s="57"/>
      <c r="AA1622" s="57"/>
      <c r="AB1622" s="57"/>
      <c r="AC1622" s="57"/>
      <c r="AD1622" s="57"/>
    </row>
    <row r="1623" spans="1:30" s="69" customFormat="1" ht="24.75" hidden="1" customHeight="1" x14ac:dyDescent="0.25">
      <c r="A1623" s="108">
        <v>348</v>
      </c>
      <c r="B1623" s="126" t="s">
        <v>1260</v>
      </c>
      <c r="C1623" s="106">
        <f t="shared" si="230"/>
        <v>20472242.82</v>
      </c>
      <c r="D1623" s="134">
        <f t="shared" si="231"/>
        <v>408909.83</v>
      </c>
      <c r="E1623" s="130">
        <f t="shared" si="232"/>
        <v>955396.81</v>
      </c>
      <c r="F1623" s="130">
        <v>0</v>
      </c>
      <c r="G1623" s="130">
        <v>9217520.0800000001</v>
      </c>
      <c r="H1623" s="130">
        <v>6690788.1600000001</v>
      </c>
      <c r="I1623" s="130">
        <v>3199627.94</v>
      </c>
      <c r="J1623" s="130">
        <v>0</v>
      </c>
      <c r="K1623" s="130">
        <v>0</v>
      </c>
      <c r="L1623" s="128">
        <v>0</v>
      </c>
      <c r="M1623" s="130">
        <v>0</v>
      </c>
      <c r="N1623" s="130">
        <v>0</v>
      </c>
      <c r="O1623" s="130">
        <v>0</v>
      </c>
      <c r="P1623" s="130">
        <v>0</v>
      </c>
      <c r="Q1623" s="130">
        <v>0</v>
      </c>
      <c r="R1623" s="130">
        <v>0</v>
      </c>
      <c r="S1623" s="130">
        <v>0</v>
      </c>
      <c r="T1623" s="130">
        <v>0</v>
      </c>
      <c r="U1623" s="130">
        <v>0</v>
      </c>
      <c r="V1623" s="130">
        <v>0</v>
      </c>
      <c r="W1623" s="135">
        <v>0</v>
      </c>
      <c r="X1623" s="56"/>
      <c r="Y1623" s="68"/>
      <c r="Z1623" s="68"/>
      <c r="AA1623" s="68"/>
      <c r="AB1623" s="68"/>
      <c r="AC1623" s="68"/>
      <c r="AD1623" s="68"/>
    </row>
    <row r="1624" spans="1:30" s="55" customFormat="1" ht="24.75" hidden="1" customHeight="1" x14ac:dyDescent="0.25">
      <c r="A1624" s="108">
        <v>349</v>
      </c>
      <c r="B1624" s="126" t="s">
        <v>180</v>
      </c>
      <c r="C1624" s="106">
        <f t="shared" si="230"/>
        <v>16078393.65</v>
      </c>
      <c r="D1624" s="134">
        <f t="shared" si="231"/>
        <v>321147.68</v>
      </c>
      <c r="E1624" s="130">
        <f t="shared" si="232"/>
        <v>750345.05</v>
      </c>
      <c r="F1624" s="130">
        <v>1651974.29</v>
      </c>
      <c r="G1624" s="130">
        <v>5201691.42</v>
      </c>
      <c r="H1624" s="130">
        <v>3775790.07</v>
      </c>
      <c r="I1624" s="130">
        <v>2217958.79</v>
      </c>
      <c r="J1624" s="130">
        <v>2159486.35</v>
      </c>
      <c r="K1624" s="130">
        <v>0</v>
      </c>
      <c r="L1624" s="128">
        <v>0</v>
      </c>
      <c r="M1624" s="130">
        <v>0</v>
      </c>
      <c r="N1624" s="130">
        <v>0</v>
      </c>
      <c r="O1624" s="130">
        <v>0</v>
      </c>
      <c r="P1624" s="130">
        <v>0</v>
      </c>
      <c r="Q1624" s="130">
        <v>0</v>
      </c>
      <c r="R1624" s="130">
        <v>0</v>
      </c>
      <c r="S1624" s="130">
        <v>0</v>
      </c>
      <c r="T1624" s="130">
        <v>0</v>
      </c>
      <c r="U1624" s="130">
        <v>0</v>
      </c>
      <c r="V1624" s="130">
        <v>0</v>
      </c>
      <c r="W1624" s="135">
        <v>0</v>
      </c>
      <c r="X1624" s="56"/>
      <c r="Y1624" s="57"/>
      <c r="Z1624" s="57"/>
      <c r="AA1624" s="57"/>
      <c r="AB1624" s="57"/>
      <c r="AC1624" s="57"/>
      <c r="AD1624" s="57"/>
    </row>
    <row r="1625" spans="1:30" s="55" customFormat="1" ht="24.75" hidden="1" customHeight="1" x14ac:dyDescent="0.25">
      <c r="A1625" s="108">
        <v>350</v>
      </c>
      <c r="B1625" s="126" t="s">
        <v>545</v>
      </c>
      <c r="C1625" s="106">
        <f t="shared" si="230"/>
        <v>44455113.590000004</v>
      </c>
      <c r="D1625" s="134">
        <f t="shared" si="231"/>
        <v>887940.48</v>
      </c>
      <c r="E1625" s="130">
        <f t="shared" si="232"/>
        <v>2074627.29</v>
      </c>
      <c r="F1625" s="130">
        <v>2424111.7599999998</v>
      </c>
      <c r="G1625" s="130">
        <v>7632976.7699999996</v>
      </c>
      <c r="H1625" s="130">
        <v>5540605.0700000003</v>
      </c>
      <c r="I1625" s="130">
        <v>3254639.02</v>
      </c>
      <c r="J1625" s="130">
        <v>3168836.4</v>
      </c>
      <c r="K1625" s="130">
        <v>0</v>
      </c>
      <c r="L1625" s="128">
        <v>0</v>
      </c>
      <c r="M1625" s="130">
        <v>0</v>
      </c>
      <c r="N1625" s="130">
        <v>1790</v>
      </c>
      <c r="O1625" s="130">
        <v>9920672.8000000007</v>
      </c>
      <c r="P1625" s="130">
        <v>0</v>
      </c>
      <c r="Q1625" s="130">
        <v>0</v>
      </c>
      <c r="R1625" s="130">
        <v>3450</v>
      </c>
      <c r="S1625" s="130">
        <v>9550704</v>
      </c>
      <c r="T1625" s="130">
        <v>0</v>
      </c>
      <c r="U1625" s="130">
        <v>0</v>
      </c>
      <c r="V1625" s="130">
        <v>0</v>
      </c>
      <c r="W1625" s="135">
        <v>0</v>
      </c>
      <c r="X1625" s="56"/>
      <c r="Y1625" s="57"/>
      <c r="Z1625" s="57"/>
      <c r="AA1625" s="57"/>
      <c r="AB1625" s="57"/>
      <c r="AC1625" s="57"/>
      <c r="AD1625" s="57"/>
    </row>
    <row r="1626" spans="1:30" s="55" customFormat="1" ht="24.75" hidden="1" customHeight="1" x14ac:dyDescent="0.25">
      <c r="A1626" s="108">
        <v>351</v>
      </c>
      <c r="B1626" s="126" t="s">
        <v>546</v>
      </c>
      <c r="C1626" s="106">
        <f t="shared" si="230"/>
        <v>51748943.609999999</v>
      </c>
      <c r="D1626" s="134">
        <f t="shared" si="231"/>
        <v>1033626.46</v>
      </c>
      <c r="E1626" s="130">
        <f t="shared" si="232"/>
        <v>2415015.1</v>
      </c>
      <c r="F1626" s="130">
        <v>3927401.26</v>
      </c>
      <c r="G1626" s="130">
        <v>12366493.58</v>
      </c>
      <c r="H1626" s="130">
        <v>0</v>
      </c>
      <c r="I1626" s="130">
        <v>0</v>
      </c>
      <c r="J1626" s="130">
        <v>5133959.6900000004</v>
      </c>
      <c r="K1626" s="130">
        <v>0</v>
      </c>
      <c r="L1626" s="128">
        <v>0</v>
      </c>
      <c r="M1626" s="130">
        <v>0</v>
      </c>
      <c r="N1626" s="130">
        <v>2226.3000000000002</v>
      </c>
      <c r="O1626" s="130">
        <v>12338767.52</v>
      </c>
      <c r="P1626" s="130">
        <v>0</v>
      </c>
      <c r="Q1626" s="130">
        <v>0</v>
      </c>
      <c r="R1626" s="130">
        <v>5250</v>
      </c>
      <c r="S1626" s="130">
        <v>14533680</v>
      </c>
      <c r="T1626" s="130">
        <v>0</v>
      </c>
      <c r="U1626" s="130">
        <v>0</v>
      </c>
      <c r="V1626" s="130">
        <v>0</v>
      </c>
      <c r="W1626" s="135">
        <v>0</v>
      </c>
      <c r="X1626" s="56"/>
      <c r="Y1626" s="57"/>
      <c r="Z1626" s="57"/>
      <c r="AA1626" s="57"/>
      <c r="AB1626" s="57"/>
      <c r="AC1626" s="57"/>
      <c r="AD1626" s="57"/>
    </row>
    <row r="1627" spans="1:30" s="55" customFormat="1" ht="24.75" hidden="1" customHeight="1" x14ac:dyDescent="0.25">
      <c r="A1627" s="108">
        <v>352</v>
      </c>
      <c r="B1627" s="126" t="s">
        <v>547</v>
      </c>
      <c r="C1627" s="106">
        <f t="shared" si="230"/>
        <v>19444601.379999999</v>
      </c>
      <c r="D1627" s="134">
        <f t="shared" si="231"/>
        <v>388383.86</v>
      </c>
      <c r="E1627" s="130">
        <f t="shared" si="232"/>
        <v>907438.93</v>
      </c>
      <c r="F1627" s="130">
        <v>0</v>
      </c>
      <c r="G1627" s="130">
        <v>0</v>
      </c>
      <c r="H1627" s="130">
        <v>0</v>
      </c>
      <c r="I1627" s="130">
        <v>0</v>
      </c>
      <c r="J1627" s="130">
        <v>0</v>
      </c>
      <c r="K1627" s="130">
        <v>0</v>
      </c>
      <c r="L1627" s="128">
        <v>0</v>
      </c>
      <c r="M1627" s="130">
        <v>0</v>
      </c>
      <c r="N1627" s="130">
        <v>1513.9</v>
      </c>
      <c r="O1627" s="130">
        <v>8390450.5899999999</v>
      </c>
      <c r="P1627" s="130">
        <v>0</v>
      </c>
      <c r="Q1627" s="130">
        <v>0</v>
      </c>
      <c r="R1627" s="130">
        <v>3525</v>
      </c>
      <c r="S1627" s="130">
        <v>9758328</v>
      </c>
      <c r="T1627" s="130">
        <v>0</v>
      </c>
      <c r="U1627" s="130">
        <v>0</v>
      </c>
      <c r="V1627" s="130">
        <v>0</v>
      </c>
      <c r="W1627" s="135">
        <v>0</v>
      </c>
      <c r="X1627" s="56"/>
      <c r="Y1627" s="57"/>
      <c r="Z1627" s="57"/>
      <c r="AA1627" s="57"/>
      <c r="AB1627" s="57"/>
      <c r="AC1627" s="57"/>
      <c r="AD1627" s="57"/>
    </row>
    <row r="1628" spans="1:30" s="55" customFormat="1" ht="24.75" hidden="1" customHeight="1" x14ac:dyDescent="0.25">
      <c r="A1628" s="108">
        <v>353</v>
      </c>
      <c r="B1628" s="126" t="s">
        <v>564</v>
      </c>
      <c r="C1628" s="106">
        <f t="shared" si="230"/>
        <v>3717416.04</v>
      </c>
      <c r="D1628" s="134">
        <f t="shared" si="231"/>
        <v>74251.17</v>
      </c>
      <c r="E1628" s="130">
        <f t="shared" si="232"/>
        <v>173484.04</v>
      </c>
      <c r="F1628" s="130">
        <v>0</v>
      </c>
      <c r="G1628" s="130">
        <v>0</v>
      </c>
      <c r="H1628" s="130">
        <v>0</v>
      </c>
      <c r="I1628" s="130">
        <v>0</v>
      </c>
      <c r="J1628" s="130">
        <v>0</v>
      </c>
      <c r="K1628" s="130">
        <v>0</v>
      </c>
      <c r="L1628" s="128">
        <v>0</v>
      </c>
      <c r="M1628" s="130">
        <v>0</v>
      </c>
      <c r="N1628" s="130">
        <v>521</v>
      </c>
      <c r="O1628" s="130">
        <v>3469680.8280000002</v>
      </c>
      <c r="P1628" s="130">
        <v>0</v>
      </c>
      <c r="Q1628" s="130">
        <v>0</v>
      </c>
      <c r="R1628" s="130">
        <v>0</v>
      </c>
      <c r="S1628" s="130">
        <v>0</v>
      </c>
      <c r="T1628" s="130">
        <v>0</v>
      </c>
      <c r="U1628" s="130">
        <v>0</v>
      </c>
      <c r="V1628" s="130">
        <v>0</v>
      </c>
      <c r="W1628" s="135">
        <v>0</v>
      </c>
      <c r="X1628" s="56"/>
      <c r="Y1628" s="57"/>
      <c r="Z1628" s="57"/>
      <c r="AA1628" s="57"/>
      <c r="AB1628" s="57"/>
      <c r="AC1628" s="57"/>
      <c r="AD1628" s="57"/>
    </row>
    <row r="1629" spans="1:30" s="55" customFormat="1" ht="24.75" hidden="1" customHeight="1" x14ac:dyDescent="0.25">
      <c r="A1629" s="108">
        <v>354</v>
      </c>
      <c r="B1629" s="126" t="s">
        <v>548</v>
      </c>
      <c r="C1629" s="106">
        <f t="shared" si="230"/>
        <v>6628069.1399999997</v>
      </c>
      <c r="D1629" s="134">
        <f t="shared" si="231"/>
        <v>132388.16</v>
      </c>
      <c r="E1629" s="130">
        <f t="shared" si="232"/>
        <v>309318.14</v>
      </c>
      <c r="F1629" s="130">
        <v>0</v>
      </c>
      <c r="G1629" s="130">
        <v>1534618.03</v>
      </c>
      <c r="H1629" s="130">
        <v>0</v>
      </c>
      <c r="I1629" s="130">
        <v>0</v>
      </c>
      <c r="J1629" s="130">
        <v>745043.1</v>
      </c>
      <c r="K1629" s="130">
        <v>0</v>
      </c>
      <c r="L1629" s="128">
        <v>0</v>
      </c>
      <c r="M1629" s="130">
        <v>0</v>
      </c>
      <c r="N1629" s="130">
        <v>753</v>
      </c>
      <c r="O1629" s="130">
        <v>3906701.71</v>
      </c>
      <c r="P1629" s="130">
        <v>0</v>
      </c>
      <c r="Q1629" s="130">
        <v>0</v>
      </c>
      <c r="R1629" s="130">
        <v>0</v>
      </c>
      <c r="S1629" s="130">
        <v>0</v>
      </c>
      <c r="T1629" s="130">
        <v>0</v>
      </c>
      <c r="U1629" s="130">
        <v>0</v>
      </c>
      <c r="V1629" s="130">
        <v>0</v>
      </c>
      <c r="W1629" s="135">
        <v>0</v>
      </c>
      <c r="X1629" s="56"/>
      <c r="Y1629" s="57"/>
      <c r="Z1629" s="57"/>
      <c r="AA1629" s="57"/>
      <c r="AB1629" s="57"/>
      <c r="AC1629" s="57"/>
      <c r="AD1629" s="57"/>
    </row>
    <row r="1630" spans="1:30" s="55" customFormat="1" ht="24.75" hidden="1" customHeight="1" x14ac:dyDescent="0.25">
      <c r="A1630" s="108">
        <v>355</v>
      </c>
      <c r="B1630" s="126" t="s">
        <v>549</v>
      </c>
      <c r="C1630" s="106">
        <f t="shared" si="230"/>
        <v>4943556.22</v>
      </c>
      <c r="D1630" s="134">
        <f t="shared" si="231"/>
        <v>98741.93</v>
      </c>
      <c r="E1630" s="130">
        <f t="shared" si="232"/>
        <v>230705.44</v>
      </c>
      <c r="F1630" s="130">
        <v>0</v>
      </c>
      <c r="G1630" s="130">
        <v>1534119.13</v>
      </c>
      <c r="H1630" s="130">
        <v>1600906.5</v>
      </c>
      <c r="I1630" s="130">
        <v>734282.32500000007</v>
      </c>
      <c r="J1630" s="130">
        <v>744800.89</v>
      </c>
      <c r="K1630" s="130">
        <v>0</v>
      </c>
      <c r="L1630" s="128">
        <v>0</v>
      </c>
      <c r="M1630" s="130">
        <v>0</v>
      </c>
      <c r="N1630" s="130">
        <v>0</v>
      </c>
      <c r="O1630" s="130">
        <v>0</v>
      </c>
      <c r="P1630" s="130">
        <v>0</v>
      </c>
      <c r="Q1630" s="130">
        <v>0</v>
      </c>
      <c r="R1630" s="130">
        <v>0</v>
      </c>
      <c r="S1630" s="130">
        <v>0</v>
      </c>
      <c r="T1630" s="130">
        <v>0</v>
      </c>
      <c r="U1630" s="130">
        <v>0</v>
      </c>
      <c r="V1630" s="130">
        <v>0</v>
      </c>
      <c r="W1630" s="135">
        <v>0</v>
      </c>
      <c r="X1630" s="56"/>
      <c r="Y1630" s="57"/>
      <c r="Z1630" s="57"/>
      <c r="AA1630" s="57"/>
      <c r="AB1630" s="57"/>
      <c r="AC1630" s="57"/>
      <c r="AD1630" s="57"/>
    </row>
    <row r="1631" spans="1:30" s="69" customFormat="1" ht="24.75" hidden="1" customHeight="1" x14ac:dyDescent="0.25">
      <c r="A1631" s="108">
        <v>356</v>
      </c>
      <c r="B1631" s="126" t="s">
        <v>1479</v>
      </c>
      <c r="C1631" s="106">
        <f t="shared" si="230"/>
        <v>5650066.0099999998</v>
      </c>
      <c r="D1631" s="134">
        <f t="shared" si="231"/>
        <v>112853.66</v>
      </c>
      <c r="E1631" s="130">
        <f t="shared" si="232"/>
        <v>263676.78000000003</v>
      </c>
      <c r="F1631" s="130">
        <v>0</v>
      </c>
      <c r="G1631" s="130">
        <v>1924305.9199999999</v>
      </c>
      <c r="H1631" s="130">
        <v>0</v>
      </c>
      <c r="I1631" s="130">
        <v>0</v>
      </c>
      <c r="J1631" s="130">
        <v>0</v>
      </c>
      <c r="K1631" s="130">
        <v>0</v>
      </c>
      <c r="L1631" s="128">
        <v>0</v>
      </c>
      <c r="M1631" s="130">
        <v>0</v>
      </c>
      <c r="N1631" s="130" t="s">
        <v>1480</v>
      </c>
      <c r="O1631" s="130">
        <v>3349229.65</v>
      </c>
      <c r="P1631" s="130">
        <v>0</v>
      </c>
      <c r="Q1631" s="130">
        <v>0</v>
      </c>
      <c r="R1631" s="130">
        <v>0</v>
      </c>
      <c r="S1631" s="130">
        <v>0</v>
      </c>
      <c r="T1631" s="130">
        <v>0</v>
      </c>
      <c r="U1631" s="130">
        <v>0</v>
      </c>
      <c r="V1631" s="130">
        <v>0</v>
      </c>
      <c r="W1631" s="135">
        <v>0</v>
      </c>
      <c r="X1631" s="56"/>
      <c r="Y1631" s="68"/>
      <c r="Z1631" s="68"/>
      <c r="AA1631" s="68"/>
      <c r="AB1631" s="68"/>
      <c r="AC1631" s="68"/>
      <c r="AD1631" s="68"/>
    </row>
    <row r="1632" spans="1:30" s="55" customFormat="1" ht="24.75" hidden="1" customHeight="1" x14ac:dyDescent="0.25">
      <c r="A1632" s="108">
        <v>357</v>
      </c>
      <c r="B1632" s="126" t="s">
        <v>528</v>
      </c>
      <c r="C1632" s="106">
        <f t="shared" si="230"/>
        <v>4311121.4800000004</v>
      </c>
      <c r="D1632" s="134">
        <f t="shared" si="231"/>
        <v>86109.759999999995</v>
      </c>
      <c r="E1632" s="130">
        <f t="shared" si="232"/>
        <v>201191.03</v>
      </c>
      <c r="F1632" s="130">
        <v>674369.23</v>
      </c>
      <c r="G1632" s="130">
        <v>1512500.1</v>
      </c>
      <c r="H1632" s="130">
        <v>1258367.25</v>
      </c>
      <c r="I1632" s="130">
        <v>578584.11</v>
      </c>
      <c r="J1632" s="130">
        <v>0</v>
      </c>
      <c r="K1632" s="130">
        <v>0</v>
      </c>
      <c r="L1632" s="128">
        <v>0</v>
      </c>
      <c r="M1632" s="130">
        <v>0</v>
      </c>
      <c r="N1632" s="130">
        <v>0</v>
      </c>
      <c r="O1632" s="130">
        <v>0</v>
      </c>
      <c r="P1632" s="130">
        <v>0</v>
      </c>
      <c r="Q1632" s="130">
        <v>0</v>
      </c>
      <c r="R1632" s="130">
        <v>0</v>
      </c>
      <c r="S1632" s="130">
        <v>0</v>
      </c>
      <c r="T1632" s="130">
        <v>0</v>
      </c>
      <c r="U1632" s="130">
        <v>0</v>
      </c>
      <c r="V1632" s="130">
        <v>0</v>
      </c>
      <c r="W1632" s="135">
        <v>0</v>
      </c>
      <c r="X1632" s="56"/>
      <c r="Y1632" s="57"/>
      <c r="Z1632" s="57"/>
      <c r="AA1632" s="57"/>
      <c r="AB1632" s="57"/>
      <c r="AC1632" s="57"/>
      <c r="AD1632" s="57"/>
    </row>
    <row r="1633" spans="1:30" s="69" customFormat="1" ht="24.75" hidden="1" customHeight="1" x14ac:dyDescent="0.25">
      <c r="A1633" s="108">
        <v>358</v>
      </c>
      <c r="B1633" s="126" t="s">
        <v>1478</v>
      </c>
      <c r="C1633" s="106">
        <f t="shared" si="230"/>
        <v>2644743.94</v>
      </c>
      <c r="D1633" s="134">
        <f t="shared" si="231"/>
        <v>52825.760000000002</v>
      </c>
      <c r="E1633" s="130">
        <f t="shared" si="232"/>
        <v>123424.68</v>
      </c>
      <c r="F1633" s="130">
        <v>0</v>
      </c>
      <c r="G1633" s="130">
        <v>0</v>
      </c>
      <c r="H1633" s="130">
        <v>0</v>
      </c>
      <c r="I1633" s="130">
        <v>0</v>
      </c>
      <c r="J1633" s="130">
        <v>607277.44999999995</v>
      </c>
      <c r="K1633" s="130">
        <v>0</v>
      </c>
      <c r="L1633" s="128">
        <v>0</v>
      </c>
      <c r="M1633" s="130">
        <v>0</v>
      </c>
      <c r="N1633" s="130">
        <v>571</v>
      </c>
      <c r="O1633" s="130">
        <v>1861216.05</v>
      </c>
      <c r="P1633" s="130">
        <v>0</v>
      </c>
      <c r="Q1633" s="130">
        <v>0</v>
      </c>
      <c r="R1633" s="130">
        <v>0</v>
      </c>
      <c r="S1633" s="130">
        <v>0</v>
      </c>
      <c r="T1633" s="130">
        <v>0</v>
      </c>
      <c r="U1633" s="130">
        <v>0</v>
      </c>
      <c r="V1633" s="130">
        <v>0</v>
      </c>
      <c r="W1633" s="135">
        <v>0</v>
      </c>
      <c r="X1633" s="56"/>
      <c r="Y1633" s="68"/>
      <c r="Z1633" s="68"/>
      <c r="AA1633" s="68"/>
      <c r="AB1633" s="68"/>
      <c r="AC1633" s="68"/>
      <c r="AD1633" s="68"/>
    </row>
    <row r="1634" spans="1:30" s="69" customFormat="1" ht="24.75" hidden="1" customHeight="1" x14ac:dyDescent="0.25">
      <c r="A1634" s="108">
        <v>359</v>
      </c>
      <c r="B1634" s="126" t="s">
        <v>1488</v>
      </c>
      <c r="C1634" s="106">
        <f t="shared" si="230"/>
        <v>1881057.17</v>
      </c>
      <c r="D1634" s="134">
        <f t="shared" si="231"/>
        <v>37571.980000000003</v>
      </c>
      <c r="E1634" s="130">
        <f t="shared" si="232"/>
        <v>87785.01</v>
      </c>
      <c r="F1634" s="130">
        <v>0</v>
      </c>
      <c r="G1634" s="130">
        <v>0</v>
      </c>
      <c r="H1634" s="130">
        <v>0</v>
      </c>
      <c r="I1634" s="130">
        <v>0</v>
      </c>
      <c r="J1634" s="130">
        <v>0</v>
      </c>
      <c r="K1634" s="130">
        <v>0</v>
      </c>
      <c r="L1634" s="128">
        <v>0</v>
      </c>
      <c r="M1634" s="130">
        <v>0</v>
      </c>
      <c r="N1634" s="130">
        <v>507.1</v>
      </c>
      <c r="O1634" s="130">
        <v>1755700.18</v>
      </c>
      <c r="P1634" s="130">
        <v>0</v>
      </c>
      <c r="Q1634" s="130">
        <v>0</v>
      </c>
      <c r="R1634" s="130">
        <v>0</v>
      </c>
      <c r="S1634" s="130">
        <v>0</v>
      </c>
      <c r="T1634" s="130">
        <v>0</v>
      </c>
      <c r="U1634" s="130">
        <v>0</v>
      </c>
      <c r="V1634" s="130">
        <v>0</v>
      </c>
      <c r="W1634" s="135">
        <v>0</v>
      </c>
      <c r="X1634" s="56"/>
      <c r="Y1634" s="68"/>
      <c r="Z1634" s="68"/>
      <c r="AA1634" s="68"/>
      <c r="AB1634" s="68"/>
      <c r="AC1634" s="68"/>
      <c r="AD1634" s="68"/>
    </row>
    <row r="1635" spans="1:30" s="55" customFormat="1" ht="24.75" hidden="1" customHeight="1" x14ac:dyDescent="0.25">
      <c r="A1635" s="108">
        <v>360</v>
      </c>
      <c r="B1635" s="126" t="s">
        <v>1109</v>
      </c>
      <c r="C1635" s="106">
        <f t="shared" si="230"/>
        <v>8508310.0800000001</v>
      </c>
      <c r="D1635" s="134">
        <f t="shared" si="231"/>
        <v>169943.85</v>
      </c>
      <c r="E1635" s="130">
        <f t="shared" si="232"/>
        <v>397065.06</v>
      </c>
      <c r="F1635" s="130">
        <v>752995.14</v>
      </c>
      <c r="G1635" s="130">
        <v>2371010.4700000002</v>
      </c>
      <c r="H1635" s="130">
        <v>1721062.84</v>
      </c>
      <c r="I1635" s="130">
        <v>1010979.52</v>
      </c>
      <c r="J1635" s="130">
        <v>984326.89</v>
      </c>
      <c r="K1635" s="130">
        <v>0</v>
      </c>
      <c r="L1635" s="128">
        <v>0</v>
      </c>
      <c r="M1635" s="130">
        <v>0</v>
      </c>
      <c r="N1635" s="130">
        <v>0</v>
      </c>
      <c r="O1635" s="130">
        <v>0</v>
      </c>
      <c r="P1635" s="130">
        <v>718</v>
      </c>
      <c r="Q1635" s="130">
        <v>1100926.31</v>
      </c>
      <c r="R1635" s="130">
        <v>0</v>
      </c>
      <c r="S1635" s="130">
        <v>0</v>
      </c>
      <c r="T1635" s="130">
        <v>0</v>
      </c>
      <c r="U1635" s="130">
        <v>0</v>
      </c>
      <c r="V1635" s="130">
        <v>0</v>
      </c>
      <c r="W1635" s="135">
        <v>0</v>
      </c>
      <c r="X1635" s="56"/>
      <c r="Y1635" s="57"/>
      <c r="Z1635" s="57"/>
      <c r="AA1635" s="57"/>
      <c r="AB1635" s="57"/>
      <c r="AC1635" s="57"/>
      <c r="AD1635" s="57"/>
    </row>
    <row r="1636" spans="1:30" s="55" customFormat="1" ht="24.75" hidden="1" customHeight="1" x14ac:dyDescent="0.25">
      <c r="A1636" s="108">
        <v>361</v>
      </c>
      <c r="B1636" s="126" t="s">
        <v>522</v>
      </c>
      <c r="C1636" s="106">
        <f t="shared" si="230"/>
        <v>15288944.119999999</v>
      </c>
      <c r="D1636" s="134">
        <f t="shared" si="231"/>
        <v>305379.32</v>
      </c>
      <c r="E1636" s="130">
        <f t="shared" si="232"/>
        <v>713503.09</v>
      </c>
      <c r="F1636" s="130">
        <v>0</v>
      </c>
      <c r="G1636" s="130">
        <v>6883778.6299999999</v>
      </c>
      <c r="H1636" s="130">
        <v>4996742.71</v>
      </c>
      <c r="I1636" s="130">
        <v>2389540.37</v>
      </c>
      <c r="J1636" s="130">
        <v>0</v>
      </c>
      <c r="K1636" s="130">
        <v>0</v>
      </c>
      <c r="L1636" s="128">
        <v>0</v>
      </c>
      <c r="M1636" s="130">
        <v>0</v>
      </c>
      <c r="N1636" s="130">
        <v>0</v>
      </c>
      <c r="O1636" s="130">
        <v>0</v>
      </c>
      <c r="P1636" s="130">
        <v>0</v>
      </c>
      <c r="Q1636" s="130">
        <v>0</v>
      </c>
      <c r="R1636" s="130">
        <v>0</v>
      </c>
      <c r="S1636" s="130">
        <v>0</v>
      </c>
      <c r="T1636" s="130">
        <v>0</v>
      </c>
      <c r="U1636" s="130">
        <v>0</v>
      </c>
      <c r="V1636" s="130">
        <v>0</v>
      </c>
      <c r="W1636" s="135">
        <v>0</v>
      </c>
      <c r="X1636" s="56"/>
      <c r="Y1636" s="57"/>
      <c r="Z1636" s="57"/>
      <c r="AA1636" s="57"/>
      <c r="AB1636" s="57"/>
      <c r="AC1636" s="57"/>
      <c r="AD1636" s="57"/>
    </row>
    <row r="1637" spans="1:30" s="55" customFormat="1" ht="24.75" hidden="1" customHeight="1" x14ac:dyDescent="0.25">
      <c r="A1637" s="108">
        <v>362</v>
      </c>
      <c r="B1637" s="126" t="s">
        <v>550</v>
      </c>
      <c r="C1637" s="106">
        <f t="shared" si="230"/>
        <v>3549861.33</v>
      </c>
      <c r="D1637" s="134">
        <f t="shared" si="231"/>
        <v>70904.45</v>
      </c>
      <c r="E1637" s="130">
        <f t="shared" si="232"/>
        <v>165664.60999999999</v>
      </c>
      <c r="F1637" s="130">
        <v>555288.75</v>
      </c>
      <c r="G1637" s="130">
        <v>1245422.02</v>
      </c>
      <c r="H1637" s="130">
        <v>1036164.08</v>
      </c>
      <c r="I1637" s="130">
        <v>476417.42</v>
      </c>
      <c r="J1637" s="130">
        <v>0</v>
      </c>
      <c r="K1637" s="130">
        <v>0</v>
      </c>
      <c r="L1637" s="128">
        <v>0</v>
      </c>
      <c r="M1637" s="130">
        <v>0</v>
      </c>
      <c r="N1637" s="130">
        <v>0</v>
      </c>
      <c r="O1637" s="130">
        <v>0</v>
      </c>
      <c r="P1637" s="130">
        <v>0</v>
      </c>
      <c r="Q1637" s="130">
        <v>0</v>
      </c>
      <c r="R1637" s="130">
        <v>0</v>
      </c>
      <c r="S1637" s="130">
        <v>0</v>
      </c>
      <c r="T1637" s="130">
        <v>0</v>
      </c>
      <c r="U1637" s="130">
        <v>0</v>
      </c>
      <c r="V1637" s="130">
        <v>0</v>
      </c>
      <c r="W1637" s="135">
        <v>0</v>
      </c>
      <c r="X1637" s="56"/>
      <c r="Y1637" s="57"/>
      <c r="Z1637" s="57"/>
      <c r="AA1637" s="57"/>
      <c r="AB1637" s="57"/>
      <c r="AC1637" s="57"/>
      <c r="AD1637" s="57"/>
    </row>
    <row r="1638" spans="1:30" s="55" customFormat="1" ht="24.75" hidden="1" customHeight="1" x14ac:dyDescent="0.25">
      <c r="A1638" s="108">
        <v>363</v>
      </c>
      <c r="B1638" s="126" t="s">
        <v>551</v>
      </c>
      <c r="C1638" s="106">
        <f t="shared" si="230"/>
        <v>4091885.52</v>
      </c>
      <c r="D1638" s="134">
        <f t="shared" si="231"/>
        <v>81730.77</v>
      </c>
      <c r="E1638" s="130">
        <f t="shared" si="232"/>
        <v>190959.75</v>
      </c>
      <c r="F1638" s="130">
        <v>424048.12</v>
      </c>
      <c r="G1638" s="130">
        <v>0</v>
      </c>
      <c r="H1638" s="130">
        <v>0</v>
      </c>
      <c r="I1638" s="130">
        <v>0</v>
      </c>
      <c r="J1638" s="130">
        <v>0</v>
      </c>
      <c r="K1638" s="130">
        <v>0</v>
      </c>
      <c r="L1638" s="128">
        <v>0</v>
      </c>
      <c r="M1638" s="130">
        <v>0</v>
      </c>
      <c r="N1638" s="130">
        <v>654.4</v>
      </c>
      <c r="O1638" s="130">
        <v>3395146.88</v>
      </c>
      <c r="P1638" s="130">
        <v>0</v>
      </c>
      <c r="Q1638" s="130">
        <v>0</v>
      </c>
      <c r="R1638" s="130">
        <v>0</v>
      </c>
      <c r="S1638" s="130">
        <v>0</v>
      </c>
      <c r="T1638" s="130">
        <v>0</v>
      </c>
      <c r="U1638" s="130">
        <v>0</v>
      </c>
      <c r="V1638" s="130">
        <v>0</v>
      </c>
      <c r="W1638" s="135">
        <v>0</v>
      </c>
      <c r="X1638" s="56"/>
      <c r="Y1638" s="57"/>
      <c r="Z1638" s="57"/>
      <c r="AA1638" s="57"/>
      <c r="AB1638" s="57"/>
      <c r="AC1638" s="57"/>
      <c r="AD1638" s="57"/>
    </row>
    <row r="1639" spans="1:30" s="55" customFormat="1" ht="24.75" hidden="1" customHeight="1" x14ac:dyDescent="0.25">
      <c r="A1639" s="108">
        <v>364</v>
      </c>
      <c r="B1639" s="126" t="s">
        <v>552</v>
      </c>
      <c r="C1639" s="106">
        <f t="shared" si="230"/>
        <v>2504141.09</v>
      </c>
      <c r="D1639" s="134">
        <f t="shared" si="231"/>
        <v>50017.38</v>
      </c>
      <c r="E1639" s="130">
        <f t="shared" si="232"/>
        <v>116863.03</v>
      </c>
      <c r="F1639" s="130">
        <v>539569.53</v>
      </c>
      <c r="G1639" s="130">
        <v>1210166.3799999999</v>
      </c>
      <c r="H1639" s="130">
        <v>0</v>
      </c>
      <c r="I1639" s="130">
        <v>0</v>
      </c>
      <c r="J1639" s="130">
        <v>587524.77</v>
      </c>
      <c r="K1639" s="130">
        <v>0</v>
      </c>
      <c r="L1639" s="128">
        <v>0</v>
      </c>
      <c r="M1639" s="130">
        <v>0</v>
      </c>
      <c r="N1639" s="130">
        <v>0</v>
      </c>
      <c r="O1639" s="130">
        <v>0</v>
      </c>
      <c r="P1639" s="130">
        <v>0</v>
      </c>
      <c r="Q1639" s="130">
        <v>0</v>
      </c>
      <c r="R1639" s="130">
        <v>0</v>
      </c>
      <c r="S1639" s="130">
        <v>0</v>
      </c>
      <c r="T1639" s="130">
        <v>0</v>
      </c>
      <c r="U1639" s="130">
        <v>0</v>
      </c>
      <c r="V1639" s="130">
        <v>0</v>
      </c>
      <c r="W1639" s="135">
        <v>0</v>
      </c>
      <c r="X1639" s="56"/>
      <c r="Y1639" s="57"/>
      <c r="Z1639" s="57"/>
      <c r="AA1639" s="57"/>
      <c r="AB1639" s="57"/>
      <c r="AC1639" s="57"/>
      <c r="AD1639" s="57"/>
    </row>
    <row r="1640" spans="1:30" s="55" customFormat="1" ht="24.75" hidden="1" customHeight="1" x14ac:dyDescent="0.25">
      <c r="A1640" s="108">
        <v>365</v>
      </c>
      <c r="B1640" s="126" t="s">
        <v>553</v>
      </c>
      <c r="C1640" s="106">
        <f t="shared" si="230"/>
        <v>3781859</v>
      </c>
      <c r="D1640" s="134">
        <f t="shared" si="231"/>
        <v>75538.34</v>
      </c>
      <c r="E1640" s="130">
        <f t="shared" si="232"/>
        <v>176491.46</v>
      </c>
      <c r="F1640" s="130">
        <v>421522.46</v>
      </c>
      <c r="G1640" s="130">
        <v>667090.11</v>
      </c>
      <c r="H1640" s="130">
        <v>0</v>
      </c>
      <c r="I1640" s="130">
        <v>0</v>
      </c>
      <c r="J1640" s="130">
        <v>276942.21000000002</v>
      </c>
      <c r="K1640" s="130">
        <v>0</v>
      </c>
      <c r="L1640" s="128">
        <v>0</v>
      </c>
      <c r="M1640" s="130">
        <v>0</v>
      </c>
      <c r="N1640" s="130">
        <v>637.1</v>
      </c>
      <c r="O1640" s="130">
        <v>2164274.42</v>
      </c>
      <c r="P1640" s="130">
        <v>0</v>
      </c>
      <c r="Q1640" s="130">
        <v>0</v>
      </c>
      <c r="R1640" s="130">
        <v>0</v>
      </c>
      <c r="S1640" s="130">
        <v>0</v>
      </c>
      <c r="T1640" s="130">
        <v>0</v>
      </c>
      <c r="U1640" s="130">
        <v>0</v>
      </c>
      <c r="V1640" s="130">
        <v>0</v>
      </c>
      <c r="W1640" s="135">
        <v>0</v>
      </c>
      <c r="X1640" s="56"/>
      <c r="Y1640" s="57"/>
      <c r="Z1640" s="57"/>
      <c r="AA1640" s="57"/>
      <c r="AB1640" s="57"/>
      <c r="AC1640" s="57"/>
      <c r="AD1640" s="57"/>
    </row>
    <row r="1641" spans="1:30" s="55" customFormat="1" ht="24.75" hidden="1" customHeight="1" x14ac:dyDescent="0.25">
      <c r="A1641" s="108">
        <v>366</v>
      </c>
      <c r="B1641" s="126" t="s">
        <v>554</v>
      </c>
      <c r="C1641" s="106">
        <f t="shared" si="230"/>
        <v>3080732.62</v>
      </c>
      <c r="D1641" s="134">
        <f t="shared" si="231"/>
        <v>61534.14</v>
      </c>
      <c r="E1641" s="130">
        <f t="shared" si="232"/>
        <v>143771.35999999999</v>
      </c>
      <c r="F1641" s="130">
        <v>423390.7</v>
      </c>
      <c r="G1641" s="130">
        <v>0</v>
      </c>
      <c r="H1641" s="130">
        <v>0</v>
      </c>
      <c r="I1641" s="130">
        <v>0</v>
      </c>
      <c r="J1641" s="130">
        <v>278169.65000000002</v>
      </c>
      <c r="K1641" s="130">
        <v>0</v>
      </c>
      <c r="L1641" s="128">
        <v>0</v>
      </c>
      <c r="M1641" s="130">
        <v>0</v>
      </c>
      <c r="N1641" s="130">
        <v>637.1</v>
      </c>
      <c r="O1641" s="130">
        <v>2173866.77</v>
      </c>
      <c r="P1641" s="130">
        <v>0</v>
      </c>
      <c r="Q1641" s="130">
        <v>0</v>
      </c>
      <c r="R1641" s="130">
        <v>0</v>
      </c>
      <c r="S1641" s="130">
        <v>0</v>
      </c>
      <c r="T1641" s="130">
        <v>0</v>
      </c>
      <c r="U1641" s="130">
        <v>0</v>
      </c>
      <c r="V1641" s="130">
        <v>0</v>
      </c>
      <c r="W1641" s="135">
        <v>0</v>
      </c>
      <c r="X1641" s="56"/>
      <c r="Y1641" s="57"/>
      <c r="Z1641" s="57"/>
      <c r="AA1641" s="57"/>
      <c r="AB1641" s="57"/>
      <c r="AC1641" s="57"/>
      <c r="AD1641" s="57"/>
    </row>
    <row r="1642" spans="1:30" s="55" customFormat="1" ht="24.75" hidden="1" customHeight="1" x14ac:dyDescent="0.25">
      <c r="A1642" s="108">
        <v>367</v>
      </c>
      <c r="B1642" s="126" t="s">
        <v>555</v>
      </c>
      <c r="C1642" s="106">
        <f t="shared" si="230"/>
        <v>3336831.88</v>
      </c>
      <c r="D1642" s="134">
        <f t="shared" si="231"/>
        <v>66649.429999999993</v>
      </c>
      <c r="E1642" s="130">
        <f t="shared" si="232"/>
        <v>155722.97</v>
      </c>
      <c r="F1642" s="130">
        <v>418136.27</v>
      </c>
      <c r="G1642" s="130">
        <v>0</v>
      </c>
      <c r="H1642" s="130">
        <v>0</v>
      </c>
      <c r="I1642" s="130">
        <v>0</v>
      </c>
      <c r="J1642" s="130">
        <v>549434.93000000005</v>
      </c>
      <c r="K1642" s="130">
        <v>0</v>
      </c>
      <c r="L1642" s="128">
        <v>0</v>
      </c>
      <c r="M1642" s="130">
        <v>0</v>
      </c>
      <c r="N1642" s="130">
        <v>648.70000000000005</v>
      </c>
      <c r="O1642" s="130">
        <v>2146888.2799999998</v>
      </c>
      <c r="P1642" s="130">
        <v>0</v>
      </c>
      <c r="Q1642" s="130">
        <v>0</v>
      </c>
      <c r="R1642" s="130">
        <v>0</v>
      </c>
      <c r="S1642" s="130">
        <v>0</v>
      </c>
      <c r="T1642" s="130">
        <v>0</v>
      </c>
      <c r="U1642" s="130">
        <v>0</v>
      </c>
      <c r="V1642" s="130">
        <v>0</v>
      </c>
      <c r="W1642" s="135">
        <v>0</v>
      </c>
      <c r="X1642" s="56"/>
      <c r="Y1642" s="57"/>
      <c r="Z1642" s="57"/>
      <c r="AA1642" s="57"/>
      <c r="AB1642" s="57"/>
      <c r="AC1642" s="57"/>
      <c r="AD1642" s="57"/>
    </row>
    <row r="1643" spans="1:30" s="55" customFormat="1" ht="24.75" hidden="1" customHeight="1" x14ac:dyDescent="0.25">
      <c r="A1643" s="108">
        <v>368</v>
      </c>
      <c r="B1643" s="126" t="s">
        <v>556</v>
      </c>
      <c r="C1643" s="106">
        <f t="shared" si="230"/>
        <v>3405320.33</v>
      </c>
      <c r="D1643" s="134">
        <f t="shared" si="231"/>
        <v>68017.41</v>
      </c>
      <c r="E1643" s="130">
        <f t="shared" si="232"/>
        <v>158919.19</v>
      </c>
      <c r="F1643" s="130">
        <v>426718.51</v>
      </c>
      <c r="G1643" s="130">
        <v>0</v>
      </c>
      <c r="H1643" s="130">
        <v>0</v>
      </c>
      <c r="I1643" s="130">
        <v>0</v>
      </c>
      <c r="J1643" s="130">
        <v>560712.06999999995</v>
      </c>
      <c r="K1643" s="130">
        <v>0</v>
      </c>
      <c r="L1643" s="128">
        <v>0</v>
      </c>
      <c r="M1643" s="130">
        <v>0</v>
      </c>
      <c r="N1643" s="130">
        <v>687.2</v>
      </c>
      <c r="O1643" s="130">
        <v>2190953.15</v>
      </c>
      <c r="P1643" s="130">
        <v>0</v>
      </c>
      <c r="Q1643" s="130">
        <v>0</v>
      </c>
      <c r="R1643" s="130">
        <v>0</v>
      </c>
      <c r="S1643" s="130">
        <v>0</v>
      </c>
      <c r="T1643" s="130">
        <v>0</v>
      </c>
      <c r="U1643" s="130">
        <v>0</v>
      </c>
      <c r="V1643" s="130">
        <v>0</v>
      </c>
      <c r="W1643" s="135">
        <v>0</v>
      </c>
      <c r="X1643" s="56"/>
      <c r="Y1643" s="57"/>
      <c r="Z1643" s="57"/>
      <c r="AA1643" s="57"/>
      <c r="AB1643" s="57"/>
      <c r="AC1643" s="57"/>
      <c r="AD1643" s="57"/>
    </row>
    <row r="1644" spans="1:30" s="55" customFormat="1" ht="24.75" hidden="1" customHeight="1" x14ac:dyDescent="0.25">
      <c r="A1644" s="108">
        <v>369</v>
      </c>
      <c r="B1644" s="126" t="s">
        <v>557</v>
      </c>
      <c r="C1644" s="106">
        <f t="shared" si="230"/>
        <v>4186486.53</v>
      </c>
      <c r="D1644" s="134">
        <f t="shared" si="231"/>
        <v>83620.320000000007</v>
      </c>
      <c r="E1644" s="130">
        <f t="shared" si="232"/>
        <v>195374.58</v>
      </c>
      <c r="F1644" s="130">
        <v>440263.28</v>
      </c>
      <c r="G1644" s="130">
        <v>1393497.65</v>
      </c>
      <c r="H1644" s="130">
        <v>1011501.04</v>
      </c>
      <c r="I1644" s="130">
        <v>483719.64</v>
      </c>
      <c r="J1644" s="130">
        <v>578510.02</v>
      </c>
      <c r="K1644" s="130">
        <v>0</v>
      </c>
      <c r="L1644" s="128">
        <v>0</v>
      </c>
      <c r="M1644" s="130">
        <v>0</v>
      </c>
      <c r="N1644" s="130">
        <v>0</v>
      </c>
      <c r="O1644" s="130">
        <v>0</v>
      </c>
      <c r="P1644" s="130">
        <v>0</v>
      </c>
      <c r="Q1644" s="130">
        <v>0</v>
      </c>
      <c r="R1644" s="130">
        <v>0</v>
      </c>
      <c r="S1644" s="130">
        <v>0</v>
      </c>
      <c r="T1644" s="130">
        <v>0</v>
      </c>
      <c r="U1644" s="130">
        <v>0</v>
      </c>
      <c r="V1644" s="130">
        <v>0</v>
      </c>
      <c r="W1644" s="135">
        <v>0</v>
      </c>
      <c r="X1644" s="56"/>
      <c r="Y1644" s="57"/>
      <c r="Z1644" s="57"/>
      <c r="AA1644" s="57"/>
      <c r="AB1644" s="57"/>
      <c r="AC1644" s="57"/>
      <c r="AD1644" s="57"/>
    </row>
    <row r="1645" spans="1:30" s="55" customFormat="1" ht="24.75" hidden="1" customHeight="1" x14ac:dyDescent="0.25">
      <c r="A1645" s="108">
        <v>370</v>
      </c>
      <c r="B1645" s="126" t="s">
        <v>558</v>
      </c>
      <c r="C1645" s="106">
        <f t="shared" si="230"/>
        <v>6742827.3899999997</v>
      </c>
      <c r="D1645" s="134">
        <f t="shared" si="231"/>
        <v>134680.32999999999</v>
      </c>
      <c r="E1645" s="130">
        <f t="shared" si="232"/>
        <v>314673.67</v>
      </c>
      <c r="F1645" s="130">
        <v>0</v>
      </c>
      <c r="G1645" s="130">
        <v>2072044.72</v>
      </c>
      <c r="H1645" s="130">
        <v>0</v>
      </c>
      <c r="I1645" s="130">
        <v>0</v>
      </c>
      <c r="J1645" s="130">
        <v>860208.58</v>
      </c>
      <c r="K1645" s="130">
        <v>0</v>
      </c>
      <c r="L1645" s="128">
        <v>0</v>
      </c>
      <c r="M1645" s="130">
        <v>0</v>
      </c>
      <c r="N1645" s="130">
        <v>732</v>
      </c>
      <c r="O1645" s="130">
        <v>3361220.09</v>
      </c>
      <c r="P1645" s="130">
        <v>0</v>
      </c>
      <c r="Q1645" s="130">
        <v>0</v>
      </c>
      <c r="R1645" s="130">
        <v>0</v>
      </c>
      <c r="S1645" s="130">
        <v>0</v>
      </c>
      <c r="T1645" s="130">
        <v>0</v>
      </c>
      <c r="U1645" s="130">
        <v>0</v>
      </c>
      <c r="V1645" s="130">
        <v>0</v>
      </c>
      <c r="W1645" s="135">
        <v>0</v>
      </c>
      <c r="X1645" s="56"/>
      <c r="Y1645" s="57"/>
      <c r="Z1645" s="57"/>
      <c r="AA1645" s="57"/>
      <c r="AB1645" s="57"/>
      <c r="AC1645" s="57"/>
      <c r="AD1645" s="57"/>
    </row>
    <row r="1646" spans="1:30" s="55" customFormat="1" ht="24.75" hidden="1" customHeight="1" x14ac:dyDescent="0.25">
      <c r="A1646" s="108">
        <v>371</v>
      </c>
      <c r="B1646" s="126" t="s">
        <v>559</v>
      </c>
      <c r="C1646" s="106">
        <f t="shared" si="230"/>
        <v>3412774.86</v>
      </c>
      <c r="D1646" s="134">
        <f t="shared" si="231"/>
        <v>68166.31</v>
      </c>
      <c r="E1646" s="130">
        <f t="shared" si="232"/>
        <v>159267.07</v>
      </c>
      <c r="F1646" s="130">
        <v>427652.63</v>
      </c>
      <c r="G1646" s="130">
        <v>0</v>
      </c>
      <c r="H1646" s="130">
        <v>0</v>
      </c>
      <c r="I1646" s="130">
        <v>0</v>
      </c>
      <c r="J1646" s="130">
        <v>561939.52</v>
      </c>
      <c r="K1646" s="130">
        <v>0</v>
      </c>
      <c r="L1646" s="128">
        <v>0</v>
      </c>
      <c r="M1646" s="130">
        <v>0</v>
      </c>
      <c r="N1646" s="130">
        <v>640</v>
      </c>
      <c r="O1646" s="130">
        <v>2195749.33</v>
      </c>
      <c r="P1646" s="130">
        <v>0</v>
      </c>
      <c r="Q1646" s="130">
        <v>0</v>
      </c>
      <c r="R1646" s="130">
        <v>0</v>
      </c>
      <c r="S1646" s="130">
        <v>0</v>
      </c>
      <c r="T1646" s="130">
        <v>0</v>
      </c>
      <c r="U1646" s="130">
        <v>0</v>
      </c>
      <c r="V1646" s="130">
        <v>0</v>
      </c>
      <c r="W1646" s="135">
        <v>0</v>
      </c>
      <c r="X1646" s="56"/>
      <c r="Y1646" s="57"/>
      <c r="Z1646" s="57"/>
      <c r="AA1646" s="57"/>
      <c r="AB1646" s="57"/>
      <c r="AC1646" s="57"/>
      <c r="AD1646" s="57"/>
    </row>
    <row r="1647" spans="1:30" s="55" customFormat="1" ht="24.75" hidden="1" customHeight="1" x14ac:dyDescent="0.25">
      <c r="A1647" s="108">
        <v>372</v>
      </c>
      <c r="B1647" s="126" t="s">
        <v>560</v>
      </c>
      <c r="C1647" s="106">
        <f t="shared" si="230"/>
        <v>4044919.89</v>
      </c>
      <c r="D1647" s="134">
        <f t="shared" si="231"/>
        <v>80792.69</v>
      </c>
      <c r="E1647" s="130">
        <f t="shared" si="232"/>
        <v>188767.96</v>
      </c>
      <c r="F1647" s="130">
        <v>425375.71</v>
      </c>
      <c r="G1647" s="130">
        <v>1346376.33</v>
      </c>
      <c r="H1647" s="130">
        <v>977296.99</v>
      </c>
      <c r="I1647" s="130">
        <v>467362.59</v>
      </c>
      <c r="J1647" s="130">
        <v>558947.62</v>
      </c>
      <c r="K1647" s="130">
        <v>0</v>
      </c>
      <c r="L1647" s="128">
        <v>0</v>
      </c>
      <c r="M1647" s="130">
        <v>0</v>
      </c>
      <c r="N1647" s="130">
        <v>0</v>
      </c>
      <c r="O1647" s="130">
        <v>0</v>
      </c>
      <c r="P1647" s="130">
        <v>0</v>
      </c>
      <c r="Q1647" s="130">
        <v>0</v>
      </c>
      <c r="R1647" s="130">
        <v>0</v>
      </c>
      <c r="S1647" s="130">
        <v>0</v>
      </c>
      <c r="T1647" s="130">
        <v>0</v>
      </c>
      <c r="U1647" s="130">
        <v>0</v>
      </c>
      <c r="V1647" s="130">
        <v>0</v>
      </c>
      <c r="W1647" s="135">
        <v>0</v>
      </c>
      <c r="X1647" s="56"/>
      <c r="Y1647" s="57"/>
      <c r="Z1647" s="57"/>
      <c r="AA1647" s="57"/>
      <c r="AB1647" s="57"/>
      <c r="AC1647" s="57"/>
      <c r="AD1647" s="57"/>
    </row>
    <row r="1648" spans="1:30" s="55" customFormat="1" ht="24.75" hidden="1" customHeight="1" x14ac:dyDescent="0.25">
      <c r="A1648" s="108">
        <v>373</v>
      </c>
      <c r="B1648" s="126" t="s">
        <v>561</v>
      </c>
      <c r="C1648" s="106">
        <f t="shared" si="230"/>
        <v>3532047.26</v>
      </c>
      <c r="D1648" s="134">
        <f t="shared" si="231"/>
        <v>70548.639999999999</v>
      </c>
      <c r="E1648" s="130">
        <f t="shared" si="232"/>
        <v>164833.26999999999</v>
      </c>
      <c r="F1648" s="130">
        <v>442598.58</v>
      </c>
      <c r="G1648" s="130">
        <v>0</v>
      </c>
      <c r="H1648" s="130">
        <v>0</v>
      </c>
      <c r="I1648" s="130">
        <v>0</v>
      </c>
      <c r="J1648" s="130">
        <v>581578.63</v>
      </c>
      <c r="K1648" s="130">
        <v>0</v>
      </c>
      <c r="L1648" s="128">
        <v>0</v>
      </c>
      <c r="M1648" s="130">
        <v>0</v>
      </c>
      <c r="N1648" s="130">
        <v>636.9</v>
      </c>
      <c r="O1648" s="130">
        <v>2272488.14</v>
      </c>
      <c r="P1648" s="130">
        <v>0</v>
      </c>
      <c r="Q1648" s="130">
        <v>0</v>
      </c>
      <c r="R1648" s="130">
        <v>0</v>
      </c>
      <c r="S1648" s="130">
        <v>0</v>
      </c>
      <c r="T1648" s="130">
        <v>0</v>
      </c>
      <c r="U1648" s="130">
        <v>0</v>
      </c>
      <c r="V1648" s="130">
        <v>0</v>
      </c>
      <c r="W1648" s="135">
        <v>0</v>
      </c>
      <c r="X1648" s="56"/>
      <c r="Y1648" s="57"/>
      <c r="Z1648" s="57"/>
      <c r="AA1648" s="57"/>
      <c r="AB1648" s="57"/>
      <c r="AC1648" s="57"/>
      <c r="AD1648" s="57"/>
    </row>
    <row r="1649" spans="1:30" s="55" customFormat="1" ht="24.75" hidden="1" customHeight="1" x14ac:dyDescent="0.25">
      <c r="A1649" s="108">
        <v>374</v>
      </c>
      <c r="B1649" s="126" t="s">
        <v>529</v>
      </c>
      <c r="C1649" s="106">
        <f t="shared" si="230"/>
        <v>2223260.67</v>
      </c>
      <c r="D1649" s="134">
        <f t="shared" si="231"/>
        <v>44407.11</v>
      </c>
      <c r="E1649" s="130">
        <f t="shared" si="232"/>
        <v>103754.93</v>
      </c>
      <c r="F1649" s="130">
        <v>0</v>
      </c>
      <c r="G1649" s="130">
        <v>0</v>
      </c>
      <c r="H1649" s="130">
        <v>1015548.72</v>
      </c>
      <c r="I1649" s="130">
        <v>466938.69</v>
      </c>
      <c r="J1649" s="130">
        <v>592611.22</v>
      </c>
      <c r="K1649" s="130">
        <v>0</v>
      </c>
      <c r="L1649" s="128">
        <v>0</v>
      </c>
      <c r="M1649" s="130">
        <v>0</v>
      </c>
      <c r="N1649" s="130">
        <v>0</v>
      </c>
      <c r="O1649" s="130">
        <v>0</v>
      </c>
      <c r="P1649" s="130">
        <v>0</v>
      </c>
      <c r="Q1649" s="130">
        <v>0</v>
      </c>
      <c r="R1649" s="130">
        <v>0</v>
      </c>
      <c r="S1649" s="130">
        <v>0</v>
      </c>
      <c r="T1649" s="130">
        <v>0</v>
      </c>
      <c r="U1649" s="130">
        <v>0</v>
      </c>
      <c r="V1649" s="130">
        <v>0</v>
      </c>
      <c r="W1649" s="135">
        <v>0</v>
      </c>
      <c r="X1649" s="56"/>
      <c r="Y1649" s="57"/>
      <c r="Z1649" s="57"/>
      <c r="AA1649" s="57"/>
      <c r="AB1649" s="57"/>
      <c r="AC1649" s="57"/>
      <c r="AD1649" s="57"/>
    </row>
    <row r="1650" spans="1:30" s="69" customFormat="1" ht="24.75" hidden="1" customHeight="1" x14ac:dyDescent="0.25">
      <c r="A1650" s="108">
        <v>375</v>
      </c>
      <c r="B1650" s="126" t="s">
        <v>1477</v>
      </c>
      <c r="C1650" s="104">
        <f t="shared" ref="C1650" si="233">ROUND(SUM(E1650+F1650+G1650+H1650+I1650+J1650+K1650+M1650+O1650+Q1650+S1650+W1650+D1650+U1650),2)</f>
        <v>1694911.16</v>
      </c>
      <c r="D1650" s="134">
        <f t="shared" si="231"/>
        <v>35511.160000000003</v>
      </c>
      <c r="E1650" s="130">
        <v>0</v>
      </c>
      <c r="F1650" s="130">
        <v>0</v>
      </c>
      <c r="G1650" s="130">
        <v>0</v>
      </c>
      <c r="H1650" s="130">
        <v>1659400</v>
      </c>
      <c r="I1650" s="130">
        <v>0</v>
      </c>
      <c r="J1650" s="130">
        <v>0</v>
      </c>
      <c r="K1650" s="130">
        <v>0</v>
      </c>
      <c r="L1650" s="128">
        <v>0</v>
      </c>
      <c r="M1650" s="130">
        <v>0</v>
      </c>
      <c r="N1650" s="130">
        <v>0</v>
      </c>
      <c r="O1650" s="130">
        <v>0</v>
      </c>
      <c r="P1650" s="130">
        <v>0</v>
      </c>
      <c r="Q1650" s="130">
        <v>0</v>
      </c>
      <c r="R1650" s="130">
        <v>0</v>
      </c>
      <c r="S1650" s="130">
        <v>0</v>
      </c>
      <c r="T1650" s="130">
        <v>0</v>
      </c>
      <c r="U1650" s="130">
        <v>0</v>
      </c>
      <c r="V1650" s="130">
        <v>0</v>
      </c>
      <c r="W1650" s="135">
        <v>0</v>
      </c>
      <c r="X1650" s="56"/>
      <c r="Y1650" s="68"/>
      <c r="Z1650" s="68"/>
      <c r="AA1650" s="68"/>
      <c r="AB1650" s="68"/>
      <c r="AC1650" s="68"/>
      <c r="AD1650" s="68"/>
    </row>
    <row r="1651" spans="1:30" s="55" customFormat="1" ht="24.75" hidden="1" customHeight="1" x14ac:dyDescent="0.25">
      <c r="A1651" s="108">
        <v>376</v>
      </c>
      <c r="B1651" s="126" t="s">
        <v>530</v>
      </c>
      <c r="C1651" s="106">
        <f t="shared" si="230"/>
        <v>24440247.899999999</v>
      </c>
      <c r="D1651" s="134">
        <f t="shared" si="231"/>
        <v>488166.24</v>
      </c>
      <c r="E1651" s="130">
        <f t="shared" si="232"/>
        <v>1140575.32</v>
      </c>
      <c r="F1651" s="130">
        <v>0</v>
      </c>
      <c r="G1651" s="130">
        <v>0</v>
      </c>
      <c r="H1651" s="130">
        <v>0</v>
      </c>
      <c r="I1651" s="130">
        <v>0</v>
      </c>
      <c r="J1651" s="130">
        <v>0</v>
      </c>
      <c r="K1651" s="130">
        <v>0</v>
      </c>
      <c r="L1651" s="128">
        <v>0</v>
      </c>
      <c r="M1651" s="130">
        <v>0</v>
      </c>
      <c r="N1651" s="130">
        <v>0</v>
      </c>
      <c r="O1651" s="130">
        <v>0</v>
      </c>
      <c r="P1651" s="130">
        <v>0</v>
      </c>
      <c r="Q1651" s="130">
        <v>0</v>
      </c>
      <c r="R1651" s="130">
        <v>0</v>
      </c>
      <c r="S1651" s="130">
        <v>0</v>
      </c>
      <c r="T1651" s="130">
        <v>5897</v>
      </c>
      <c r="U1651" s="130">
        <v>22811506.34</v>
      </c>
      <c r="V1651" s="130">
        <v>0</v>
      </c>
      <c r="W1651" s="135">
        <v>0</v>
      </c>
      <c r="X1651" s="56"/>
      <c r="Y1651" s="57"/>
      <c r="Z1651" s="57"/>
      <c r="AA1651" s="57"/>
      <c r="AB1651" s="57"/>
      <c r="AC1651" s="57"/>
      <c r="AD1651" s="57"/>
    </row>
    <row r="1652" spans="1:30" s="55" customFormat="1" ht="24.75" hidden="1" customHeight="1" x14ac:dyDescent="0.25">
      <c r="A1652" s="108">
        <v>377</v>
      </c>
      <c r="B1652" s="126" t="s">
        <v>531</v>
      </c>
      <c r="C1652" s="106">
        <f t="shared" si="230"/>
        <v>24565319.890000001</v>
      </c>
      <c r="D1652" s="134">
        <f t="shared" si="231"/>
        <v>490664.41</v>
      </c>
      <c r="E1652" s="130">
        <f t="shared" si="232"/>
        <v>1146412.17</v>
      </c>
      <c r="F1652" s="130">
        <v>0</v>
      </c>
      <c r="G1652" s="130">
        <v>9214984.6099999994</v>
      </c>
      <c r="H1652" s="130">
        <v>6688947.7199999997</v>
      </c>
      <c r="I1652" s="130">
        <v>3198747.81</v>
      </c>
      <c r="J1652" s="130">
        <v>3825563.17</v>
      </c>
      <c r="K1652" s="130">
        <v>0</v>
      </c>
      <c r="L1652" s="128">
        <v>0</v>
      </c>
      <c r="M1652" s="130">
        <v>0</v>
      </c>
      <c r="N1652" s="130">
        <v>0</v>
      </c>
      <c r="O1652" s="130">
        <v>0</v>
      </c>
      <c r="P1652" s="130">
        <v>0</v>
      </c>
      <c r="Q1652" s="130">
        <v>0</v>
      </c>
      <c r="R1652" s="130">
        <v>0</v>
      </c>
      <c r="S1652" s="130">
        <v>0</v>
      </c>
      <c r="T1652" s="130">
        <v>0</v>
      </c>
      <c r="U1652" s="130">
        <v>0</v>
      </c>
      <c r="V1652" s="130">
        <v>0</v>
      </c>
      <c r="W1652" s="135">
        <v>0</v>
      </c>
      <c r="X1652" s="56"/>
      <c r="Y1652" s="57"/>
      <c r="Z1652" s="57"/>
      <c r="AA1652" s="57"/>
      <c r="AB1652" s="57"/>
      <c r="AC1652" s="57"/>
      <c r="AD1652" s="57"/>
    </row>
    <row r="1653" spans="1:30" s="55" customFormat="1" ht="24.75" hidden="1" customHeight="1" x14ac:dyDescent="0.25">
      <c r="A1653" s="108">
        <v>378</v>
      </c>
      <c r="B1653" s="126" t="s">
        <v>532</v>
      </c>
      <c r="C1653" s="106">
        <f t="shared" si="230"/>
        <v>41753431.960000001</v>
      </c>
      <c r="D1653" s="134">
        <f t="shared" si="231"/>
        <v>833977.45</v>
      </c>
      <c r="E1653" s="130">
        <f t="shared" si="232"/>
        <v>1948545.45</v>
      </c>
      <c r="F1653" s="130">
        <v>0</v>
      </c>
      <c r="G1653" s="130">
        <v>0</v>
      </c>
      <c r="H1653" s="130">
        <v>0</v>
      </c>
      <c r="I1653" s="130">
        <v>0</v>
      </c>
      <c r="J1653" s="130">
        <v>5925348.1100000003</v>
      </c>
      <c r="K1653" s="130">
        <v>0</v>
      </c>
      <c r="L1653" s="128">
        <v>0</v>
      </c>
      <c r="M1653" s="130">
        <v>0</v>
      </c>
      <c r="N1653" s="130">
        <v>0</v>
      </c>
      <c r="O1653" s="130">
        <v>0</v>
      </c>
      <c r="P1653" s="130">
        <v>0</v>
      </c>
      <c r="Q1653" s="130">
        <v>0</v>
      </c>
      <c r="R1653" s="130">
        <v>0</v>
      </c>
      <c r="S1653" s="130">
        <v>0</v>
      </c>
      <c r="T1653" s="130">
        <v>7855</v>
      </c>
      <c r="U1653" s="130">
        <v>33045560.949999999</v>
      </c>
      <c r="V1653" s="130">
        <v>0</v>
      </c>
      <c r="W1653" s="135">
        <v>0</v>
      </c>
      <c r="X1653" s="56"/>
      <c r="Y1653" s="57"/>
      <c r="Z1653" s="57"/>
      <c r="AA1653" s="57"/>
      <c r="AB1653" s="57"/>
      <c r="AC1653" s="57"/>
      <c r="AD1653" s="57"/>
    </row>
    <row r="1654" spans="1:30" s="55" customFormat="1" ht="24.75" hidden="1" customHeight="1" x14ac:dyDescent="0.25">
      <c r="A1654" s="108">
        <v>379</v>
      </c>
      <c r="B1654" s="126" t="s">
        <v>514</v>
      </c>
      <c r="C1654" s="106">
        <f t="shared" si="230"/>
        <v>4215049.6399999997</v>
      </c>
      <c r="D1654" s="134">
        <f t="shared" si="231"/>
        <v>84190.84</v>
      </c>
      <c r="E1654" s="130">
        <f t="shared" si="232"/>
        <v>196707.56</v>
      </c>
      <c r="F1654" s="130">
        <v>557587.31000000006</v>
      </c>
      <c r="G1654" s="130">
        <v>1250577.33</v>
      </c>
      <c r="H1654" s="130">
        <v>1040453.18</v>
      </c>
      <c r="I1654" s="130">
        <v>478389.5</v>
      </c>
      <c r="J1654" s="130">
        <v>607143.92000000004</v>
      </c>
      <c r="K1654" s="130">
        <v>0</v>
      </c>
      <c r="L1654" s="128">
        <v>0</v>
      </c>
      <c r="M1654" s="130">
        <v>0</v>
      </c>
      <c r="N1654" s="130">
        <v>0</v>
      </c>
      <c r="O1654" s="130">
        <v>0</v>
      </c>
      <c r="P1654" s="130">
        <v>0</v>
      </c>
      <c r="Q1654" s="130">
        <v>0</v>
      </c>
      <c r="R1654" s="130">
        <v>0</v>
      </c>
      <c r="S1654" s="130">
        <v>0</v>
      </c>
      <c r="T1654" s="130">
        <v>0</v>
      </c>
      <c r="U1654" s="130">
        <v>0</v>
      </c>
      <c r="V1654" s="130">
        <v>0</v>
      </c>
      <c r="W1654" s="135">
        <v>0</v>
      </c>
      <c r="X1654" s="56"/>
      <c r="Y1654" s="57"/>
      <c r="Z1654" s="57"/>
      <c r="AA1654" s="57"/>
      <c r="AB1654" s="57"/>
      <c r="AC1654" s="57"/>
      <c r="AD1654" s="57"/>
    </row>
    <row r="1655" spans="1:30" s="55" customFormat="1" ht="24.75" hidden="1" customHeight="1" x14ac:dyDescent="0.25">
      <c r="A1655" s="108">
        <v>380</v>
      </c>
      <c r="B1655" s="126" t="s">
        <v>533</v>
      </c>
      <c r="C1655" s="106">
        <f t="shared" si="230"/>
        <v>4313538.6399999997</v>
      </c>
      <c r="D1655" s="134">
        <f t="shared" si="231"/>
        <v>85547.53</v>
      </c>
      <c r="E1655" s="130">
        <v>230442.78</v>
      </c>
      <c r="F1655" s="130">
        <v>360629.39</v>
      </c>
      <c r="G1655" s="130">
        <v>1141444.77</v>
      </c>
      <c r="H1655" s="130">
        <v>0</v>
      </c>
      <c r="I1655" s="130">
        <v>0</v>
      </c>
      <c r="J1655" s="130">
        <v>473870.36</v>
      </c>
      <c r="K1655" s="130">
        <v>0</v>
      </c>
      <c r="L1655" s="128">
        <v>0</v>
      </c>
      <c r="M1655" s="130">
        <v>0</v>
      </c>
      <c r="N1655" s="130">
        <v>294.5</v>
      </c>
      <c r="O1655" s="130">
        <v>2021603.81</v>
      </c>
      <c r="P1655" s="130">
        <v>0</v>
      </c>
      <c r="Q1655" s="130">
        <v>0</v>
      </c>
      <c r="R1655" s="130">
        <v>0</v>
      </c>
      <c r="S1655" s="130">
        <v>0</v>
      </c>
      <c r="T1655" s="130">
        <v>0</v>
      </c>
      <c r="U1655" s="130">
        <v>0</v>
      </c>
      <c r="V1655" s="130">
        <v>0</v>
      </c>
      <c r="W1655" s="135">
        <v>0</v>
      </c>
      <c r="X1655" s="56"/>
      <c r="Y1655" s="57"/>
      <c r="Z1655" s="57"/>
      <c r="AA1655" s="57"/>
      <c r="AB1655" s="57"/>
      <c r="AC1655" s="57"/>
      <c r="AD1655" s="57"/>
    </row>
    <row r="1656" spans="1:30" s="55" customFormat="1" ht="24.75" hidden="1" customHeight="1" x14ac:dyDescent="0.25">
      <c r="A1656" s="108">
        <v>381</v>
      </c>
      <c r="B1656" s="126" t="s">
        <v>534</v>
      </c>
      <c r="C1656" s="106">
        <f t="shared" si="230"/>
        <v>604628.21</v>
      </c>
      <c r="D1656" s="134">
        <f t="shared" si="231"/>
        <v>12076.76</v>
      </c>
      <c r="E1656" s="130">
        <f t="shared" si="232"/>
        <v>28216.74</v>
      </c>
      <c r="F1656" s="130">
        <v>564334.71</v>
      </c>
      <c r="G1656" s="130">
        <v>0</v>
      </c>
      <c r="H1656" s="130">
        <v>0</v>
      </c>
      <c r="I1656" s="130">
        <v>0</v>
      </c>
      <c r="J1656" s="130">
        <v>0</v>
      </c>
      <c r="K1656" s="130">
        <v>0</v>
      </c>
      <c r="L1656" s="128">
        <v>0</v>
      </c>
      <c r="M1656" s="130">
        <v>0</v>
      </c>
      <c r="N1656" s="130">
        <v>0</v>
      </c>
      <c r="O1656" s="130">
        <v>0</v>
      </c>
      <c r="P1656" s="130">
        <v>0</v>
      </c>
      <c r="Q1656" s="130">
        <v>0</v>
      </c>
      <c r="R1656" s="130">
        <v>0</v>
      </c>
      <c r="S1656" s="130">
        <v>0</v>
      </c>
      <c r="T1656" s="130">
        <v>0</v>
      </c>
      <c r="U1656" s="130">
        <v>0</v>
      </c>
      <c r="V1656" s="130">
        <v>0</v>
      </c>
      <c r="W1656" s="135">
        <v>0</v>
      </c>
      <c r="X1656" s="56"/>
      <c r="Y1656" s="57"/>
      <c r="Z1656" s="57"/>
      <c r="AA1656" s="57"/>
      <c r="AB1656" s="57"/>
      <c r="AC1656" s="57"/>
      <c r="AD1656" s="57"/>
    </row>
    <row r="1657" spans="1:30" s="55" customFormat="1" ht="24.75" hidden="1" customHeight="1" x14ac:dyDescent="0.25">
      <c r="A1657" s="108">
        <v>382</v>
      </c>
      <c r="B1657" s="126" t="s">
        <v>535</v>
      </c>
      <c r="C1657" s="106">
        <f t="shared" si="230"/>
        <v>4333402.96</v>
      </c>
      <c r="D1657" s="134">
        <f t="shared" si="231"/>
        <v>86554.81</v>
      </c>
      <c r="E1657" s="130">
        <f t="shared" si="232"/>
        <v>202230.86</v>
      </c>
      <c r="F1657" s="130">
        <v>0</v>
      </c>
      <c r="G1657" s="130">
        <v>0</v>
      </c>
      <c r="H1657" s="130">
        <v>0</v>
      </c>
      <c r="I1657" s="130">
        <v>0</v>
      </c>
      <c r="J1657" s="130">
        <v>0</v>
      </c>
      <c r="K1657" s="130">
        <v>0</v>
      </c>
      <c r="L1657" s="128">
        <v>0</v>
      </c>
      <c r="M1657" s="130">
        <v>0</v>
      </c>
      <c r="N1657" s="130">
        <v>618.9</v>
      </c>
      <c r="O1657" s="130">
        <v>4044617.29</v>
      </c>
      <c r="P1657" s="130">
        <v>0</v>
      </c>
      <c r="Q1657" s="130">
        <v>0</v>
      </c>
      <c r="R1657" s="130">
        <v>0</v>
      </c>
      <c r="S1657" s="130">
        <v>0</v>
      </c>
      <c r="T1657" s="130">
        <v>0</v>
      </c>
      <c r="U1657" s="130">
        <v>0</v>
      </c>
      <c r="V1657" s="130">
        <v>0</v>
      </c>
      <c r="W1657" s="135">
        <v>0</v>
      </c>
      <c r="X1657" s="56"/>
      <c r="Y1657" s="57"/>
      <c r="Z1657" s="57"/>
      <c r="AA1657" s="57"/>
      <c r="AB1657" s="57"/>
      <c r="AC1657" s="57"/>
      <c r="AD1657" s="57"/>
    </row>
    <row r="1658" spans="1:30" s="55" customFormat="1" ht="24.75" hidden="1" customHeight="1" x14ac:dyDescent="0.25">
      <c r="A1658" s="108">
        <v>383</v>
      </c>
      <c r="B1658" s="126" t="s">
        <v>536</v>
      </c>
      <c r="C1658" s="106">
        <f t="shared" si="230"/>
        <v>5371939.6900000004</v>
      </c>
      <c r="D1658" s="134">
        <f t="shared" si="231"/>
        <v>107298.4</v>
      </c>
      <c r="E1658" s="130">
        <f t="shared" si="232"/>
        <v>250697.2</v>
      </c>
      <c r="F1658" s="130">
        <v>0</v>
      </c>
      <c r="G1658" s="130">
        <v>1938214.01</v>
      </c>
      <c r="H1658" s="130">
        <v>1598650.48</v>
      </c>
      <c r="I1658" s="130">
        <v>733247.56</v>
      </c>
      <c r="J1658" s="130">
        <v>743832.04</v>
      </c>
      <c r="K1658" s="130">
        <v>0</v>
      </c>
      <c r="L1658" s="128">
        <v>0</v>
      </c>
      <c r="M1658" s="130">
        <v>0</v>
      </c>
      <c r="N1658" s="130">
        <v>0</v>
      </c>
      <c r="O1658" s="130">
        <v>0</v>
      </c>
      <c r="P1658" s="130">
        <v>0</v>
      </c>
      <c r="Q1658" s="130">
        <v>0</v>
      </c>
      <c r="R1658" s="130">
        <v>0</v>
      </c>
      <c r="S1658" s="130">
        <v>0</v>
      </c>
      <c r="T1658" s="130">
        <v>0</v>
      </c>
      <c r="U1658" s="130">
        <v>0</v>
      </c>
      <c r="V1658" s="130">
        <v>0</v>
      </c>
      <c r="W1658" s="135">
        <v>0</v>
      </c>
      <c r="X1658" s="56"/>
      <c r="Y1658" s="57"/>
      <c r="Z1658" s="57"/>
      <c r="AA1658" s="57"/>
      <c r="AB1658" s="57"/>
      <c r="AC1658" s="57"/>
      <c r="AD1658" s="57"/>
    </row>
    <row r="1659" spans="1:30" s="55" customFormat="1" ht="24.75" hidden="1" customHeight="1" x14ac:dyDescent="0.25">
      <c r="A1659" s="108">
        <v>384</v>
      </c>
      <c r="B1659" s="126" t="s">
        <v>537</v>
      </c>
      <c r="C1659" s="106">
        <f t="shared" si="230"/>
        <v>6509729.3799999999</v>
      </c>
      <c r="D1659" s="134">
        <f t="shared" si="231"/>
        <v>130024.46</v>
      </c>
      <c r="E1659" s="130">
        <f t="shared" si="232"/>
        <v>303795.46999999997</v>
      </c>
      <c r="F1659" s="130">
        <v>861138.73</v>
      </c>
      <c r="G1659" s="130">
        <v>1931393.62</v>
      </c>
      <c r="H1659" s="130">
        <v>1606877.55</v>
      </c>
      <c r="I1659" s="130">
        <v>738825.51</v>
      </c>
      <c r="J1659" s="130">
        <v>937674.04</v>
      </c>
      <c r="K1659" s="130">
        <v>0</v>
      </c>
      <c r="L1659" s="128">
        <v>0</v>
      </c>
      <c r="M1659" s="130">
        <v>0</v>
      </c>
      <c r="N1659" s="130">
        <v>0</v>
      </c>
      <c r="O1659" s="130">
        <v>0</v>
      </c>
      <c r="P1659" s="130">
        <v>0</v>
      </c>
      <c r="Q1659" s="130">
        <v>0</v>
      </c>
      <c r="R1659" s="130">
        <v>0</v>
      </c>
      <c r="S1659" s="130">
        <v>0</v>
      </c>
      <c r="T1659" s="130">
        <v>0</v>
      </c>
      <c r="U1659" s="130">
        <v>0</v>
      </c>
      <c r="V1659" s="130">
        <v>0</v>
      </c>
      <c r="W1659" s="135">
        <v>0</v>
      </c>
      <c r="X1659" s="56"/>
      <c r="Y1659" s="57"/>
      <c r="Z1659" s="57"/>
      <c r="AA1659" s="57"/>
      <c r="AB1659" s="57"/>
      <c r="AC1659" s="57"/>
      <c r="AD1659" s="57"/>
    </row>
    <row r="1660" spans="1:30" s="55" customFormat="1" ht="24.75" hidden="1" customHeight="1" x14ac:dyDescent="0.25">
      <c r="A1660" s="108">
        <v>385</v>
      </c>
      <c r="B1660" s="126" t="s">
        <v>538</v>
      </c>
      <c r="C1660" s="106">
        <f t="shared" si="230"/>
        <v>3954251.12</v>
      </c>
      <c r="D1660" s="134">
        <f t="shared" si="231"/>
        <v>78981.679999999993</v>
      </c>
      <c r="E1660" s="130">
        <f t="shared" si="232"/>
        <v>184536.64</v>
      </c>
      <c r="F1660" s="130">
        <v>852026.04</v>
      </c>
      <c r="G1660" s="130">
        <v>1910955.33</v>
      </c>
      <c r="H1660" s="130">
        <v>0</v>
      </c>
      <c r="I1660" s="130">
        <v>0</v>
      </c>
      <c r="J1660" s="130">
        <v>927751.43</v>
      </c>
      <c r="K1660" s="130">
        <v>0</v>
      </c>
      <c r="L1660" s="128">
        <v>0</v>
      </c>
      <c r="M1660" s="130">
        <v>0</v>
      </c>
      <c r="N1660" s="130">
        <v>0</v>
      </c>
      <c r="O1660" s="130">
        <v>0</v>
      </c>
      <c r="P1660" s="130">
        <v>0</v>
      </c>
      <c r="Q1660" s="130">
        <v>0</v>
      </c>
      <c r="R1660" s="130">
        <v>0</v>
      </c>
      <c r="S1660" s="130">
        <v>0</v>
      </c>
      <c r="T1660" s="130">
        <v>0</v>
      </c>
      <c r="U1660" s="130">
        <v>0</v>
      </c>
      <c r="V1660" s="130">
        <v>0</v>
      </c>
      <c r="W1660" s="135">
        <v>0</v>
      </c>
      <c r="X1660" s="56"/>
      <c r="Y1660" s="57"/>
      <c r="Z1660" s="57"/>
      <c r="AA1660" s="57"/>
      <c r="AB1660" s="57"/>
      <c r="AC1660" s="57"/>
      <c r="AD1660" s="57"/>
    </row>
    <row r="1661" spans="1:30" s="50" customFormat="1" ht="24.75" hidden="1" customHeight="1" x14ac:dyDescent="0.25">
      <c r="A1661" s="108">
        <v>386</v>
      </c>
      <c r="B1661" s="126" t="s">
        <v>539</v>
      </c>
      <c r="C1661" s="106">
        <f t="shared" si="230"/>
        <v>3978683.45</v>
      </c>
      <c r="D1661" s="134">
        <f t="shared" si="231"/>
        <v>79469.69</v>
      </c>
      <c r="E1661" s="130">
        <f t="shared" si="232"/>
        <v>185676.85</v>
      </c>
      <c r="F1661" s="130">
        <v>857290.49</v>
      </c>
      <c r="G1661" s="130">
        <v>1922762.64</v>
      </c>
      <c r="H1661" s="130">
        <v>0</v>
      </c>
      <c r="I1661" s="130">
        <v>0</v>
      </c>
      <c r="J1661" s="130">
        <v>933483.78</v>
      </c>
      <c r="K1661" s="130">
        <v>0</v>
      </c>
      <c r="L1661" s="128">
        <v>0</v>
      </c>
      <c r="M1661" s="130">
        <v>0</v>
      </c>
      <c r="N1661" s="130">
        <v>0</v>
      </c>
      <c r="O1661" s="130">
        <v>0</v>
      </c>
      <c r="P1661" s="130">
        <v>0</v>
      </c>
      <c r="Q1661" s="130">
        <v>0</v>
      </c>
      <c r="R1661" s="130">
        <v>0</v>
      </c>
      <c r="S1661" s="130">
        <v>0</v>
      </c>
      <c r="T1661" s="130">
        <v>0</v>
      </c>
      <c r="U1661" s="130">
        <v>0</v>
      </c>
      <c r="V1661" s="130">
        <v>0</v>
      </c>
      <c r="W1661" s="135">
        <v>0</v>
      </c>
      <c r="X1661" s="15"/>
      <c r="Y1661" s="49"/>
      <c r="Z1661" s="49"/>
      <c r="AA1661" s="49"/>
      <c r="AB1661" s="49"/>
      <c r="AC1661" s="49"/>
      <c r="AD1661" s="49"/>
    </row>
    <row r="1662" spans="1:30" s="55" customFormat="1" ht="24.75" hidden="1" customHeight="1" x14ac:dyDescent="0.25">
      <c r="A1662" s="108">
        <v>387</v>
      </c>
      <c r="B1662" s="126" t="s">
        <v>540</v>
      </c>
      <c r="C1662" s="106">
        <f t="shared" si="230"/>
        <v>6271851.5300000003</v>
      </c>
      <c r="D1662" s="134">
        <f t="shared" si="231"/>
        <v>125273.12</v>
      </c>
      <c r="E1662" s="130">
        <f t="shared" si="232"/>
        <v>292694.21000000002</v>
      </c>
      <c r="F1662" s="130">
        <v>0</v>
      </c>
      <c r="G1662" s="130">
        <v>0</v>
      </c>
      <c r="H1662" s="130">
        <v>0</v>
      </c>
      <c r="I1662" s="130">
        <v>0</v>
      </c>
      <c r="J1662" s="130">
        <v>0</v>
      </c>
      <c r="K1662" s="130">
        <v>0</v>
      </c>
      <c r="L1662" s="128">
        <v>0</v>
      </c>
      <c r="M1662" s="130">
        <v>0</v>
      </c>
      <c r="N1662" s="130">
        <v>761.7</v>
      </c>
      <c r="O1662" s="130">
        <v>4800112.3099999996</v>
      </c>
      <c r="P1662" s="130">
        <v>0</v>
      </c>
      <c r="Q1662" s="130">
        <v>0</v>
      </c>
      <c r="R1662" s="130">
        <v>0</v>
      </c>
      <c r="S1662" s="130">
        <v>0</v>
      </c>
      <c r="T1662" s="130">
        <v>0</v>
      </c>
      <c r="U1662" s="130">
        <v>0</v>
      </c>
      <c r="V1662" s="130">
        <v>602.6</v>
      </c>
      <c r="W1662" s="135">
        <v>1053771.8899999999</v>
      </c>
      <c r="X1662" s="56"/>
      <c r="Y1662" s="57"/>
      <c r="Z1662" s="57"/>
      <c r="AA1662" s="57"/>
      <c r="AB1662" s="57"/>
      <c r="AC1662" s="57"/>
      <c r="AD1662" s="57"/>
    </row>
    <row r="1663" spans="1:30" s="55" customFormat="1" ht="24.75" hidden="1" customHeight="1" x14ac:dyDescent="0.25">
      <c r="A1663" s="108">
        <v>388</v>
      </c>
      <c r="B1663" s="126" t="s">
        <v>541</v>
      </c>
      <c r="C1663" s="106">
        <f t="shared" si="230"/>
        <v>9610223.1600000001</v>
      </c>
      <c r="D1663" s="134">
        <f t="shared" si="231"/>
        <v>191953.31</v>
      </c>
      <c r="E1663" s="130">
        <f t="shared" si="232"/>
        <v>448489.04</v>
      </c>
      <c r="F1663" s="130">
        <v>0</v>
      </c>
      <c r="G1663" s="130">
        <v>0</v>
      </c>
      <c r="H1663" s="130">
        <v>0</v>
      </c>
      <c r="I1663" s="130">
        <v>0</v>
      </c>
      <c r="J1663" s="130">
        <v>0</v>
      </c>
      <c r="K1663" s="130">
        <v>0</v>
      </c>
      <c r="L1663" s="128">
        <v>0</v>
      </c>
      <c r="M1663" s="130">
        <v>0</v>
      </c>
      <c r="N1663" s="130">
        <v>0</v>
      </c>
      <c r="O1663" s="130">
        <v>0</v>
      </c>
      <c r="P1663" s="130">
        <v>0</v>
      </c>
      <c r="Q1663" s="130">
        <v>0</v>
      </c>
      <c r="R1663" s="130">
        <v>0</v>
      </c>
      <c r="S1663" s="130">
        <v>0</v>
      </c>
      <c r="T1663" s="130">
        <v>1410</v>
      </c>
      <c r="U1663" s="130">
        <v>8969780.8100000005</v>
      </c>
      <c r="V1663" s="130">
        <v>0</v>
      </c>
      <c r="W1663" s="135">
        <v>0</v>
      </c>
      <c r="X1663" s="56"/>
      <c r="Y1663" s="57"/>
      <c r="Z1663" s="57"/>
      <c r="AA1663" s="57"/>
      <c r="AB1663" s="57"/>
      <c r="AC1663" s="57"/>
      <c r="AD1663" s="57"/>
    </row>
    <row r="1664" spans="1:30" s="55" customFormat="1" ht="24.75" hidden="1" customHeight="1" x14ac:dyDescent="0.25">
      <c r="A1664" s="108">
        <v>389</v>
      </c>
      <c r="B1664" s="126" t="s">
        <v>542</v>
      </c>
      <c r="C1664" s="106">
        <f t="shared" si="230"/>
        <v>4301732.93</v>
      </c>
      <c r="D1664" s="134">
        <f t="shared" si="231"/>
        <v>85922.240000000005</v>
      </c>
      <c r="E1664" s="130">
        <f t="shared" si="232"/>
        <v>200752.89</v>
      </c>
      <c r="F1664" s="130">
        <v>0</v>
      </c>
      <c r="G1664" s="130">
        <v>1487056.18</v>
      </c>
      <c r="H1664" s="130">
        <v>1237198.45</v>
      </c>
      <c r="I1664" s="130">
        <v>568850.92000000004</v>
      </c>
      <c r="J1664" s="130">
        <v>721952.25</v>
      </c>
      <c r="K1664" s="130">
        <v>0</v>
      </c>
      <c r="L1664" s="128">
        <v>0</v>
      </c>
      <c r="M1664" s="130">
        <v>0</v>
      </c>
      <c r="N1664" s="130">
        <v>0</v>
      </c>
      <c r="O1664" s="130">
        <v>0</v>
      </c>
      <c r="P1664" s="130">
        <v>0</v>
      </c>
      <c r="Q1664" s="130">
        <v>0</v>
      </c>
      <c r="R1664" s="130">
        <v>0</v>
      </c>
      <c r="S1664" s="130">
        <v>0</v>
      </c>
      <c r="T1664" s="130">
        <v>0</v>
      </c>
      <c r="U1664" s="130">
        <v>0</v>
      </c>
      <c r="V1664" s="130">
        <v>0</v>
      </c>
      <c r="W1664" s="135">
        <v>0</v>
      </c>
      <c r="X1664" s="56"/>
      <c r="Y1664" s="57"/>
      <c r="Z1664" s="57"/>
      <c r="AA1664" s="57"/>
      <c r="AB1664" s="57"/>
      <c r="AC1664" s="57"/>
      <c r="AD1664" s="57"/>
    </row>
    <row r="1665" spans="1:30" s="55" customFormat="1" ht="24.75" hidden="1" customHeight="1" x14ac:dyDescent="0.25">
      <c r="A1665" s="108">
        <v>390</v>
      </c>
      <c r="B1665" s="126" t="s">
        <v>543</v>
      </c>
      <c r="C1665" s="106">
        <f t="shared" si="230"/>
        <v>6891694.4400000004</v>
      </c>
      <c r="D1665" s="134">
        <f t="shared" si="231"/>
        <v>137653.78</v>
      </c>
      <c r="E1665" s="130">
        <f t="shared" si="232"/>
        <v>321620.98</v>
      </c>
      <c r="F1665" s="130">
        <v>0</v>
      </c>
      <c r="G1665" s="130">
        <v>0</v>
      </c>
      <c r="H1665" s="130">
        <v>0</v>
      </c>
      <c r="I1665" s="130">
        <v>0</v>
      </c>
      <c r="J1665" s="130">
        <v>0</v>
      </c>
      <c r="K1665" s="130">
        <v>0</v>
      </c>
      <c r="L1665" s="128">
        <v>0</v>
      </c>
      <c r="M1665" s="130">
        <v>0</v>
      </c>
      <c r="N1665" s="130">
        <v>0</v>
      </c>
      <c r="O1665" s="130">
        <v>0</v>
      </c>
      <c r="P1665" s="130">
        <v>0</v>
      </c>
      <c r="Q1665" s="130">
        <v>0</v>
      </c>
      <c r="R1665" s="130">
        <v>0</v>
      </c>
      <c r="S1665" s="130">
        <v>0</v>
      </c>
      <c r="T1665" s="130">
        <v>762.1</v>
      </c>
      <c r="U1665" s="130">
        <v>6432419.6799999997</v>
      </c>
      <c r="V1665" s="130">
        <v>0</v>
      </c>
      <c r="W1665" s="135">
        <v>0</v>
      </c>
      <c r="X1665" s="56"/>
      <c r="Y1665" s="57"/>
      <c r="Z1665" s="57"/>
      <c r="AA1665" s="57"/>
      <c r="AB1665" s="57"/>
      <c r="AC1665" s="57"/>
      <c r="AD1665" s="57"/>
    </row>
    <row r="1666" spans="1:30" s="55" customFormat="1" ht="24.75" hidden="1" customHeight="1" x14ac:dyDescent="0.25">
      <c r="A1666" s="108">
        <v>391</v>
      </c>
      <c r="B1666" s="126" t="s">
        <v>523</v>
      </c>
      <c r="C1666" s="106">
        <f t="shared" si="230"/>
        <v>15116523.77</v>
      </c>
      <c r="D1666" s="134">
        <f t="shared" si="231"/>
        <v>301935.42</v>
      </c>
      <c r="E1666" s="130">
        <f t="shared" si="232"/>
        <v>705456.59</v>
      </c>
      <c r="F1666" s="130">
        <v>1416397.2</v>
      </c>
      <c r="G1666" s="130">
        <v>4483104.26</v>
      </c>
      <c r="H1666" s="130">
        <v>0</v>
      </c>
      <c r="I1666" s="130">
        <v>1556203.24</v>
      </c>
      <c r="J1666" s="130">
        <v>1861159.03</v>
      </c>
      <c r="K1666" s="130">
        <v>0</v>
      </c>
      <c r="L1666" s="128">
        <v>0</v>
      </c>
      <c r="M1666" s="130">
        <v>0</v>
      </c>
      <c r="N1666" s="130">
        <v>0</v>
      </c>
      <c r="O1666" s="130">
        <v>0</v>
      </c>
      <c r="P1666" s="130">
        <v>0</v>
      </c>
      <c r="Q1666" s="130">
        <v>0</v>
      </c>
      <c r="R1666" s="130">
        <v>1397</v>
      </c>
      <c r="S1666" s="130">
        <v>4792268.03</v>
      </c>
      <c r="T1666" s="130">
        <v>0</v>
      </c>
      <c r="U1666" s="130">
        <v>0</v>
      </c>
      <c r="V1666" s="130">
        <v>0</v>
      </c>
      <c r="W1666" s="135">
        <v>0</v>
      </c>
      <c r="X1666" s="56"/>
      <c r="Y1666" s="57"/>
      <c r="Z1666" s="57"/>
      <c r="AA1666" s="57"/>
      <c r="AB1666" s="57"/>
      <c r="AC1666" s="57"/>
      <c r="AD1666" s="57"/>
    </row>
    <row r="1667" spans="1:30" s="55" customFormat="1" ht="24.75" hidden="1" customHeight="1" x14ac:dyDescent="0.25">
      <c r="A1667" s="108">
        <v>392</v>
      </c>
      <c r="B1667" s="126" t="s">
        <v>524</v>
      </c>
      <c r="C1667" s="106">
        <f t="shared" si="230"/>
        <v>2999300.73</v>
      </c>
      <c r="D1667" s="134">
        <f t="shared" si="231"/>
        <v>59907.63</v>
      </c>
      <c r="E1667" s="130">
        <f t="shared" si="232"/>
        <v>139971.1</v>
      </c>
      <c r="F1667" s="130">
        <v>539421.24</v>
      </c>
      <c r="G1667" s="130">
        <v>1209833.78</v>
      </c>
      <c r="H1667" s="130">
        <v>0</v>
      </c>
      <c r="I1667" s="130">
        <v>462803.68</v>
      </c>
      <c r="J1667" s="130">
        <v>587363.30000000005</v>
      </c>
      <c r="K1667" s="130">
        <v>0</v>
      </c>
      <c r="L1667" s="128">
        <v>0</v>
      </c>
      <c r="M1667" s="130">
        <v>0</v>
      </c>
      <c r="N1667" s="130">
        <v>0</v>
      </c>
      <c r="O1667" s="130">
        <v>0</v>
      </c>
      <c r="P1667" s="130">
        <v>0</v>
      </c>
      <c r="Q1667" s="130">
        <v>0</v>
      </c>
      <c r="R1667" s="130">
        <v>0</v>
      </c>
      <c r="S1667" s="130">
        <v>0</v>
      </c>
      <c r="T1667" s="130">
        <v>0</v>
      </c>
      <c r="U1667" s="130">
        <v>0</v>
      </c>
      <c r="V1667" s="130">
        <v>0</v>
      </c>
      <c r="W1667" s="135">
        <v>0</v>
      </c>
      <c r="X1667" s="56"/>
      <c r="Y1667" s="57"/>
      <c r="Z1667" s="57"/>
      <c r="AA1667" s="57"/>
      <c r="AB1667" s="57"/>
      <c r="AC1667" s="57"/>
      <c r="AD1667" s="57"/>
    </row>
    <row r="1668" spans="1:30" s="55" customFormat="1" ht="24.75" hidden="1" customHeight="1" x14ac:dyDescent="0.25">
      <c r="A1668" s="108">
        <v>393</v>
      </c>
      <c r="B1668" s="126" t="s">
        <v>525</v>
      </c>
      <c r="C1668" s="106">
        <f t="shared" si="230"/>
        <v>3080106.64</v>
      </c>
      <c r="D1668" s="134">
        <f t="shared" si="231"/>
        <v>61521.64</v>
      </c>
      <c r="E1668" s="130">
        <f t="shared" si="232"/>
        <v>143742.14000000001</v>
      </c>
      <c r="F1668" s="130">
        <v>553954.1</v>
      </c>
      <c r="G1668" s="130">
        <v>1242428.6200000001</v>
      </c>
      <c r="H1668" s="130">
        <v>0</v>
      </c>
      <c r="I1668" s="130">
        <v>475272.34</v>
      </c>
      <c r="J1668" s="130">
        <v>603187.80000000005</v>
      </c>
      <c r="K1668" s="130">
        <v>0</v>
      </c>
      <c r="L1668" s="128">
        <v>0</v>
      </c>
      <c r="M1668" s="130">
        <v>0</v>
      </c>
      <c r="N1668" s="130">
        <v>0</v>
      </c>
      <c r="O1668" s="130">
        <v>0</v>
      </c>
      <c r="P1668" s="130">
        <v>0</v>
      </c>
      <c r="Q1668" s="130">
        <v>0</v>
      </c>
      <c r="R1668" s="130">
        <v>0</v>
      </c>
      <c r="S1668" s="130">
        <v>0</v>
      </c>
      <c r="T1668" s="130">
        <v>0</v>
      </c>
      <c r="U1668" s="130">
        <v>0</v>
      </c>
      <c r="V1668" s="130">
        <v>0</v>
      </c>
      <c r="W1668" s="135">
        <v>0</v>
      </c>
      <c r="X1668" s="56"/>
      <c r="Y1668" s="57"/>
      <c r="Z1668" s="57"/>
      <c r="AA1668" s="57"/>
      <c r="AB1668" s="57"/>
      <c r="AC1668" s="57"/>
      <c r="AD1668" s="57"/>
    </row>
    <row r="1669" spans="1:30" s="55" customFormat="1" ht="24.75" hidden="1" customHeight="1" x14ac:dyDescent="0.25">
      <c r="A1669" s="108">
        <v>394</v>
      </c>
      <c r="B1669" s="126" t="s">
        <v>526</v>
      </c>
      <c r="C1669" s="106">
        <f t="shared" si="230"/>
        <v>1694862.59</v>
      </c>
      <c r="D1669" s="134">
        <f t="shared" si="231"/>
        <v>33852.959999999999</v>
      </c>
      <c r="E1669" s="130">
        <f t="shared" si="232"/>
        <v>79095.7</v>
      </c>
      <c r="F1669" s="130">
        <v>304819.34000000003</v>
      </c>
      <c r="G1669" s="130">
        <v>683660.02</v>
      </c>
      <c r="H1669" s="130">
        <v>0</v>
      </c>
      <c r="I1669" s="130">
        <v>261523.84</v>
      </c>
      <c r="J1669" s="130">
        <v>331910.73</v>
      </c>
      <c r="K1669" s="130">
        <v>0</v>
      </c>
      <c r="L1669" s="128">
        <v>0</v>
      </c>
      <c r="M1669" s="130">
        <v>0</v>
      </c>
      <c r="N1669" s="130">
        <v>0</v>
      </c>
      <c r="O1669" s="130">
        <v>0</v>
      </c>
      <c r="P1669" s="130">
        <v>0</v>
      </c>
      <c r="Q1669" s="130">
        <v>0</v>
      </c>
      <c r="R1669" s="130">
        <v>0</v>
      </c>
      <c r="S1669" s="130">
        <v>0</v>
      </c>
      <c r="T1669" s="130">
        <v>0</v>
      </c>
      <c r="U1669" s="130">
        <v>0</v>
      </c>
      <c r="V1669" s="130">
        <v>0</v>
      </c>
      <c r="W1669" s="135">
        <v>0</v>
      </c>
      <c r="X1669" s="56"/>
      <c r="Y1669" s="57"/>
      <c r="Z1669" s="57"/>
      <c r="AA1669" s="57"/>
      <c r="AB1669" s="57"/>
      <c r="AC1669" s="57"/>
      <c r="AD1669" s="57"/>
    </row>
    <row r="1670" spans="1:30" s="55" customFormat="1" ht="24.75" hidden="1" customHeight="1" x14ac:dyDescent="0.25">
      <c r="A1670" s="108">
        <v>395</v>
      </c>
      <c r="B1670" s="126" t="s">
        <v>527</v>
      </c>
      <c r="C1670" s="106">
        <f t="shared" si="230"/>
        <v>1240923.43</v>
      </c>
      <c r="D1670" s="134">
        <f t="shared" si="231"/>
        <v>24786.04</v>
      </c>
      <c r="E1670" s="130">
        <f t="shared" si="232"/>
        <v>57911.3</v>
      </c>
      <c r="F1670" s="130">
        <v>554473.13</v>
      </c>
      <c r="G1670" s="130">
        <v>0</v>
      </c>
      <c r="H1670" s="130">
        <v>0</v>
      </c>
      <c r="I1670" s="130">
        <v>0</v>
      </c>
      <c r="J1670" s="130">
        <v>603752.95999999996</v>
      </c>
      <c r="K1670" s="130">
        <v>0</v>
      </c>
      <c r="L1670" s="128">
        <v>0</v>
      </c>
      <c r="M1670" s="130">
        <v>0</v>
      </c>
      <c r="N1670" s="130">
        <v>0</v>
      </c>
      <c r="O1670" s="130">
        <v>0</v>
      </c>
      <c r="P1670" s="130">
        <v>0</v>
      </c>
      <c r="Q1670" s="130">
        <v>0</v>
      </c>
      <c r="R1670" s="130">
        <v>0</v>
      </c>
      <c r="S1670" s="130">
        <v>0</v>
      </c>
      <c r="T1670" s="130">
        <v>0</v>
      </c>
      <c r="U1670" s="130">
        <v>0</v>
      </c>
      <c r="V1670" s="130">
        <v>0</v>
      </c>
      <c r="W1670" s="135">
        <v>0</v>
      </c>
      <c r="X1670" s="56"/>
      <c r="Y1670" s="57"/>
      <c r="Z1670" s="57"/>
      <c r="AA1670" s="57"/>
      <c r="AB1670" s="57"/>
      <c r="AC1670" s="57"/>
      <c r="AD1670" s="57"/>
    </row>
    <row r="1671" spans="1:30" s="72" customFormat="1" ht="24.75" hidden="1" customHeight="1" x14ac:dyDescent="0.25">
      <c r="A1671" s="158" t="s">
        <v>65</v>
      </c>
      <c r="B1671" s="158"/>
      <c r="C1671" s="173">
        <f t="shared" si="230"/>
        <v>432049649.30000001</v>
      </c>
      <c r="D1671" s="133">
        <f t="shared" ref="D1671:W1671" si="234">ROUND(SUM(D1622:D1670),2)</f>
        <v>8630748.4800000004</v>
      </c>
      <c r="E1671" s="133">
        <f t="shared" si="234"/>
        <v>20112895.609999999</v>
      </c>
      <c r="F1671" s="133">
        <f t="shared" si="234"/>
        <v>21797487.899999999</v>
      </c>
      <c r="G1671" s="133">
        <f t="shared" si="234"/>
        <v>87028428.140000001</v>
      </c>
      <c r="H1671" s="133">
        <f t="shared" si="234"/>
        <v>43870960.140000001</v>
      </c>
      <c r="I1671" s="133">
        <f t="shared" si="234"/>
        <v>23944570.850000001</v>
      </c>
      <c r="J1671" s="133">
        <f t="shared" si="234"/>
        <v>38856272.369999997</v>
      </c>
      <c r="K1671" s="133">
        <f t="shared" si="234"/>
        <v>0</v>
      </c>
      <c r="L1671" s="112">
        <f t="shared" si="234"/>
        <v>0</v>
      </c>
      <c r="M1671" s="133">
        <f t="shared" si="234"/>
        <v>0</v>
      </c>
      <c r="N1671" s="133">
        <f t="shared" si="234"/>
        <v>14830.8</v>
      </c>
      <c r="O1671" s="133">
        <f t="shared" si="234"/>
        <v>75759339.799999997</v>
      </c>
      <c r="P1671" s="133">
        <f t="shared" si="234"/>
        <v>718</v>
      </c>
      <c r="Q1671" s="133">
        <f t="shared" si="234"/>
        <v>1100926.31</v>
      </c>
      <c r="R1671" s="133">
        <f t="shared" si="234"/>
        <v>13622</v>
      </c>
      <c r="S1671" s="133">
        <f t="shared" si="234"/>
        <v>38634980.030000001</v>
      </c>
      <c r="T1671" s="133">
        <f t="shared" si="234"/>
        <v>15924.1</v>
      </c>
      <c r="U1671" s="133">
        <f t="shared" si="234"/>
        <v>71259267.780000001</v>
      </c>
      <c r="V1671" s="133">
        <f t="shared" si="234"/>
        <v>602.6</v>
      </c>
      <c r="W1671" s="133">
        <f t="shared" si="234"/>
        <v>1053771.8899999999</v>
      </c>
      <c r="X1671" s="51"/>
      <c r="Y1671" s="51"/>
      <c r="Z1671" s="51"/>
      <c r="AA1671" s="51"/>
      <c r="AB1671" s="51"/>
      <c r="AC1671" s="51"/>
    </row>
    <row r="1672" spans="1:30" s="50" customFormat="1" ht="24.75" hidden="1" customHeight="1" x14ac:dyDescent="0.25">
      <c r="A1672" s="224" t="s">
        <v>67</v>
      </c>
      <c r="B1672" s="225"/>
      <c r="C1672" s="226"/>
      <c r="D1672" s="129"/>
      <c r="E1672" s="130"/>
      <c r="F1672" s="130"/>
      <c r="G1672" s="130"/>
      <c r="H1672" s="130"/>
      <c r="I1672" s="130"/>
      <c r="J1672" s="130"/>
      <c r="K1672" s="130"/>
      <c r="L1672" s="105"/>
      <c r="M1672" s="130"/>
      <c r="N1672" s="135"/>
      <c r="O1672" s="130"/>
      <c r="P1672" s="135"/>
      <c r="Q1672" s="130"/>
      <c r="R1672" s="135"/>
      <c r="S1672" s="130"/>
      <c r="T1672" s="130"/>
      <c r="U1672" s="130"/>
      <c r="V1672" s="135"/>
      <c r="W1672" s="135"/>
      <c r="X1672" s="15"/>
      <c r="Y1672" s="49"/>
      <c r="Z1672" s="49"/>
      <c r="AA1672" s="49"/>
      <c r="AB1672" s="49"/>
      <c r="AC1672" s="49"/>
    </row>
    <row r="1673" spans="1:30" s="69" customFormat="1" ht="24.75" hidden="1" customHeight="1" x14ac:dyDescent="0.25">
      <c r="A1673" s="125">
        <v>396</v>
      </c>
      <c r="B1673" s="126" t="s">
        <v>947</v>
      </c>
      <c r="C1673" s="106">
        <f t="shared" ref="C1673" si="235">ROUND(SUM(D1673+E1673+F1673+G1673+H1673+I1673+J1673+K1673+M1673+O1673+Q1673+S1673+U1673+W1673),2)</f>
        <v>5336690.07</v>
      </c>
      <c r="D1673" s="134">
        <f t="shared" ref="D1673" si="236">ROUND((F1673+G1673+H1673+I1673+J1673+K1673+M1673+O1673+Q1673+S1673+U1673+W1673)*0.0214,2)</f>
        <v>106594.33</v>
      </c>
      <c r="E1673" s="130">
        <f t="shared" ref="E1673" si="237">ROUND((F1673+G1673+H1673+I1673+J1673+K1673+M1673+O1673+Q1673+S1673+U1673+W1673)*0.05,2)</f>
        <v>249052.18</v>
      </c>
      <c r="F1673" s="130">
        <v>0</v>
      </c>
      <c r="G1673" s="130">
        <v>0</v>
      </c>
      <c r="H1673" s="130">
        <v>0</v>
      </c>
      <c r="I1673" s="130">
        <v>0</v>
      </c>
      <c r="J1673" s="130">
        <v>0</v>
      </c>
      <c r="K1673" s="130">
        <v>0</v>
      </c>
      <c r="L1673" s="128">
        <v>0</v>
      </c>
      <c r="M1673" s="130">
        <v>0</v>
      </c>
      <c r="N1673" s="130">
        <v>0</v>
      </c>
      <c r="O1673" s="130">
        <v>0</v>
      </c>
      <c r="P1673" s="130">
        <v>0</v>
      </c>
      <c r="Q1673" s="130">
        <v>0</v>
      </c>
      <c r="R1673" s="130">
        <v>0</v>
      </c>
      <c r="S1673" s="130">
        <v>0</v>
      </c>
      <c r="T1673" s="130">
        <v>910</v>
      </c>
      <c r="U1673" s="130">
        <v>4981043.5584000004</v>
      </c>
      <c r="V1673" s="130">
        <v>0</v>
      </c>
      <c r="W1673" s="135">
        <v>0</v>
      </c>
      <c r="X1673" s="56"/>
      <c r="Y1673" s="68"/>
      <c r="Z1673" s="68"/>
      <c r="AA1673" s="68"/>
      <c r="AB1673" s="68"/>
      <c r="AC1673" s="68"/>
      <c r="AD1673" s="68"/>
    </row>
    <row r="1674" spans="1:30" s="55" customFormat="1" ht="24.75" hidden="1" customHeight="1" x14ac:dyDescent="0.25">
      <c r="A1674" s="125">
        <v>397</v>
      </c>
      <c r="B1674" s="126" t="s">
        <v>956</v>
      </c>
      <c r="C1674" s="106">
        <f t="shared" si="230"/>
        <v>3307197.17</v>
      </c>
      <c r="D1674" s="134">
        <f t="shared" ref="D1674:D1684" si="238">ROUND((F1674+G1674+H1674+I1674+J1674+K1674+M1674+O1674+Q1674+S1674+U1674+W1674)*0.0214,2)</f>
        <v>66057.509999999995</v>
      </c>
      <c r="E1674" s="130">
        <f t="shared" ref="E1674:E1684" si="239">ROUND((F1674+G1674+H1674+I1674+J1674+K1674+M1674+O1674+Q1674+S1674+U1674+W1674)*0.05,2)</f>
        <v>154339.98000000001</v>
      </c>
      <c r="F1674" s="130">
        <v>0</v>
      </c>
      <c r="G1674" s="130">
        <v>0</v>
      </c>
      <c r="H1674" s="130">
        <v>0</v>
      </c>
      <c r="I1674" s="130">
        <v>3086799.68</v>
      </c>
      <c r="J1674" s="130">
        <v>0</v>
      </c>
      <c r="K1674" s="130">
        <v>0</v>
      </c>
      <c r="L1674" s="128">
        <v>0</v>
      </c>
      <c r="M1674" s="130">
        <v>0</v>
      </c>
      <c r="N1674" s="130">
        <v>0</v>
      </c>
      <c r="O1674" s="130">
        <v>0</v>
      </c>
      <c r="P1674" s="130">
        <v>0</v>
      </c>
      <c r="Q1674" s="130">
        <v>0</v>
      </c>
      <c r="R1674" s="130">
        <v>0</v>
      </c>
      <c r="S1674" s="130">
        <v>0</v>
      </c>
      <c r="T1674" s="130">
        <v>0</v>
      </c>
      <c r="U1674" s="130">
        <v>0</v>
      </c>
      <c r="V1674" s="130">
        <v>0</v>
      </c>
      <c r="W1674" s="135">
        <v>0</v>
      </c>
      <c r="X1674" s="56"/>
      <c r="Y1674" s="57"/>
      <c r="Z1674" s="57"/>
      <c r="AA1674" s="57"/>
      <c r="AB1674" s="57"/>
      <c r="AC1674" s="57"/>
      <c r="AD1674" s="57"/>
    </row>
    <row r="1675" spans="1:30" s="55" customFormat="1" ht="24.75" hidden="1" customHeight="1" x14ac:dyDescent="0.25">
      <c r="A1675" s="125">
        <v>398</v>
      </c>
      <c r="B1675" s="126" t="s">
        <v>957</v>
      </c>
      <c r="C1675" s="106">
        <f t="shared" si="230"/>
        <v>1266881.52</v>
      </c>
      <c r="D1675" s="134">
        <f t="shared" si="238"/>
        <v>25304.52</v>
      </c>
      <c r="E1675" s="130">
        <f t="shared" si="239"/>
        <v>59122.71</v>
      </c>
      <c r="F1675" s="130">
        <v>0</v>
      </c>
      <c r="G1675" s="130">
        <v>0</v>
      </c>
      <c r="H1675" s="130">
        <v>0</v>
      </c>
      <c r="I1675" s="130">
        <v>1182454.29</v>
      </c>
      <c r="J1675" s="130">
        <v>0</v>
      </c>
      <c r="K1675" s="130">
        <v>0</v>
      </c>
      <c r="L1675" s="128">
        <v>0</v>
      </c>
      <c r="M1675" s="130">
        <v>0</v>
      </c>
      <c r="N1675" s="130">
        <v>0</v>
      </c>
      <c r="O1675" s="130">
        <v>0</v>
      </c>
      <c r="P1675" s="130">
        <v>0</v>
      </c>
      <c r="Q1675" s="130">
        <v>0</v>
      </c>
      <c r="R1675" s="130">
        <v>0</v>
      </c>
      <c r="S1675" s="130">
        <v>0</v>
      </c>
      <c r="T1675" s="130">
        <v>0</v>
      </c>
      <c r="U1675" s="130">
        <v>0</v>
      </c>
      <c r="V1675" s="130">
        <v>0</v>
      </c>
      <c r="W1675" s="135">
        <v>0</v>
      </c>
      <c r="X1675" s="56"/>
      <c r="Y1675" s="57"/>
      <c r="Z1675" s="57"/>
      <c r="AA1675" s="57"/>
      <c r="AB1675" s="57"/>
      <c r="AC1675" s="57"/>
      <c r="AD1675" s="57"/>
    </row>
    <row r="1676" spans="1:30" s="55" customFormat="1" ht="24.75" hidden="1" customHeight="1" x14ac:dyDescent="0.25">
      <c r="A1676" s="125">
        <v>399</v>
      </c>
      <c r="B1676" s="126" t="s">
        <v>958</v>
      </c>
      <c r="C1676" s="106">
        <f t="shared" si="230"/>
        <v>4151899.4</v>
      </c>
      <c r="D1676" s="134">
        <f t="shared" si="238"/>
        <v>82929.48</v>
      </c>
      <c r="E1676" s="130">
        <f t="shared" si="239"/>
        <v>193760.47</v>
      </c>
      <c r="F1676" s="130">
        <v>0</v>
      </c>
      <c r="G1676" s="130">
        <v>0</v>
      </c>
      <c r="H1676" s="130">
        <v>0</v>
      </c>
      <c r="I1676" s="130">
        <v>3875209.45</v>
      </c>
      <c r="J1676" s="130">
        <v>0</v>
      </c>
      <c r="K1676" s="130">
        <v>0</v>
      </c>
      <c r="L1676" s="128">
        <v>0</v>
      </c>
      <c r="M1676" s="130">
        <v>0</v>
      </c>
      <c r="N1676" s="130">
        <v>0</v>
      </c>
      <c r="O1676" s="130">
        <v>0</v>
      </c>
      <c r="P1676" s="130">
        <v>0</v>
      </c>
      <c r="Q1676" s="130">
        <v>0</v>
      </c>
      <c r="R1676" s="130">
        <v>0</v>
      </c>
      <c r="S1676" s="130">
        <v>0</v>
      </c>
      <c r="T1676" s="130">
        <v>0</v>
      </c>
      <c r="U1676" s="130">
        <v>0</v>
      </c>
      <c r="V1676" s="130">
        <v>0</v>
      </c>
      <c r="W1676" s="135">
        <v>0</v>
      </c>
      <c r="X1676" s="56"/>
      <c r="Y1676" s="57"/>
      <c r="Z1676" s="57"/>
      <c r="AA1676" s="57"/>
      <c r="AB1676" s="57"/>
      <c r="AC1676" s="57"/>
      <c r="AD1676" s="57"/>
    </row>
    <row r="1677" spans="1:30" s="55" customFormat="1" ht="24.75" hidden="1" customHeight="1" x14ac:dyDescent="0.25">
      <c r="A1677" s="125">
        <v>400</v>
      </c>
      <c r="B1677" s="126" t="s">
        <v>959</v>
      </c>
      <c r="C1677" s="106">
        <f t="shared" si="230"/>
        <v>5153548.8600000003</v>
      </c>
      <c r="D1677" s="134">
        <f t="shared" si="238"/>
        <v>102936.29</v>
      </c>
      <c r="E1677" s="130">
        <f t="shared" si="239"/>
        <v>240505.36</v>
      </c>
      <c r="F1677" s="130">
        <v>0</v>
      </c>
      <c r="G1677" s="130">
        <v>0</v>
      </c>
      <c r="H1677" s="130">
        <v>0</v>
      </c>
      <c r="I1677" s="130">
        <v>2190433.39</v>
      </c>
      <c r="J1677" s="130">
        <v>2619673.8199999998</v>
      </c>
      <c r="K1677" s="130">
        <v>0</v>
      </c>
      <c r="L1677" s="128">
        <v>0</v>
      </c>
      <c r="M1677" s="130">
        <v>0</v>
      </c>
      <c r="N1677" s="130">
        <v>0</v>
      </c>
      <c r="O1677" s="130">
        <v>0</v>
      </c>
      <c r="P1677" s="130">
        <v>0</v>
      </c>
      <c r="Q1677" s="130">
        <v>0</v>
      </c>
      <c r="R1677" s="130">
        <v>0</v>
      </c>
      <c r="S1677" s="130">
        <v>0</v>
      </c>
      <c r="T1677" s="130">
        <v>0</v>
      </c>
      <c r="U1677" s="130">
        <v>0</v>
      </c>
      <c r="V1677" s="130">
        <v>0</v>
      </c>
      <c r="W1677" s="135">
        <v>0</v>
      </c>
      <c r="X1677" s="56"/>
      <c r="Y1677" s="57"/>
      <c r="Z1677" s="57"/>
      <c r="AA1677" s="57"/>
      <c r="AB1677" s="57"/>
      <c r="AC1677" s="57"/>
      <c r="AD1677" s="57"/>
    </row>
    <row r="1678" spans="1:30" s="55" customFormat="1" ht="24.75" hidden="1" customHeight="1" x14ac:dyDescent="0.25">
      <c r="A1678" s="125">
        <v>401</v>
      </c>
      <c r="B1678" s="126" t="s">
        <v>960</v>
      </c>
      <c r="C1678" s="106">
        <f t="shared" si="230"/>
        <v>5175733.8099999996</v>
      </c>
      <c r="D1678" s="134">
        <f t="shared" si="238"/>
        <v>103379.41</v>
      </c>
      <c r="E1678" s="130">
        <f t="shared" si="239"/>
        <v>241540.69</v>
      </c>
      <c r="F1678" s="130">
        <v>0</v>
      </c>
      <c r="G1678" s="130">
        <v>0</v>
      </c>
      <c r="H1678" s="130">
        <v>0</v>
      </c>
      <c r="I1678" s="130">
        <v>2199862.75</v>
      </c>
      <c r="J1678" s="130">
        <v>2630950.96</v>
      </c>
      <c r="K1678" s="130">
        <v>0</v>
      </c>
      <c r="L1678" s="128">
        <v>0</v>
      </c>
      <c r="M1678" s="130">
        <v>0</v>
      </c>
      <c r="N1678" s="130">
        <v>0</v>
      </c>
      <c r="O1678" s="130">
        <v>0</v>
      </c>
      <c r="P1678" s="130">
        <v>0</v>
      </c>
      <c r="Q1678" s="130">
        <v>0</v>
      </c>
      <c r="R1678" s="130">
        <v>0</v>
      </c>
      <c r="S1678" s="130">
        <v>0</v>
      </c>
      <c r="T1678" s="130">
        <v>0</v>
      </c>
      <c r="U1678" s="130">
        <v>0</v>
      </c>
      <c r="V1678" s="130">
        <v>0</v>
      </c>
      <c r="W1678" s="135">
        <v>0</v>
      </c>
      <c r="X1678" s="56"/>
      <c r="Y1678" s="57"/>
      <c r="Z1678" s="57"/>
      <c r="AA1678" s="57"/>
      <c r="AB1678" s="57"/>
      <c r="AC1678" s="57"/>
      <c r="AD1678" s="57"/>
    </row>
    <row r="1679" spans="1:30" s="55" customFormat="1" ht="24.75" hidden="1" customHeight="1" x14ac:dyDescent="0.25">
      <c r="A1679" s="125">
        <v>402</v>
      </c>
      <c r="B1679" s="126" t="s">
        <v>961</v>
      </c>
      <c r="C1679" s="106">
        <f t="shared" ref="C1679:C1741" si="240">ROUND(SUM(D1679+E1679+F1679+G1679+H1679+I1679+J1679+K1679+M1679+O1679+Q1679+S1679+U1679+W1679),2)</f>
        <v>2784129.18</v>
      </c>
      <c r="D1679" s="134">
        <f t="shared" si="238"/>
        <v>55609.82</v>
      </c>
      <c r="E1679" s="130">
        <f t="shared" si="239"/>
        <v>129929.49</v>
      </c>
      <c r="F1679" s="130">
        <v>0</v>
      </c>
      <c r="G1679" s="130">
        <v>0</v>
      </c>
      <c r="H1679" s="130">
        <v>0</v>
      </c>
      <c r="I1679" s="130">
        <v>2598589.87</v>
      </c>
      <c r="J1679" s="130">
        <v>0</v>
      </c>
      <c r="K1679" s="130">
        <v>0</v>
      </c>
      <c r="L1679" s="128">
        <v>0</v>
      </c>
      <c r="M1679" s="130">
        <v>0</v>
      </c>
      <c r="N1679" s="130">
        <v>0</v>
      </c>
      <c r="O1679" s="130">
        <v>0</v>
      </c>
      <c r="P1679" s="130">
        <v>0</v>
      </c>
      <c r="Q1679" s="130">
        <v>0</v>
      </c>
      <c r="R1679" s="130">
        <v>0</v>
      </c>
      <c r="S1679" s="130">
        <v>0</v>
      </c>
      <c r="T1679" s="130">
        <v>0</v>
      </c>
      <c r="U1679" s="130">
        <v>0</v>
      </c>
      <c r="V1679" s="130">
        <v>0</v>
      </c>
      <c r="W1679" s="135">
        <v>0</v>
      </c>
      <c r="X1679" s="56"/>
      <c r="Y1679" s="57"/>
      <c r="Z1679" s="57"/>
      <c r="AA1679" s="57"/>
      <c r="AB1679" s="57"/>
      <c r="AC1679" s="57"/>
      <c r="AD1679" s="57"/>
    </row>
    <row r="1680" spans="1:30" s="55" customFormat="1" ht="24.75" hidden="1" customHeight="1" x14ac:dyDescent="0.25">
      <c r="A1680" s="125">
        <v>403</v>
      </c>
      <c r="B1680" s="126" t="s">
        <v>962</v>
      </c>
      <c r="C1680" s="106">
        <f t="shared" si="240"/>
        <v>14383891.17</v>
      </c>
      <c r="D1680" s="134">
        <f t="shared" si="238"/>
        <v>287301.90999999997</v>
      </c>
      <c r="E1680" s="130">
        <f t="shared" si="239"/>
        <v>671266.16</v>
      </c>
      <c r="F1680" s="130">
        <v>0</v>
      </c>
      <c r="G1680" s="130">
        <v>0</v>
      </c>
      <c r="H1680" s="130">
        <v>0</v>
      </c>
      <c r="I1680" s="130">
        <v>0</v>
      </c>
      <c r="J1680" s="130">
        <v>0</v>
      </c>
      <c r="K1680" s="130">
        <v>0</v>
      </c>
      <c r="L1680" s="128">
        <v>0</v>
      </c>
      <c r="M1680" s="130">
        <v>0</v>
      </c>
      <c r="N1680" s="130">
        <v>0</v>
      </c>
      <c r="O1680" s="130">
        <v>0</v>
      </c>
      <c r="P1680" s="130">
        <v>0</v>
      </c>
      <c r="Q1680" s="130">
        <v>0</v>
      </c>
      <c r="R1680" s="130">
        <v>0</v>
      </c>
      <c r="S1680" s="130">
        <v>0</v>
      </c>
      <c r="T1680" s="130">
        <v>2422.4</v>
      </c>
      <c r="U1680" s="130">
        <v>13425323.1</v>
      </c>
      <c r="V1680" s="130">
        <v>0</v>
      </c>
      <c r="W1680" s="135">
        <v>0</v>
      </c>
      <c r="X1680" s="56"/>
      <c r="Y1680" s="57"/>
      <c r="Z1680" s="57"/>
      <c r="AA1680" s="57"/>
      <c r="AB1680" s="57"/>
      <c r="AC1680" s="57"/>
      <c r="AD1680" s="57"/>
    </row>
    <row r="1681" spans="1:30" s="55" customFormat="1" ht="24.75" hidden="1" customHeight="1" x14ac:dyDescent="0.25">
      <c r="A1681" s="125">
        <v>404</v>
      </c>
      <c r="B1681" s="126" t="s">
        <v>66</v>
      </c>
      <c r="C1681" s="106">
        <f t="shared" si="240"/>
        <v>17768814.640000001</v>
      </c>
      <c r="D1681" s="134">
        <f t="shared" si="238"/>
        <v>354911.92</v>
      </c>
      <c r="E1681" s="130">
        <f t="shared" si="239"/>
        <v>829233.46</v>
      </c>
      <c r="F1681" s="130">
        <v>0</v>
      </c>
      <c r="G1681" s="130">
        <v>3159346.16</v>
      </c>
      <c r="H1681" s="130">
        <v>0</v>
      </c>
      <c r="I1681" s="130">
        <v>0</v>
      </c>
      <c r="J1681" s="130">
        <v>0</v>
      </c>
      <c r="K1681" s="130">
        <v>0</v>
      </c>
      <c r="L1681" s="128">
        <v>0</v>
      </c>
      <c r="M1681" s="130">
        <v>0</v>
      </c>
      <c r="N1681" s="130">
        <v>0</v>
      </c>
      <c r="O1681" s="130">
        <v>0</v>
      </c>
      <c r="P1681" s="130">
        <v>0</v>
      </c>
      <c r="Q1681" s="130">
        <v>0</v>
      </c>
      <c r="R1681" s="130">
        <v>0</v>
      </c>
      <c r="S1681" s="130">
        <v>0</v>
      </c>
      <c r="T1681" s="130">
        <v>2422.4</v>
      </c>
      <c r="U1681" s="130">
        <v>13425323.1</v>
      </c>
      <c r="V1681" s="130">
        <v>0</v>
      </c>
      <c r="W1681" s="135">
        <v>0</v>
      </c>
      <c r="X1681" s="56"/>
      <c r="Y1681" s="57"/>
      <c r="Z1681" s="57"/>
      <c r="AA1681" s="57"/>
      <c r="AB1681" s="57"/>
      <c r="AC1681" s="57"/>
      <c r="AD1681" s="57"/>
    </row>
    <row r="1682" spans="1:30" s="55" customFormat="1" ht="24.75" hidden="1" customHeight="1" x14ac:dyDescent="0.25">
      <c r="A1682" s="125">
        <v>405</v>
      </c>
      <c r="B1682" s="126" t="s">
        <v>963</v>
      </c>
      <c r="C1682" s="106">
        <f t="shared" si="240"/>
        <v>15531379.470000001</v>
      </c>
      <c r="D1682" s="134">
        <f t="shared" si="238"/>
        <v>310221.69</v>
      </c>
      <c r="E1682" s="130">
        <f t="shared" si="239"/>
        <v>724817.04</v>
      </c>
      <c r="F1682" s="130">
        <v>0</v>
      </c>
      <c r="G1682" s="130">
        <v>0</v>
      </c>
      <c r="H1682" s="130">
        <v>0</v>
      </c>
      <c r="I1682" s="130">
        <v>0</v>
      </c>
      <c r="J1682" s="130">
        <v>0</v>
      </c>
      <c r="K1682" s="130">
        <v>1071017.6399999999</v>
      </c>
      <c r="L1682" s="128">
        <v>0</v>
      </c>
      <c r="M1682" s="130">
        <v>0</v>
      </c>
      <c r="N1682" s="130">
        <v>0</v>
      </c>
      <c r="O1682" s="130">
        <v>0</v>
      </c>
      <c r="P1682" s="130">
        <v>0</v>
      </c>
      <c r="Q1682" s="130">
        <v>0</v>
      </c>
      <c r="R1682" s="130">
        <v>0</v>
      </c>
      <c r="S1682" s="130">
        <v>0</v>
      </c>
      <c r="T1682" s="130">
        <v>2422.4</v>
      </c>
      <c r="U1682" s="130">
        <v>13425323.1</v>
      </c>
      <c r="V1682" s="130">
        <v>0</v>
      </c>
      <c r="W1682" s="135">
        <v>0</v>
      </c>
      <c r="X1682" s="56"/>
      <c r="Y1682" s="57"/>
      <c r="Z1682" s="57"/>
      <c r="AA1682" s="57"/>
      <c r="AB1682" s="57"/>
      <c r="AC1682" s="57"/>
      <c r="AD1682" s="57"/>
    </row>
    <row r="1683" spans="1:30" s="55" customFormat="1" ht="24.75" hidden="1" customHeight="1" x14ac:dyDescent="0.25">
      <c r="A1683" s="125">
        <v>406</v>
      </c>
      <c r="B1683" s="126" t="s">
        <v>964</v>
      </c>
      <c r="C1683" s="106">
        <f t="shared" si="240"/>
        <v>28465768.539999999</v>
      </c>
      <c r="D1683" s="134">
        <f t="shared" si="238"/>
        <v>568571.44999999995</v>
      </c>
      <c r="E1683" s="130">
        <f t="shared" si="239"/>
        <v>1328437.96</v>
      </c>
      <c r="F1683" s="130">
        <v>0</v>
      </c>
      <c r="G1683" s="130">
        <v>0</v>
      </c>
      <c r="H1683" s="130">
        <v>0</v>
      </c>
      <c r="I1683" s="130">
        <v>0</v>
      </c>
      <c r="J1683" s="130">
        <v>3129677.08</v>
      </c>
      <c r="K1683" s="130">
        <v>1278439.76</v>
      </c>
      <c r="L1683" s="128">
        <v>0</v>
      </c>
      <c r="M1683" s="130">
        <v>0</v>
      </c>
      <c r="N1683" s="130">
        <v>1272.53</v>
      </c>
      <c r="O1683" s="130">
        <v>8735319.1899999995</v>
      </c>
      <c r="P1683" s="130">
        <v>0</v>
      </c>
      <c r="Q1683" s="130">
        <v>0</v>
      </c>
      <c r="R1683" s="130">
        <v>0</v>
      </c>
      <c r="S1683" s="130">
        <v>0</v>
      </c>
      <c r="T1683" s="130">
        <v>2422.4</v>
      </c>
      <c r="U1683" s="130">
        <v>13425323.1</v>
      </c>
      <c r="V1683" s="130">
        <v>0</v>
      </c>
      <c r="W1683" s="135">
        <v>0</v>
      </c>
      <c r="X1683" s="56"/>
      <c r="Y1683" s="57"/>
      <c r="Z1683" s="57"/>
      <c r="AA1683" s="57"/>
      <c r="AB1683" s="57"/>
      <c r="AC1683" s="57"/>
      <c r="AD1683" s="57"/>
    </row>
    <row r="1684" spans="1:30" s="55" customFormat="1" ht="24.75" hidden="1" customHeight="1" x14ac:dyDescent="0.25">
      <c r="A1684" s="125">
        <v>407</v>
      </c>
      <c r="B1684" s="126" t="s">
        <v>965</v>
      </c>
      <c r="C1684" s="106">
        <f t="shared" si="240"/>
        <v>15768483.210000001</v>
      </c>
      <c r="D1684" s="134">
        <f t="shared" si="238"/>
        <v>314957.57</v>
      </c>
      <c r="E1684" s="130">
        <f t="shared" si="239"/>
        <v>735882.17</v>
      </c>
      <c r="F1684" s="130">
        <v>0</v>
      </c>
      <c r="G1684" s="130">
        <v>0</v>
      </c>
      <c r="H1684" s="130">
        <v>0</v>
      </c>
      <c r="I1684" s="130">
        <v>0</v>
      </c>
      <c r="J1684" s="130">
        <v>0</v>
      </c>
      <c r="K1684" s="130">
        <v>0</v>
      </c>
      <c r="L1684" s="128">
        <v>0</v>
      </c>
      <c r="M1684" s="130">
        <v>0</v>
      </c>
      <c r="N1684" s="130">
        <v>0</v>
      </c>
      <c r="O1684" s="130">
        <v>0</v>
      </c>
      <c r="P1684" s="130">
        <v>0</v>
      </c>
      <c r="Q1684" s="130">
        <v>0</v>
      </c>
      <c r="R1684" s="130">
        <v>0</v>
      </c>
      <c r="S1684" s="130">
        <v>0</v>
      </c>
      <c r="T1684" s="130">
        <v>2655.58</v>
      </c>
      <c r="U1684" s="130">
        <v>14717643.470530642</v>
      </c>
      <c r="V1684" s="130">
        <v>0</v>
      </c>
      <c r="W1684" s="135">
        <v>0</v>
      </c>
      <c r="X1684" s="56"/>
      <c r="Y1684" s="57"/>
      <c r="Z1684" s="57"/>
      <c r="AA1684" s="57"/>
      <c r="AB1684" s="57"/>
      <c r="AC1684" s="57"/>
      <c r="AD1684" s="57"/>
    </row>
    <row r="1685" spans="1:30" s="53" customFormat="1" ht="24.75" hidden="1" customHeight="1" x14ac:dyDescent="0.25">
      <c r="A1685" s="231" t="s">
        <v>68</v>
      </c>
      <c r="B1685" s="232"/>
      <c r="C1685" s="173">
        <f>ROUND(SUM(D1685+E1685+F1685+G1685+H1685+I1685+J1685+K1685+M1685+O1685+Q1685+S1685+U1685+W1685),2)</f>
        <v>119094417.04000001</v>
      </c>
      <c r="D1685" s="133">
        <f>ROUND(SUM(D1673:D1684),2)</f>
        <v>2378775.9</v>
      </c>
      <c r="E1685" s="133">
        <f>ROUND(SUM(E1673:E1684),2)</f>
        <v>5557887.6699999999</v>
      </c>
      <c r="F1685" s="133">
        <f t="shared" ref="F1685:M1685" si="241">ROUND(SUM(F1673:F1684),2)</f>
        <v>0</v>
      </c>
      <c r="G1685" s="133">
        <f t="shared" si="241"/>
        <v>3159346.16</v>
      </c>
      <c r="H1685" s="133">
        <f t="shared" si="241"/>
        <v>0</v>
      </c>
      <c r="I1685" s="133">
        <f t="shared" si="241"/>
        <v>15133349.43</v>
      </c>
      <c r="J1685" s="133">
        <f t="shared" si="241"/>
        <v>8380301.8600000003</v>
      </c>
      <c r="K1685" s="133">
        <f t="shared" si="241"/>
        <v>2349457.4</v>
      </c>
      <c r="L1685" s="112">
        <f>ROUND(SUM(L1673:L1684),2)</f>
        <v>0</v>
      </c>
      <c r="M1685" s="133">
        <f t="shared" si="241"/>
        <v>0</v>
      </c>
      <c r="N1685" s="133">
        <f t="shared" ref="N1685:W1685" si="242">ROUND(SUM(N1673:N1684),2)</f>
        <v>1272.53</v>
      </c>
      <c r="O1685" s="133">
        <f t="shared" si="242"/>
        <v>8735319.1899999995</v>
      </c>
      <c r="P1685" s="133">
        <f t="shared" si="242"/>
        <v>0</v>
      </c>
      <c r="Q1685" s="133">
        <f t="shared" si="242"/>
        <v>0</v>
      </c>
      <c r="R1685" s="133">
        <f t="shared" si="242"/>
        <v>0</v>
      </c>
      <c r="S1685" s="133">
        <f t="shared" si="242"/>
        <v>0</v>
      </c>
      <c r="T1685" s="133">
        <f t="shared" si="242"/>
        <v>13255.18</v>
      </c>
      <c r="U1685" s="133">
        <f t="shared" si="242"/>
        <v>73399979.430000007</v>
      </c>
      <c r="V1685" s="133">
        <f t="shared" si="242"/>
        <v>0</v>
      </c>
      <c r="W1685" s="133">
        <f t="shared" si="242"/>
        <v>0</v>
      </c>
      <c r="X1685" s="51"/>
      <c r="Y1685" s="52"/>
      <c r="Z1685" s="52"/>
      <c r="AA1685" s="52"/>
      <c r="AB1685" s="52"/>
      <c r="AC1685" s="52"/>
    </row>
    <row r="1686" spans="1:30" s="50" customFormat="1" ht="24.75" hidden="1" customHeight="1" x14ac:dyDescent="0.25">
      <c r="A1686" s="224" t="s">
        <v>73</v>
      </c>
      <c r="B1686" s="225"/>
      <c r="C1686" s="226"/>
      <c r="D1686" s="129"/>
      <c r="E1686" s="130"/>
      <c r="F1686" s="130"/>
      <c r="G1686" s="130"/>
      <c r="H1686" s="130"/>
      <c r="I1686" s="130"/>
      <c r="J1686" s="130"/>
      <c r="K1686" s="130"/>
      <c r="L1686" s="108"/>
      <c r="M1686" s="130"/>
      <c r="N1686" s="135"/>
      <c r="O1686" s="130"/>
      <c r="P1686" s="135"/>
      <c r="Q1686" s="130"/>
      <c r="R1686" s="135"/>
      <c r="S1686" s="130"/>
      <c r="T1686" s="130"/>
      <c r="U1686" s="130"/>
      <c r="V1686" s="135"/>
      <c r="W1686" s="135"/>
      <c r="X1686" s="15"/>
      <c r="Y1686" s="49"/>
      <c r="Z1686" s="49"/>
      <c r="AA1686" s="49"/>
      <c r="AB1686" s="49"/>
      <c r="AC1686" s="49"/>
    </row>
    <row r="1687" spans="1:30" s="74" customFormat="1" ht="24.75" hidden="1" customHeight="1" x14ac:dyDescent="0.25">
      <c r="A1687" s="125">
        <v>408</v>
      </c>
      <c r="B1687" s="126" t="s">
        <v>1470</v>
      </c>
      <c r="C1687" s="106">
        <f t="shared" ref="C1687:C1688" si="243">ROUND(SUM(D1687+E1687+F1687+G1687+H1687+I1687+J1687+K1687+M1687+O1687+Q1687+S1687+U1687+W1687),2)</f>
        <v>5680152.75</v>
      </c>
      <c r="D1687" s="134">
        <f t="shared" ref="D1687" si="244">ROUND((F1687+G1687+H1687+I1687+J1687+K1687+M1687+O1687+Q1687+S1687+U1687+W1687)*0.0214,2)</f>
        <v>113454.61</v>
      </c>
      <c r="E1687" s="130">
        <f t="shared" ref="E1687" si="245">ROUND((F1687+G1687+H1687+I1687+J1687+K1687+M1687+O1687+Q1687+S1687+U1687+W1687)*0.05,2)</f>
        <v>265080.86</v>
      </c>
      <c r="F1687" s="130">
        <v>0</v>
      </c>
      <c r="G1687" s="130">
        <v>0</v>
      </c>
      <c r="H1687" s="130">
        <v>0</v>
      </c>
      <c r="I1687" s="130">
        <v>0</v>
      </c>
      <c r="J1687" s="130">
        <v>0</v>
      </c>
      <c r="K1687" s="130">
        <v>0</v>
      </c>
      <c r="L1687" s="128">
        <v>0</v>
      </c>
      <c r="M1687" s="130">
        <v>0</v>
      </c>
      <c r="N1687" s="130">
        <v>944</v>
      </c>
      <c r="O1687" s="130">
        <v>5301617.28</v>
      </c>
      <c r="P1687" s="130">
        <v>0</v>
      </c>
      <c r="Q1687" s="130">
        <v>0</v>
      </c>
      <c r="R1687" s="130">
        <v>0</v>
      </c>
      <c r="S1687" s="130">
        <v>0</v>
      </c>
      <c r="T1687" s="130">
        <v>0</v>
      </c>
      <c r="U1687" s="130">
        <v>0</v>
      </c>
      <c r="V1687" s="130">
        <v>0</v>
      </c>
      <c r="W1687" s="135">
        <v>0</v>
      </c>
      <c r="X1687" s="15"/>
      <c r="Y1687" s="73"/>
      <c r="Z1687" s="73"/>
      <c r="AA1687" s="73"/>
      <c r="AB1687" s="73"/>
      <c r="AC1687" s="73"/>
    </row>
    <row r="1688" spans="1:30" s="74" customFormat="1" ht="24.75" hidden="1" customHeight="1" x14ac:dyDescent="0.25">
      <c r="A1688" s="125">
        <v>409</v>
      </c>
      <c r="B1688" s="126" t="s">
        <v>1476</v>
      </c>
      <c r="C1688" s="106">
        <f t="shared" si="243"/>
        <v>1054331.8</v>
      </c>
      <c r="D1688" s="134">
        <v>0</v>
      </c>
      <c r="E1688" s="130">
        <v>0</v>
      </c>
      <c r="F1688" s="130">
        <v>0</v>
      </c>
      <c r="G1688" s="130">
        <v>0</v>
      </c>
      <c r="H1688" s="130">
        <v>0</v>
      </c>
      <c r="I1688" s="130">
        <v>0</v>
      </c>
      <c r="J1688" s="130">
        <v>0</v>
      </c>
      <c r="K1688" s="130">
        <v>0</v>
      </c>
      <c r="L1688" s="128">
        <v>0</v>
      </c>
      <c r="M1688" s="130">
        <v>0</v>
      </c>
      <c r="N1688" s="130">
        <v>0</v>
      </c>
      <c r="O1688" s="130">
        <v>0</v>
      </c>
      <c r="P1688" s="130">
        <v>6368.19</v>
      </c>
      <c r="Q1688" s="130">
        <v>1054331.8</v>
      </c>
      <c r="R1688" s="130">
        <v>0</v>
      </c>
      <c r="S1688" s="130">
        <v>0</v>
      </c>
      <c r="T1688" s="130">
        <v>0</v>
      </c>
      <c r="U1688" s="130">
        <v>0</v>
      </c>
      <c r="V1688" s="130">
        <v>0</v>
      </c>
      <c r="W1688" s="135">
        <v>0</v>
      </c>
      <c r="X1688" s="15"/>
      <c r="Y1688" s="73"/>
      <c r="Z1688" s="73"/>
      <c r="AA1688" s="73"/>
      <c r="AB1688" s="73"/>
      <c r="AC1688" s="73"/>
    </row>
    <row r="1689" spans="1:30" s="74" customFormat="1" ht="24.75" hidden="1" customHeight="1" x14ac:dyDescent="0.25">
      <c r="A1689" s="125">
        <v>410</v>
      </c>
      <c r="B1689" s="126" t="s">
        <v>1469</v>
      </c>
      <c r="C1689" s="106">
        <f t="shared" si="240"/>
        <v>11167304.699999999</v>
      </c>
      <c r="D1689" s="134">
        <f t="shared" ref="D1689:D1746" si="246">ROUND((F1689+G1689+H1689+I1689+J1689+K1689+M1689+O1689+Q1689+S1689+U1689+W1689)*0.0214,2)</f>
        <v>223054.25</v>
      </c>
      <c r="E1689" s="130">
        <f t="shared" ref="E1689:E1713" si="247">ROUND((F1689+G1689+H1689+I1689+J1689+K1689+M1689+O1689+Q1689+S1689+U1689+W1689)*0.05,2)</f>
        <v>521154.78</v>
      </c>
      <c r="F1689" s="130">
        <v>0</v>
      </c>
      <c r="G1689" s="130">
        <v>0</v>
      </c>
      <c r="H1689" s="130">
        <v>0</v>
      </c>
      <c r="I1689" s="130">
        <v>0</v>
      </c>
      <c r="J1689" s="130">
        <v>0</v>
      </c>
      <c r="K1689" s="130">
        <v>0</v>
      </c>
      <c r="L1689" s="128">
        <v>0</v>
      </c>
      <c r="M1689" s="130">
        <v>0</v>
      </c>
      <c r="N1689" s="130">
        <v>1407</v>
      </c>
      <c r="O1689" s="130">
        <v>10423095.67</v>
      </c>
      <c r="P1689" s="130">
        <v>0</v>
      </c>
      <c r="Q1689" s="130">
        <v>0</v>
      </c>
      <c r="R1689" s="130">
        <v>0</v>
      </c>
      <c r="S1689" s="130">
        <v>0</v>
      </c>
      <c r="T1689" s="130">
        <v>0</v>
      </c>
      <c r="U1689" s="130">
        <v>0</v>
      </c>
      <c r="V1689" s="130">
        <v>0</v>
      </c>
      <c r="W1689" s="135">
        <v>0</v>
      </c>
      <c r="X1689" s="15"/>
      <c r="Y1689" s="73"/>
      <c r="Z1689" s="73"/>
      <c r="AA1689" s="73"/>
      <c r="AB1689" s="73"/>
      <c r="AC1689" s="73"/>
    </row>
    <row r="1690" spans="1:30" s="50" customFormat="1" ht="24.75" hidden="1" customHeight="1" x14ac:dyDescent="0.25">
      <c r="A1690" s="125">
        <v>411</v>
      </c>
      <c r="B1690" s="126" t="s">
        <v>1456</v>
      </c>
      <c r="C1690" s="106">
        <f t="shared" si="240"/>
        <v>2651984.23</v>
      </c>
      <c r="D1690" s="134">
        <f t="shared" si="246"/>
        <v>52970.38</v>
      </c>
      <c r="E1690" s="130">
        <f t="shared" si="247"/>
        <v>123762.56</v>
      </c>
      <c r="F1690" s="130">
        <v>375620.04</v>
      </c>
      <c r="G1690" s="130">
        <v>1191430.8500000001</v>
      </c>
      <c r="H1690" s="130">
        <v>0</v>
      </c>
      <c r="I1690" s="130">
        <v>413579.7</v>
      </c>
      <c r="J1690" s="130">
        <v>494620.7</v>
      </c>
      <c r="K1690" s="130">
        <v>0</v>
      </c>
      <c r="L1690" s="128">
        <v>0</v>
      </c>
      <c r="M1690" s="130">
        <v>0</v>
      </c>
      <c r="N1690" s="130">
        <v>0</v>
      </c>
      <c r="O1690" s="130">
        <v>0</v>
      </c>
      <c r="P1690" s="130">
        <v>0</v>
      </c>
      <c r="Q1690" s="130">
        <v>0</v>
      </c>
      <c r="R1690" s="130">
        <v>0</v>
      </c>
      <c r="S1690" s="130">
        <v>0</v>
      </c>
      <c r="T1690" s="130">
        <v>0</v>
      </c>
      <c r="U1690" s="130">
        <v>0</v>
      </c>
      <c r="V1690" s="130">
        <v>0</v>
      </c>
      <c r="W1690" s="135">
        <v>0</v>
      </c>
      <c r="X1690" s="15"/>
      <c r="Y1690" s="49"/>
      <c r="Z1690" s="49"/>
      <c r="AA1690" s="49"/>
      <c r="AB1690" s="49"/>
      <c r="AC1690" s="49"/>
    </row>
    <row r="1691" spans="1:30" s="16" customFormat="1" ht="24.75" hidden="1" customHeight="1" x14ac:dyDescent="0.25">
      <c r="A1691" s="125">
        <v>412</v>
      </c>
      <c r="B1691" s="126" t="s">
        <v>266</v>
      </c>
      <c r="C1691" s="106">
        <f t="shared" si="240"/>
        <v>9088024.9900000002</v>
      </c>
      <c r="D1691" s="134">
        <f t="shared" si="246"/>
        <v>181522.99</v>
      </c>
      <c r="E1691" s="130">
        <f t="shared" si="247"/>
        <v>424119.14</v>
      </c>
      <c r="F1691" s="130">
        <v>1287203.8500000001</v>
      </c>
      <c r="G1691" s="130">
        <v>4082887.54</v>
      </c>
      <c r="H1691" s="130">
        <v>0</v>
      </c>
      <c r="I1691" s="130">
        <v>1417286.95</v>
      </c>
      <c r="J1691" s="130">
        <v>1695004.52</v>
      </c>
      <c r="K1691" s="130">
        <v>0</v>
      </c>
      <c r="L1691" s="128">
        <v>0</v>
      </c>
      <c r="M1691" s="130">
        <v>0</v>
      </c>
      <c r="N1691" s="130">
        <v>0</v>
      </c>
      <c r="O1691" s="130">
        <v>0</v>
      </c>
      <c r="P1691" s="130">
        <v>0</v>
      </c>
      <c r="Q1691" s="130">
        <v>0</v>
      </c>
      <c r="R1691" s="130">
        <v>0</v>
      </c>
      <c r="S1691" s="130">
        <v>0</v>
      </c>
      <c r="T1691" s="130">
        <v>0</v>
      </c>
      <c r="U1691" s="130">
        <v>0</v>
      </c>
      <c r="V1691" s="130">
        <v>0</v>
      </c>
      <c r="W1691" s="135">
        <v>0</v>
      </c>
      <c r="X1691" s="15"/>
      <c r="Y1691" s="15"/>
      <c r="Z1691" s="15"/>
      <c r="AA1691" s="15"/>
      <c r="AB1691" s="15"/>
      <c r="AC1691" s="15"/>
    </row>
    <row r="1692" spans="1:30" s="16" customFormat="1" ht="24.75" hidden="1" customHeight="1" x14ac:dyDescent="0.25">
      <c r="A1692" s="125">
        <v>413</v>
      </c>
      <c r="B1692" s="126" t="s">
        <v>195</v>
      </c>
      <c r="C1692" s="106">
        <f t="shared" si="240"/>
        <v>2473034.7799999998</v>
      </c>
      <c r="D1692" s="134">
        <f t="shared" si="246"/>
        <v>49396.07</v>
      </c>
      <c r="E1692" s="130">
        <f t="shared" si="247"/>
        <v>115411.37</v>
      </c>
      <c r="F1692" s="130">
        <v>0</v>
      </c>
      <c r="G1692" s="130">
        <v>0</v>
      </c>
      <c r="H1692" s="130">
        <v>0</v>
      </c>
      <c r="I1692" s="130">
        <v>0</v>
      </c>
      <c r="J1692" s="130">
        <v>0</v>
      </c>
      <c r="K1692" s="130">
        <v>0</v>
      </c>
      <c r="L1692" s="128">
        <v>0</v>
      </c>
      <c r="M1692" s="130">
        <v>0</v>
      </c>
      <c r="N1692" s="130">
        <v>411</v>
      </c>
      <c r="O1692" s="130">
        <v>2308227.34</v>
      </c>
      <c r="P1692" s="130">
        <v>0</v>
      </c>
      <c r="Q1692" s="130">
        <v>0</v>
      </c>
      <c r="R1692" s="130">
        <v>0</v>
      </c>
      <c r="S1692" s="130">
        <v>0</v>
      </c>
      <c r="T1692" s="130">
        <v>0</v>
      </c>
      <c r="U1692" s="130">
        <v>0</v>
      </c>
      <c r="V1692" s="130">
        <v>0</v>
      </c>
      <c r="W1692" s="135">
        <v>0</v>
      </c>
      <c r="X1692" s="15"/>
      <c r="Y1692" s="15"/>
      <c r="Z1692" s="15"/>
      <c r="AA1692" s="15"/>
      <c r="AB1692" s="15"/>
      <c r="AC1692" s="15"/>
    </row>
    <row r="1693" spans="1:30" s="16" customFormat="1" ht="24.75" hidden="1" customHeight="1" x14ac:dyDescent="0.25">
      <c r="A1693" s="125">
        <v>414</v>
      </c>
      <c r="B1693" s="126" t="s">
        <v>267</v>
      </c>
      <c r="C1693" s="106">
        <f t="shared" si="240"/>
        <v>5948387.6399999997</v>
      </c>
      <c r="D1693" s="134">
        <f t="shared" si="246"/>
        <v>118812.3</v>
      </c>
      <c r="E1693" s="130">
        <f t="shared" si="247"/>
        <v>277598.83</v>
      </c>
      <c r="F1693" s="130">
        <v>950156.51</v>
      </c>
      <c r="G1693" s="130">
        <v>0</v>
      </c>
      <c r="H1693" s="130">
        <v>0</v>
      </c>
      <c r="I1693" s="130">
        <v>0</v>
      </c>
      <c r="J1693" s="130">
        <v>0</v>
      </c>
      <c r="K1693" s="130">
        <v>0</v>
      </c>
      <c r="L1693" s="128">
        <v>0</v>
      </c>
      <c r="M1693" s="130">
        <v>0</v>
      </c>
      <c r="N1693" s="130">
        <v>0</v>
      </c>
      <c r="O1693" s="130">
        <v>0</v>
      </c>
      <c r="P1693" s="130">
        <v>0</v>
      </c>
      <c r="Q1693" s="130">
        <v>0</v>
      </c>
      <c r="R1693" s="130">
        <v>922.3</v>
      </c>
      <c r="S1693" s="130">
        <v>4601820</v>
      </c>
      <c r="T1693" s="130">
        <v>0</v>
      </c>
      <c r="U1693" s="130">
        <v>0</v>
      </c>
      <c r="V1693" s="130">
        <v>0</v>
      </c>
      <c r="W1693" s="135">
        <v>0</v>
      </c>
      <c r="X1693" s="15"/>
      <c r="Y1693" s="15"/>
      <c r="Z1693" s="15"/>
      <c r="AA1693" s="15"/>
      <c r="AB1693" s="15"/>
      <c r="AC1693" s="15"/>
    </row>
    <row r="1694" spans="1:30" s="16" customFormat="1" ht="24.75" hidden="1" customHeight="1" x14ac:dyDescent="0.25">
      <c r="A1694" s="125">
        <v>415</v>
      </c>
      <c r="B1694" s="126" t="s">
        <v>268</v>
      </c>
      <c r="C1694" s="106">
        <f t="shared" si="240"/>
        <v>3360124.72</v>
      </c>
      <c r="D1694" s="134">
        <f t="shared" si="246"/>
        <v>67114.679999999993</v>
      </c>
      <c r="E1694" s="130">
        <f t="shared" si="247"/>
        <v>156810</v>
      </c>
      <c r="F1694" s="130">
        <v>603982.9</v>
      </c>
      <c r="G1694" s="130">
        <v>1358412.98</v>
      </c>
      <c r="H1694" s="130">
        <v>0</v>
      </c>
      <c r="I1694" s="130">
        <v>519642.65</v>
      </c>
      <c r="J1694" s="130">
        <v>654161.51</v>
      </c>
      <c r="K1694" s="130">
        <v>0</v>
      </c>
      <c r="L1694" s="128">
        <v>0</v>
      </c>
      <c r="M1694" s="130">
        <v>0</v>
      </c>
      <c r="N1694" s="130">
        <v>0</v>
      </c>
      <c r="O1694" s="130">
        <v>0</v>
      </c>
      <c r="P1694" s="130">
        <v>0</v>
      </c>
      <c r="Q1694" s="130">
        <v>0</v>
      </c>
      <c r="R1694" s="130">
        <v>0</v>
      </c>
      <c r="S1694" s="130">
        <v>0</v>
      </c>
      <c r="T1694" s="130">
        <v>0</v>
      </c>
      <c r="U1694" s="130">
        <v>0</v>
      </c>
      <c r="V1694" s="130">
        <v>0</v>
      </c>
      <c r="W1694" s="135">
        <v>0</v>
      </c>
      <c r="X1694" s="15"/>
      <c r="Y1694" s="15"/>
      <c r="Z1694" s="15"/>
      <c r="AA1694" s="15"/>
      <c r="AB1694" s="15"/>
      <c r="AC1694" s="15"/>
    </row>
    <row r="1695" spans="1:30" s="16" customFormat="1" ht="24.75" hidden="1" customHeight="1" x14ac:dyDescent="0.25">
      <c r="A1695" s="125">
        <v>416</v>
      </c>
      <c r="B1695" s="126" t="s">
        <v>269</v>
      </c>
      <c r="C1695" s="106">
        <f t="shared" si="240"/>
        <v>4328877.82</v>
      </c>
      <c r="D1695" s="134">
        <f t="shared" si="246"/>
        <v>86464.43</v>
      </c>
      <c r="E1695" s="130">
        <f t="shared" si="247"/>
        <v>202019.69</v>
      </c>
      <c r="F1695" s="130">
        <v>0</v>
      </c>
      <c r="G1695" s="130">
        <v>0</v>
      </c>
      <c r="H1695" s="130">
        <v>0</v>
      </c>
      <c r="I1695" s="130">
        <v>0</v>
      </c>
      <c r="J1695" s="130">
        <v>0</v>
      </c>
      <c r="K1695" s="130">
        <v>0</v>
      </c>
      <c r="L1695" s="128">
        <v>0</v>
      </c>
      <c r="M1695" s="130">
        <v>0</v>
      </c>
      <c r="N1695" s="130">
        <v>671</v>
      </c>
      <c r="O1695" s="130">
        <v>4040393.7</v>
      </c>
      <c r="P1695" s="130">
        <v>0</v>
      </c>
      <c r="Q1695" s="130">
        <v>0</v>
      </c>
      <c r="R1695" s="130">
        <v>0</v>
      </c>
      <c r="S1695" s="130">
        <v>0</v>
      </c>
      <c r="T1695" s="130">
        <v>0</v>
      </c>
      <c r="U1695" s="130">
        <v>0</v>
      </c>
      <c r="V1695" s="130">
        <v>0</v>
      </c>
      <c r="W1695" s="135">
        <v>0</v>
      </c>
      <c r="X1695" s="15"/>
      <c r="Y1695" s="15"/>
      <c r="Z1695" s="15"/>
      <c r="AA1695" s="15"/>
      <c r="AB1695" s="15"/>
      <c r="AC1695" s="15"/>
    </row>
    <row r="1696" spans="1:30" s="16" customFormat="1" ht="24.75" hidden="1" customHeight="1" x14ac:dyDescent="0.25">
      <c r="A1696" s="125">
        <v>417</v>
      </c>
      <c r="B1696" s="126" t="s">
        <v>270</v>
      </c>
      <c r="C1696" s="106">
        <f t="shared" si="240"/>
        <v>5228874.49</v>
      </c>
      <c r="D1696" s="134">
        <f t="shared" si="246"/>
        <v>104440.84</v>
      </c>
      <c r="E1696" s="130">
        <f t="shared" si="247"/>
        <v>244020.65</v>
      </c>
      <c r="F1696" s="130">
        <v>0</v>
      </c>
      <c r="G1696" s="130">
        <v>0</v>
      </c>
      <c r="H1696" s="130">
        <v>0</v>
      </c>
      <c r="I1696" s="130">
        <v>0</v>
      </c>
      <c r="J1696" s="130">
        <v>0</v>
      </c>
      <c r="K1696" s="130">
        <v>0</v>
      </c>
      <c r="L1696" s="128">
        <v>0</v>
      </c>
      <c r="M1696" s="130">
        <v>0</v>
      </c>
      <c r="N1696" s="130">
        <v>869</v>
      </c>
      <c r="O1696" s="130">
        <v>4880413</v>
      </c>
      <c r="P1696" s="130">
        <v>0</v>
      </c>
      <c r="Q1696" s="130">
        <v>0</v>
      </c>
      <c r="R1696" s="130">
        <v>0</v>
      </c>
      <c r="S1696" s="130">
        <v>0</v>
      </c>
      <c r="T1696" s="130">
        <v>0</v>
      </c>
      <c r="U1696" s="130">
        <v>0</v>
      </c>
      <c r="V1696" s="130">
        <v>0</v>
      </c>
      <c r="W1696" s="135">
        <v>0</v>
      </c>
      <c r="X1696" s="15"/>
      <c r="Y1696" s="15"/>
      <c r="Z1696" s="15"/>
      <c r="AA1696" s="15"/>
      <c r="AB1696" s="15"/>
      <c r="AC1696" s="15"/>
    </row>
    <row r="1697" spans="1:30" s="16" customFormat="1" ht="24.75" hidden="1" customHeight="1" x14ac:dyDescent="0.25">
      <c r="A1697" s="125">
        <v>418</v>
      </c>
      <c r="B1697" s="126" t="s">
        <v>271</v>
      </c>
      <c r="C1697" s="106">
        <f t="shared" si="240"/>
        <v>9667219</v>
      </c>
      <c r="D1697" s="134">
        <f t="shared" si="246"/>
        <v>193091.74</v>
      </c>
      <c r="E1697" s="130">
        <f t="shared" si="247"/>
        <v>451148.92</v>
      </c>
      <c r="F1697" s="130">
        <v>0</v>
      </c>
      <c r="G1697" s="130">
        <v>0</v>
      </c>
      <c r="H1697" s="130">
        <v>0</v>
      </c>
      <c r="I1697" s="130">
        <v>0</v>
      </c>
      <c r="J1697" s="130">
        <v>0</v>
      </c>
      <c r="K1697" s="130">
        <v>0</v>
      </c>
      <c r="L1697" s="128">
        <v>0</v>
      </c>
      <c r="M1697" s="130">
        <v>0</v>
      </c>
      <c r="N1697" s="130">
        <v>1218</v>
      </c>
      <c r="O1697" s="130">
        <v>9022978.3399999999</v>
      </c>
      <c r="P1697" s="130">
        <v>0</v>
      </c>
      <c r="Q1697" s="130">
        <v>0</v>
      </c>
      <c r="R1697" s="130">
        <v>0</v>
      </c>
      <c r="S1697" s="130">
        <v>0</v>
      </c>
      <c r="T1697" s="130">
        <v>0</v>
      </c>
      <c r="U1697" s="130">
        <v>0</v>
      </c>
      <c r="V1697" s="130">
        <v>0</v>
      </c>
      <c r="W1697" s="135">
        <v>0</v>
      </c>
      <c r="X1697" s="15"/>
      <c r="Y1697" s="15"/>
      <c r="Z1697" s="15"/>
      <c r="AA1697" s="15"/>
      <c r="AB1697" s="15"/>
      <c r="AC1697" s="15"/>
    </row>
    <row r="1698" spans="1:30" s="16" customFormat="1" ht="24.75" hidden="1" customHeight="1" x14ac:dyDescent="0.25">
      <c r="A1698" s="125">
        <v>419</v>
      </c>
      <c r="B1698" s="126" t="s">
        <v>272</v>
      </c>
      <c r="C1698" s="106">
        <f t="shared" si="240"/>
        <v>7516911.8399999999</v>
      </c>
      <c r="D1698" s="134">
        <f t="shared" si="246"/>
        <v>150141.79</v>
      </c>
      <c r="E1698" s="130">
        <f t="shared" si="247"/>
        <v>350798.57</v>
      </c>
      <c r="F1698" s="130">
        <v>916859.81</v>
      </c>
      <c r="G1698" s="130">
        <v>0</v>
      </c>
      <c r="H1698" s="130">
        <v>0</v>
      </c>
      <c r="I1698" s="130">
        <v>0</v>
      </c>
      <c r="J1698" s="130">
        <v>0</v>
      </c>
      <c r="K1698" s="130">
        <v>0</v>
      </c>
      <c r="L1698" s="128">
        <v>0</v>
      </c>
      <c r="M1698" s="130">
        <v>0</v>
      </c>
      <c r="N1698" s="130">
        <v>1086</v>
      </c>
      <c r="O1698" s="130">
        <v>6099111.6699999999</v>
      </c>
      <c r="P1698" s="130">
        <v>0</v>
      </c>
      <c r="Q1698" s="130">
        <v>0</v>
      </c>
      <c r="R1698" s="130">
        <v>0</v>
      </c>
      <c r="S1698" s="130">
        <v>0</v>
      </c>
      <c r="T1698" s="130">
        <v>0</v>
      </c>
      <c r="U1698" s="130">
        <v>0</v>
      </c>
      <c r="V1698" s="130">
        <v>0</v>
      </c>
      <c r="W1698" s="135">
        <v>0</v>
      </c>
      <c r="X1698" s="15"/>
      <c r="Y1698" s="15"/>
      <c r="Z1698" s="15"/>
      <c r="AA1698" s="15"/>
      <c r="AB1698" s="15"/>
      <c r="AC1698" s="15"/>
    </row>
    <row r="1699" spans="1:30" s="16" customFormat="1" ht="24.75" hidden="1" customHeight="1" x14ac:dyDescent="0.25">
      <c r="A1699" s="125">
        <v>420</v>
      </c>
      <c r="B1699" s="126" t="s">
        <v>273</v>
      </c>
      <c r="C1699" s="106">
        <f t="shared" si="240"/>
        <v>4443764.6500000004</v>
      </c>
      <c r="D1699" s="134">
        <f t="shared" si="246"/>
        <v>88759.16</v>
      </c>
      <c r="E1699" s="130">
        <f t="shared" si="247"/>
        <v>207381.21</v>
      </c>
      <c r="F1699" s="130">
        <v>592617.19999999995</v>
      </c>
      <c r="G1699" s="130">
        <v>0</v>
      </c>
      <c r="H1699" s="130">
        <v>0</v>
      </c>
      <c r="I1699" s="130">
        <v>0</v>
      </c>
      <c r="J1699" s="130">
        <v>0</v>
      </c>
      <c r="K1699" s="130">
        <v>0</v>
      </c>
      <c r="L1699" s="128">
        <v>0</v>
      </c>
      <c r="M1699" s="130">
        <v>0</v>
      </c>
      <c r="N1699" s="130">
        <v>633</v>
      </c>
      <c r="O1699" s="130">
        <v>3555007.08</v>
      </c>
      <c r="P1699" s="130">
        <v>0</v>
      </c>
      <c r="Q1699" s="130">
        <v>0</v>
      </c>
      <c r="R1699" s="130">
        <v>0</v>
      </c>
      <c r="S1699" s="130">
        <v>0</v>
      </c>
      <c r="T1699" s="130">
        <v>0</v>
      </c>
      <c r="U1699" s="130">
        <v>0</v>
      </c>
      <c r="V1699" s="130">
        <v>0</v>
      </c>
      <c r="W1699" s="135">
        <v>0</v>
      </c>
      <c r="X1699" s="15"/>
      <c r="Y1699" s="15"/>
      <c r="Z1699" s="15"/>
      <c r="AA1699" s="15"/>
      <c r="AB1699" s="15"/>
      <c r="AC1699" s="15"/>
    </row>
    <row r="1700" spans="1:30" s="16" customFormat="1" ht="24.75" hidden="1" customHeight="1" x14ac:dyDescent="0.25">
      <c r="A1700" s="125">
        <v>421</v>
      </c>
      <c r="B1700" s="126" t="s">
        <v>274</v>
      </c>
      <c r="C1700" s="106">
        <f t="shared" si="240"/>
        <v>5061366.75</v>
      </c>
      <c r="D1700" s="134">
        <f t="shared" si="246"/>
        <v>101095.06</v>
      </c>
      <c r="E1700" s="130">
        <f t="shared" si="247"/>
        <v>236203.41</v>
      </c>
      <c r="F1700" s="130">
        <v>0</v>
      </c>
      <c r="G1700" s="130">
        <v>1332490.44</v>
      </c>
      <c r="H1700" s="130">
        <v>0</v>
      </c>
      <c r="I1700" s="130">
        <v>0</v>
      </c>
      <c r="J1700" s="130">
        <v>0</v>
      </c>
      <c r="K1700" s="130">
        <v>0</v>
      </c>
      <c r="L1700" s="128">
        <v>0</v>
      </c>
      <c r="M1700" s="130">
        <v>0</v>
      </c>
      <c r="N1700" s="130">
        <v>603.9</v>
      </c>
      <c r="O1700" s="130">
        <v>3391577.84</v>
      </c>
      <c r="P1700" s="130">
        <v>0</v>
      </c>
      <c r="Q1700" s="130">
        <v>0</v>
      </c>
      <c r="R1700" s="130">
        <v>0</v>
      </c>
      <c r="S1700" s="130">
        <v>0</v>
      </c>
      <c r="T1700" s="130">
        <v>0</v>
      </c>
      <c r="U1700" s="130">
        <v>0</v>
      </c>
      <c r="V1700" s="130">
        <v>0</v>
      </c>
      <c r="W1700" s="135">
        <v>0</v>
      </c>
      <c r="X1700" s="15"/>
      <c r="Y1700" s="15"/>
      <c r="Z1700" s="15"/>
      <c r="AA1700" s="15"/>
      <c r="AB1700" s="15"/>
      <c r="AC1700" s="15"/>
    </row>
    <row r="1701" spans="1:30" s="16" customFormat="1" ht="24.75" hidden="1" customHeight="1" x14ac:dyDescent="0.25">
      <c r="A1701" s="125">
        <v>422</v>
      </c>
      <c r="B1701" s="126" t="s">
        <v>275</v>
      </c>
      <c r="C1701" s="106">
        <f t="shared" si="240"/>
        <v>4413208.25</v>
      </c>
      <c r="D1701" s="134">
        <f t="shared" si="246"/>
        <v>88148.83</v>
      </c>
      <c r="E1701" s="130">
        <f t="shared" si="247"/>
        <v>205955.21</v>
      </c>
      <c r="F1701" s="130">
        <v>0</v>
      </c>
      <c r="G1701" s="130">
        <v>0</v>
      </c>
      <c r="H1701" s="130">
        <v>0</v>
      </c>
      <c r="I1701" s="130">
        <v>507935.88</v>
      </c>
      <c r="J1701" s="130">
        <v>0</v>
      </c>
      <c r="K1701" s="130">
        <v>0</v>
      </c>
      <c r="L1701" s="128">
        <v>0</v>
      </c>
      <c r="M1701" s="130">
        <v>0</v>
      </c>
      <c r="N1701" s="130">
        <v>643</v>
      </c>
      <c r="O1701" s="130">
        <v>3611168.33</v>
      </c>
      <c r="P1701" s="130">
        <v>0</v>
      </c>
      <c r="Q1701" s="130">
        <v>0</v>
      </c>
      <c r="R1701" s="130">
        <v>0</v>
      </c>
      <c r="S1701" s="130">
        <v>0</v>
      </c>
      <c r="T1701" s="130">
        <v>0</v>
      </c>
      <c r="U1701" s="130">
        <v>0</v>
      </c>
      <c r="V1701" s="130">
        <v>0</v>
      </c>
      <c r="W1701" s="135">
        <v>0</v>
      </c>
      <c r="X1701" s="15"/>
      <c r="Y1701" s="15"/>
      <c r="Z1701" s="15"/>
      <c r="AA1701" s="15"/>
      <c r="AB1701" s="15"/>
      <c r="AC1701" s="15"/>
    </row>
    <row r="1702" spans="1:30" s="16" customFormat="1" ht="24.75" hidden="1" customHeight="1" x14ac:dyDescent="0.25">
      <c r="A1702" s="125">
        <v>423</v>
      </c>
      <c r="B1702" s="126" t="s">
        <v>276</v>
      </c>
      <c r="C1702" s="106">
        <f t="shared" si="240"/>
        <v>4836257.03</v>
      </c>
      <c r="D1702" s="134">
        <f t="shared" si="246"/>
        <v>96598.75</v>
      </c>
      <c r="E1702" s="130">
        <f t="shared" si="247"/>
        <v>225698.01</v>
      </c>
      <c r="F1702" s="130">
        <v>1041962.56</v>
      </c>
      <c r="G1702" s="130">
        <v>2343469.41</v>
      </c>
      <c r="H1702" s="130">
        <v>0</v>
      </c>
      <c r="I1702" s="130">
        <v>0</v>
      </c>
      <c r="J1702" s="130">
        <v>1128528.3</v>
      </c>
      <c r="K1702" s="130">
        <v>0</v>
      </c>
      <c r="L1702" s="128">
        <v>0</v>
      </c>
      <c r="M1702" s="130">
        <v>0</v>
      </c>
      <c r="N1702" s="130">
        <v>0</v>
      </c>
      <c r="O1702" s="130">
        <v>0</v>
      </c>
      <c r="P1702" s="130">
        <v>0</v>
      </c>
      <c r="Q1702" s="130">
        <v>0</v>
      </c>
      <c r="R1702" s="130">
        <v>0</v>
      </c>
      <c r="S1702" s="130">
        <v>0</v>
      </c>
      <c r="T1702" s="130">
        <v>0</v>
      </c>
      <c r="U1702" s="130">
        <v>0</v>
      </c>
      <c r="V1702" s="130">
        <v>0</v>
      </c>
      <c r="W1702" s="135">
        <v>0</v>
      </c>
      <c r="X1702" s="15"/>
      <c r="Y1702" s="15"/>
      <c r="Z1702" s="15"/>
      <c r="AA1702" s="15"/>
      <c r="AB1702" s="15"/>
      <c r="AC1702" s="15"/>
    </row>
    <row r="1703" spans="1:30" s="16" customFormat="1" ht="24.75" hidden="1" customHeight="1" x14ac:dyDescent="0.25">
      <c r="A1703" s="125">
        <v>424</v>
      </c>
      <c r="B1703" s="126" t="s">
        <v>277</v>
      </c>
      <c r="C1703" s="106">
        <f t="shared" si="240"/>
        <v>7894467.46</v>
      </c>
      <c r="D1703" s="134">
        <f t="shared" si="246"/>
        <v>157683.03</v>
      </c>
      <c r="E1703" s="130">
        <f t="shared" si="247"/>
        <v>368418.31</v>
      </c>
      <c r="F1703" s="130">
        <v>1419031.66</v>
      </c>
      <c r="G1703" s="130">
        <v>3191532.44</v>
      </c>
      <c r="H1703" s="130">
        <v>0</v>
      </c>
      <c r="I1703" s="130">
        <v>1220877.8899999999</v>
      </c>
      <c r="J1703" s="130">
        <v>1536924.13</v>
      </c>
      <c r="K1703" s="130">
        <v>0</v>
      </c>
      <c r="L1703" s="128">
        <v>0</v>
      </c>
      <c r="M1703" s="130">
        <v>0</v>
      </c>
      <c r="N1703" s="130">
        <v>0</v>
      </c>
      <c r="O1703" s="130">
        <v>0</v>
      </c>
      <c r="P1703" s="130">
        <v>0</v>
      </c>
      <c r="Q1703" s="130">
        <v>0</v>
      </c>
      <c r="R1703" s="130">
        <v>0</v>
      </c>
      <c r="S1703" s="130">
        <v>0</v>
      </c>
      <c r="T1703" s="130">
        <v>0</v>
      </c>
      <c r="U1703" s="130">
        <v>0</v>
      </c>
      <c r="V1703" s="130">
        <v>0</v>
      </c>
      <c r="W1703" s="135">
        <v>0</v>
      </c>
      <c r="X1703" s="15"/>
      <c r="Y1703" s="15"/>
      <c r="Z1703" s="15"/>
      <c r="AA1703" s="15"/>
      <c r="AB1703" s="15"/>
      <c r="AC1703" s="15"/>
    </row>
    <row r="1704" spans="1:30" s="16" customFormat="1" ht="24.75" hidden="1" customHeight="1" x14ac:dyDescent="0.25">
      <c r="A1704" s="125">
        <v>425</v>
      </c>
      <c r="B1704" s="126" t="s">
        <v>278</v>
      </c>
      <c r="C1704" s="106">
        <f t="shared" si="240"/>
        <v>4723143.8099999996</v>
      </c>
      <c r="D1704" s="134">
        <f t="shared" si="246"/>
        <v>94339.44</v>
      </c>
      <c r="E1704" s="130">
        <f t="shared" si="247"/>
        <v>220419.26</v>
      </c>
      <c r="F1704" s="130">
        <v>848985.78</v>
      </c>
      <c r="G1704" s="130">
        <v>1909446.93</v>
      </c>
      <c r="H1704" s="130">
        <v>0</v>
      </c>
      <c r="I1704" s="130">
        <v>730433.29</v>
      </c>
      <c r="J1704" s="130">
        <v>919519.11</v>
      </c>
      <c r="K1704" s="130">
        <v>0</v>
      </c>
      <c r="L1704" s="128">
        <v>0</v>
      </c>
      <c r="M1704" s="130">
        <v>0</v>
      </c>
      <c r="N1704" s="130">
        <v>0</v>
      </c>
      <c r="O1704" s="130">
        <v>0</v>
      </c>
      <c r="P1704" s="130">
        <v>0</v>
      </c>
      <c r="Q1704" s="130">
        <v>0</v>
      </c>
      <c r="R1704" s="130">
        <v>0</v>
      </c>
      <c r="S1704" s="130">
        <v>0</v>
      </c>
      <c r="T1704" s="130">
        <v>0</v>
      </c>
      <c r="U1704" s="130">
        <v>0</v>
      </c>
      <c r="V1704" s="130">
        <v>0</v>
      </c>
      <c r="W1704" s="135">
        <v>0</v>
      </c>
      <c r="X1704" s="15"/>
      <c r="Y1704" s="15"/>
      <c r="Z1704" s="15"/>
      <c r="AA1704" s="15"/>
      <c r="AB1704" s="15"/>
      <c r="AC1704" s="15"/>
    </row>
    <row r="1705" spans="1:30" s="55" customFormat="1" ht="24.75" hidden="1" customHeight="1" x14ac:dyDescent="0.25">
      <c r="A1705" s="125">
        <v>426</v>
      </c>
      <c r="B1705" s="126" t="s">
        <v>565</v>
      </c>
      <c r="C1705" s="106">
        <f t="shared" si="240"/>
        <v>3798572.98</v>
      </c>
      <c r="D1705" s="134">
        <f t="shared" si="246"/>
        <v>75872.19</v>
      </c>
      <c r="E1705" s="130">
        <f t="shared" si="247"/>
        <v>177271.47</v>
      </c>
      <c r="F1705" s="130">
        <v>0</v>
      </c>
      <c r="G1705" s="130">
        <v>914669.54</v>
      </c>
      <c r="H1705" s="130">
        <v>0</v>
      </c>
      <c r="I1705" s="130">
        <v>0</v>
      </c>
      <c r="J1705" s="130">
        <v>440471.06</v>
      </c>
      <c r="K1705" s="130">
        <v>0</v>
      </c>
      <c r="L1705" s="128">
        <v>0</v>
      </c>
      <c r="M1705" s="130">
        <v>0</v>
      </c>
      <c r="N1705" s="130">
        <v>390</v>
      </c>
      <c r="O1705" s="130">
        <v>2190288.7200000002</v>
      </c>
      <c r="P1705" s="130">
        <v>0</v>
      </c>
      <c r="Q1705" s="130">
        <v>0</v>
      </c>
      <c r="R1705" s="130">
        <v>0</v>
      </c>
      <c r="S1705" s="130">
        <v>0</v>
      </c>
      <c r="T1705" s="130">
        <v>0</v>
      </c>
      <c r="U1705" s="130">
        <v>0</v>
      </c>
      <c r="V1705" s="130">
        <v>0</v>
      </c>
      <c r="W1705" s="135">
        <v>0</v>
      </c>
      <c r="X1705" s="56"/>
      <c r="Y1705" s="57"/>
      <c r="Z1705" s="57"/>
      <c r="AA1705" s="57"/>
      <c r="AB1705" s="57"/>
      <c r="AC1705" s="57"/>
      <c r="AD1705" s="57"/>
    </row>
    <row r="1706" spans="1:30" s="237" customFormat="1" ht="24.75" hidden="1" customHeight="1" x14ac:dyDescent="0.25">
      <c r="A1706" s="125">
        <v>427</v>
      </c>
      <c r="B1706" s="126" t="s">
        <v>279</v>
      </c>
      <c r="C1706" s="106">
        <f t="shared" si="240"/>
        <v>25990726.16</v>
      </c>
      <c r="D1706" s="134">
        <f t="shared" si="246"/>
        <v>519135.28</v>
      </c>
      <c r="E1706" s="130">
        <f t="shared" si="247"/>
        <v>1212932.8999999999</v>
      </c>
      <c r="F1706" s="130">
        <v>2661031.2599999998</v>
      </c>
      <c r="G1706" s="130">
        <v>8393292.4700000007</v>
      </c>
      <c r="H1706" s="130">
        <v>6092487.25</v>
      </c>
      <c r="I1706" s="130">
        <v>3627375.64</v>
      </c>
      <c r="J1706" s="130">
        <v>3484471.36</v>
      </c>
      <c r="K1706" s="130">
        <v>0</v>
      </c>
      <c r="L1706" s="128">
        <v>0</v>
      </c>
      <c r="M1706" s="130">
        <v>0</v>
      </c>
      <c r="N1706" s="130">
        <v>0</v>
      </c>
      <c r="O1706" s="130">
        <v>0</v>
      </c>
      <c r="P1706" s="130">
        <v>0</v>
      </c>
      <c r="Q1706" s="130">
        <v>0</v>
      </c>
      <c r="R1706" s="130">
        <v>0</v>
      </c>
      <c r="S1706" s="130">
        <v>0</v>
      </c>
      <c r="T1706" s="130">
        <v>0</v>
      </c>
      <c r="U1706" s="130">
        <v>0</v>
      </c>
      <c r="V1706" s="130">
        <v>0</v>
      </c>
      <c r="W1706" s="135">
        <v>0</v>
      </c>
      <c r="X1706" s="15"/>
      <c r="Y1706" s="236"/>
      <c r="Z1706" s="236"/>
      <c r="AA1706" s="236"/>
      <c r="AB1706" s="236"/>
      <c r="AC1706" s="236"/>
    </row>
    <row r="1707" spans="1:30" s="16" customFormat="1" ht="24.75" hidden="1" customHeight="1" x14ac:dyDescent="0.25">
      <c r="A1707" s="125">
        <v>428</v>
      </c>
      <c r="B1707" s="126" t="s">
        <v>156</v>
      </c>
      <c r="C1707" s="106">
        <f t="shared" si="240"/>
        <v>9442008.6799999997</v>
      </c>
      <c r="D1707" s="134">
        <f t="shared" si="246"/>
        <v>188593.42</v>
      </c>
      <c r="E1707" s="130">
        <f t="shared" si="247"/>
        <v>440638.82</v>
      </c>
      <c r="F1707" s="130">
        <v>3803838.75</v>
      </c>
      <c r="G1707" s="130">
        <v>0</v>
      </c>
      <c r="H1707" s="130">
        <v>0</v>
      </c>
      <c r="I1707" s="130">
        <v>0</v>
      </c>
      <c r="J1707" s="130">
        <v>5008937.6900000004</v>
      </c>
      <c r="K1707" s="130">
        <v>0</v>
      </c>
      <c r="L1707" s="128">
        <v>0</v>
      </c>
      <c r="M1707" s="130">
        <v>0</v>
      </c>
      <c r="N1707" s="130">
        <v>0</v>
      </c>
      <c r="O1707" s="130">
        <v>0</v>
      </c>
      <c r="P1707" s="130">
        <v>0</v>
      </c>
      <c r="Q1707" s="130">
        <v>0</v>
      </c>
      <c r="R1707" s="130">
        <v>0</v>
      </c>
      <c r="S1707" s="130">
        <v>0</v>
      </c>
      <c r="T1707" s="130">
        <v>0</v>
      </c>
      <c r="U1707" s="130">
        <v>0</v>
      </c>
      <c r="V1707" s="130">
        <v>0</v>
      </c>
      <c r="W1707" s="135">
        <v>0</v>
      </c>
      <c r="X1707" s="15"/>
      <c r="Y1707" s="15"/>
      <c r="Z1707" s="15"/>
      <c r="AA1707" s="15"/>
      <c r="AB1707" s="15"/>
      <c r="AC1707" s="15"/>
    </row>
    <row r="1708" spans="1:30" s="189" customFormat="1" ht="24.75" hidden="1" customHeight="1" x14ac:dyDescent="0.25">
      <c r="A1708" s="125">
        <v>429</v>
      </c>
      <c r="B1708" s="126" t="s">
        <v>1484</v>
      </c>
      <c r="C1708" s="106">
        <f t="shared" si="240"/>
        <v>9177557.4399999995</v>
      </c>
      <c r="D1708" s="134">
        <f t="shared" si="246"/>
        <v>183311.3</v>
      </c>
      <c r="E1708" s="130">
        <f t="shared" si="247"/>
        <v>428297.44</v>
      </c>
      <c r="F1708" s="130">
        <v>0</v>
      </c>
      <c r="G1708" s="130">
        <v>0</v>
      </c>
      <c r="H1708" s="130">
        <v>0</v>
      </c>
      <c r="I1708" s="130">
        <v>0</v>
      </c>
      <c r="J1708" s="130">
        <v>0</v>
      </c>
      <c r="K1708" s="130">
        <v>0</v>
      </c>
      <c r="L1708" s="128">
        <v>0</v>
      </c>
      <c r="M1708" s="130">
        <v>0</v>
      </c>
      <c r="N1708" s="130">
        <v>1934.5</v>
      </c>
      <c r="O1708" s="130">
        <v>8565948.6999999993</v>
      </c>
      <c r="P1708" s="130">
        <v>0</v>
      </c>
      <c r="Q1708" s="130">
        <v>0</v>
      </c>
      <c r="R1708" s="130">
        <v>0</v>
      </c>
      <c r="S1708" s="130">
        <v>0</v>
      </c>
      <c r="T1708" s="130">
        <v>0</v>
      </c>
      <c r="U1708" s="130">
        <v>0</v>
      </c>
      <c r="V1708" s="130">
        <v>0</v>
      </c>
      <c r="W1708" s="135">
        <v>0</v>
      </c>
      <c r="X1708" s="15"/>
      <c r="Y1708" s="188"/>
      <c r="Z1708" s="188"/>
      <c r="AA1708" s="188"/>
      <c r="AB1708" s="188"/>
      <c r="AC1708" s="188"/>
    </row>
    <row r="1709" spans="1:30" s="16" customFormat="1" ht="24.75" hidden="1" customHeight="1" x14ac:dyDescent="0.25">
      <c r="A1709" s="125">
        <v>430</v>
      </c>
      <c r="B1709" s="126" t="s">
        <v>280</v>
      </c>
      <c r="C1709" s="106">
        <f t="shared" si="240"/>
        <v>2532123.11</v>
      </c>
      <c r="D1709" s="134">
        <f t="shared" si="246"/>
        <v>50576.29</v>
      </c>
      <c r="E1709" s="130">
        <f t="shared" si="247"/>
        <v>118168.9</v>
      </c>
      <c r="F1709" s="130">
        <v>358643.23</v>
      </c>
      <c r="G1709" s="130">
        <v>1137582.02</v>
      </c>
      <c r="H1709" s="130">
        <v>0</v>
      </c>
      <c r="I1709" s="130">
        <v>394887.23</v>
      </c>
      <c r="J1709" s="130">
        <v>472265.44</v>
      </c>
      <c r="K1709" s="130">
        <v>0</v>
      </c>
      <c r="L1709" s="128">
        <v>0</v>
      </c>
      <c r="M1709" s="130">
        <v>0</v>
      </c>
      <c r="N1709" s="130">
        <v>0</v>
      </c>
      <c r="O1709" s="130">
        <v>0</v>
      </c>
      <c r="P1709" s="130">
        <v>0</v>
      </c>
      <c r="Q1709" s="130">
        <v>0</v>
      </c>
      <c r="R1709" s="130">
        <v>0</v>
      </c>
      <c r="S1709" s="130">
        <v>0</v>
      </c>
      <c r="T1709" s="130">
        <v>0</v>
      </c>
      <c r="U1709" s="130">
        <v>0</v>
      </c>
      <c r="V1709" s="130">
        <v>0</v>
      </c>
      <c r="W1709" s="135">
        <v>0</v>
      </c>
      <c r="X1709" s="15"/>
      <c r="Y1709" s="15"/>
      <c r="Z1709" s="15"/>
      <c r="AA1709" s="15"/>
      <c r="AB1709" s="15"/>
      <c r="AC1709" s="15"/>
    </row>
    <row r="1710" spans="1:30" s="75" customFormat="1" ht="24.75" hidden="1" customHeight="1" x14ac:dyDescent="0.25">
      <c r="A1710" s="125">
        <v>431</v>
      </c>
      <c r="B1710" s="126" t="s">
        <v>281</v>
      </c>
      <c r="C1710" s="106">
        <f t="shared" si="240"/>
        <v>2579976.4</v>
      </c>
      <c r="D1710" s="134">
        <f t="shared" si="246"/>
        <v>51532.1</v>
      </c>
      <c r="E1710" s="130">
        <f t="shared" si="247"/>
        <v>120402.11</v>
      </c>
      <c r="F1710" s="130">
        <v>365421.04</v>
      </c>
      <c r="G1710" s="130">
        <v>1159080.6100000001</v>
      </c>
      <c r="H1710" s="130">
        <v>0</v>
      </c>
      <c r="I1710" s="130">
        <v>402350</v>
      </c>
      <c r="J1710" s="130">
        <v>481190.54</v>
      </c>
      <c r="K1710" s="130">
        <v>0</v>
      </c>
      <c r="L1710" s="128">
        <v>0</v>
      </c>
      <c r="M1710" s="130">
        <v>0</v>
      </c>
      <c r="N1710" s="130">
        <v>0</v>
      </c>
      <c r="O1710" s="130">
        <v>0</v>
      </c>
      <c r="P1710" s="130">
        <v>0</v>
      </c>
      <c r="Q1710" s="130">
        <v>0</v>
      </c>
      <c r="R1710" s="130">
        <v>0</v>
      </c>
      <c r="S1710" s="130">
        <v>0</v>
      </c>
      <c r="T1710" s="130">
        <v>0</v>
      </c>
      <c r="U1710" s="130">
        <v>0</v>
      </c>
      <c r="V1710" s="130">
        <v>0</v>
      </c>
      <c r="W1710" s="135">
        <v>0</v>
      </c>
      <c r="X1710" s="143"/>
      <c r="Y1710" s="144"/>
      <c r="Z1710" s="144"/>
      <c r="AA1710" s="144"/>
      <c r="AB1710" s="144"/>
      <c r="AC1710" s="144"/>
    </row>
    <row r="1711" spans="1:30" s="16" customFormat="1" ht="24.75" hidden="1" customHeight="1" x14ac:dyDescent="0.25">
      <c r="A1711" s="125">
        <v>432</v>
      </c>
      <c r="B1711" s="126" t="s">
        <v>282</v>
      </c>
      <c r="C1711" s="106">
        <f t="shared" si="240"/>
        <v>4724479.66</v>
      </c>
      <c r="D1711" s="134">
        <f t="shared" si="246"/>
        <v>94366.12</v>
      </c>
      <c r="E1711" s="130">
        <f t="shared" si="247"/>
        <v>220481.6</v>
      </c>
      <c r="F1711" s="130">
        <v>849225.9</v>
      </c>
      <c r="G1711" s="130">
        <v>1909986.98</v>
      </c>
      <c r="H1711" s="130">
        <v>0</v>
      </c>
      <c r="I1711" s="130">
        <v>730639.88</v>
      </c>
      <c r="J1711" s="130">
        <v>919779.18</v>
      </c>
      <c r="K1711" s="130">
        <v>0</v>
      </c>
      <c r="L1711" s="128">
        <v>0</v>
      </c>
      <c r="M1711" s="130">
        <v>0</v>
      </c>
      <c r="N1711" s="130">
        <v>0</v>
      </c>
      <c r="O1711" s="130">
        <v>0</v>
      </c>
      <c r="P1711" s="130">
        <v>0</v>
      </c>
      <c r="Q1711" s="130">
        <v>0</v>
      </c>
      <c r="R1711" s="130">
        <v>0</v>
      </c>
      <c r="S1711" s="130">
        <v>0</v>
      </c>
      <c r="T1711" s="130">
        <v>0</v>
      </c>
      <c r="U1711" s="130">
        <v>0</v>
      </c>
      <c r="V1711" s="130">
        <v>0</v>
      </c>
      <c r="W1711" s="135">
        <v>0</v>
      </c>
      <c r="X1711" s="15"/>
      <c r="Y1711" s="15"/>
      <c r="Z1711" s="15"/>
      <c r="AA1711" s="15"/>
      <c r="AB1711" s="15"/>
      <c r="AC1711" s="15"/>
    </row>
    <row r="1712" spans="1:30" s="16" customFormat="1" ht="24.75" hidden="1" customHeight="1" x14ac:dyDescent="0.25">
      <c r="A1712" s="125">
        <v>433</v>
      </c>
      <c r="B1712" s="126" t="s">
        <v>283</v>
      </c>
      <c r="C1712" s="106">
        <f t="shared" si="240"/>
        <v>4299677.24</v>
      </c>
      <c r="D1712" s="134">
        <f t="shared" si="246"/>
        <v>85881.18</v>
      </c>
      <c r="E1712" s="130">
        <f t="shared" si="247"/>
        <v>200656.96</v>
      </c>
      <c r="F1712" s="130">
        <v>772867.6</v>
      </c>
      <c r="G1712" s="130">
        <v>1738250.17</v>
      </c>
      <c r="H1712" s="130">
        <v>0</v>
      </c>
      <c r="I1712" s="130">
        <v>664944.26</v>
      </c>
      <c r="J1712" s="130">
        <v>837077.07</v>
      </c>
      <c r="K1712" s="130">
        <v>0</v>
      </c>
      <c r="L1712" s="128">
        <v>0</v>
      </c>
      <c r="M1712" s="130">
        <v>0</v>
      </c>
      <c r="N1712" s="130">
        <v>0</v>
      </c>
      <c r="O1712" s="130">
        <v>0</v>
      </c>
      <c r="P1712" s="130">
        <v>0</v>
      </c>
      <c r="Q1712" s="130">
        <v>0</v>
      </c>
      <c r="R1712" s="130">
        <v>0</v>
      </c>
      <c r="S1712" s="130">
        <v>0</v>
      </c>
      <c r="T1712" s="130">
        <v>0</v>
      </c>
      <c r="U1712" s="130">
        <v>0</v>
      </c>
      <c r="V1712" s="130">
        <v>0</v>
      </c>
      <c r="W1712" s="135">
        <v>0</v>
      </c>
      <c r="X1712" s="15"/>
      <c r="Y1712" s="15"/>
      <c r="Z1712" s="15"/>
      <c r="AA1712" s="15"/>
      <c r="AB1712" s="15"/>
      <c r="AC1712" s="15"/>
    </row>
    <row r="1713" spans="1:29" s="16" customFormat="1" ht="24.75" hidden="1" customHeight="1" x14ac:dyDescent="0.25">
      <c r="A1713" s="125">
        <v>434</v>
      </c>
      <c r="B1713" s="126" t="s">
        <v>284</v>
      </c>
      <c r="C1713" s="106">
        <f t="shared" si="240"/>
        <v>5186240.75</v>
      </c>
      <c r="D1713" s="134">
        <f t="shared" si="246"/>
        <v>103589.28</v>
      </c>
      <c r="E1713" s="130">
        <f t="shared" si="247"/>
        <v>242031.02</v>
      </c>
      <c r="F1713" s="130">
        <v>932227.52</v>
      </c>
      <c r="G1713" s="130">
        <v>2096665.25</v>
      </c>
      <c r="H1713" s="130">
        <v>0</v>
      </c>
      <c r="I1713" s="130">
        <v>802051.14</v>
      </c>
      <c r="J1713" s="130">
        <v>1009676.54</v>
      </c>
      <c r="K1713" s="130">
        <v>0</v>
      </c>
      <c r="L1713" s="128">
        <v>0</v>
      </c>
      <c r="M1713" s="130">
        <v>0</v>
      </c>
      <c r="N1713" s="130">
        <v>0</v>
      </c>
      <c r="O1713" s="130">
        <v>0</v>
      </c>
      <c r="P1713" s="130">
        <v>0</v>
      </c>
      <c r="Q1713" s="130">
        <v>0</v>
      </c>
      <c r="R1713" s="130">
        <v>0</v>
      </c>
      <c r="S1713" s="130">
        <v>0</v>
      </c>
      <c r="T1713" s="130">
        <v>0</v>
      </c>
      <c r="U1713" s="130">
        <v>0</v>
      </c>
      <c r="V1713" s="130">
        <v>0</v>
      </c>
      <c r="W1713" s="135">
        <v>0</v>
      </c>
      <c r="X1713" s="15"/>
      <c r="Y1713" s="15"/>
      <c r="Z1713" s="15"/>
      <c r="AA1713" s="15"/>
      <c r="AB1713" s="15"/>
      <c r="AC1713" s="15"/>
    </row>
    <row r="1714" spans="1:29" s="16" customFormat="1" ht="24.75" hidden="1" customHeight="1" x14ac:dyDescent="0.25">
      <c r="A1714" s="125">
        <v>435</v>
      </c>
      <c r="B1714" s="126" t="s">
        <v>247</v>
      </c>
      <c r="C1714" s="106">
        <f t="shared" si="240"/>
        <v>5904852.8399999999</v>
      </c>
      <c r="D1714" s="134">
        <f t="shared" si="246"/>
        <v>117942.74</v>
      </c>
      <c r="E1714" s="130">
        <f>ROUND((F1714+G1714+H1714+I1714+J1714+K1714+M1714+O1714+Q1714+S1714+U1714+W1714)*0.05,2)</f>
        <v>275567.15000000002</v>
      </c>
      <c r="F1714" s="130">
        <v>776949.65</v>
      </c>
      <c r="G1714" s="130">
        <v>0</v>
      </c>
      <c r="H1714" s="130">
        <v>0</v>
      </c>
      <c r="I1714" s="130">
        <v>0</v>
      </c>
      <c r="J1714" s="130">
        <v>0</v>
      </c>
      <c r="K1714" s="130">
        <v>0</v>
      </c>
      <c r="L1714" s="128">
        <v>0</v>
      </c>
      <c r="M1714" s="130">
        <v>0</v>
      </c>
      <c r="N1714" s="130">
        <v>843</v>
      </c>
      <c r="O1714" s="130">
        <v>4734393.3</v>
      </c>
      <c r="P1714" s="130">
        <v>0</v>
      </c>
      <c r="Q1714" s="130">
        <v>0</v>
      </c>
      <c r="R1714" s="130">
        <v>0</v>
      </c>
      <c r="S1714" s="130">
        <v>0</v>
      </c>
      <c r="T1714" s="130">
        <v>0</v>
      </c>
      <c r="U1714" s="130">
        <v>0</v>
      </c>
      <c r="V1714" s="130">
        <v>0</v>
      </c>
      <c r="W1714" s="135">
        <v>0</v>
      </c>
      <c r="X1714" s="15"/>
      <c r="Y1714" s="15"/>
      <c r="Z1714" s="15"/>
      <c r="AA1714" s="15"/>
      <c r="AB1714" s="15"/>
      <c r="AC1714" s="15"/>
    </row>
    <row r="1715" spans="1:29" s="16" customFormat="1" ht="24.75" hidden="1" customHeight="1" x14ac:dyDescent="0.25">
      <c r="A1715" s="125">
        <v>436</v>
      </c>
      <c r="B1715" s="126" t="s">
        <v>285</v>
      </c>
      <c r="C1715" s="106">
        <f t="shared" si="240"/>
        <v>3314705.61</v>
      </c>
      <c r="D1715" s="134">
        <f t="shared" si="246"/>
        <v>66207.490000000005</v>
      </c>
      <c r="E1715" s="130">
        <f>ROUND((F1715+G1715+H1715+I1715+J1715+K1715+M1715+O1715+Q1715+S1715+U1715+W1715)*0.05,2)</f>
        <v>154690.39000000001</v>
      </c>
      <c r="F1715" s="130">
        <v>595818.81000000006</v>
      </c>
      <c r="G1715" s="130">
        <v>1340051.18</v>
      </c>
      <c r="H1715" s="130">
        <v>0</v>
      </c>
      <c r="I1715" s="130">
        <v>512618.59</v>
      </c>
      <c r="J1715" s="130">
        <v>645319.15</v>
      </c>
      <c r="K1715" s="130">
        <v>0</v>
      </c>
      <c r="L1715" s="128">
        <v>0</v>
      </c>
      <c r="M1715" s="130">
        <v>0</v>
      </c>
      <c r="N1715" s="130">
        <v>0</v>
      </c>
      <c r="O1715" s="130">
        <v>0</v>
      </c>
      <c r="P1715" s="130">
        <v>0</v>
      </c>
      <c r="Q1715" s="130">
        <v>0</v>
      </c>
      <c r="R1715" s="130">
        <v>0</v>
      </c>
      <c r="S1715" s="130">
        <v>0</v>
      </c>
      <c r="T1715" s="130">
        <v>0</v>
      </c>
      <c r="U1715" s="130">
        <v>0</v>
      </c>
      <c r="V1715" s="130">
        <v>0</v>
      </c>
      <c r="W1715" s="135">
        <v>0</v>
      </c>
      <c r="X1715" s="15"/>
      <c r="Y1715" s="15"/>
      <c r="Z1715" s="15"/>
      <c r="AA1715" s="15"/>
      <c r="AB1715" s="15"/>
      <c r="AC1715" s="15"/>
    </row>
    <row r="1716" spans="1:29" s="16" customFormat="1" ht="24.75" hidden="1" customHeight="1" x14ac:dyDescent="0.25">
      <c r="A1716" s="125">
        <v>437</v>
      </c>
      <c r="B1716" s="126" t="s">
        <v>286</v>
      </c>
      <c r="C1716" s="106">
        <f t="shared" si="240"/>
        <v>3306690.47</v>
      </c>
      <c r="D1716" s="134">
        <f t="shared" si="246"/>
        <v>66047.39</v>
      </c>
      <c r="E1716" s="130">
        <f>ROUND((F1716+G1716+H1716+I1716+J1716+K1716+M1716+O1716+Q1716+S1716+U1716+W1716)*0.05,2)</f>
        <v>154316.34</v>
      </c>
      <c r="F1716" s="130">
        <v>594378.09</v>
      </c>
      <c r="G1716" s="130">
        <v>1336810.8700000001</v>
      </c>
      <c r="H1716" s="130">
        <v>0</v>
      </c>
      <c r="I1716" s="130">
        <v>511379.05</v>
      </c>
      <c r="J1716" s="130">
        <v>643758.73</v>
      </c>
      <c r="K1716" s="130">
        <v>0</v>
      </c>
      <c r="L1716" s="128">
        <v>0</v>
      </c>
      <c r="M1716" s="130">
        <v>0</v>
      </c>
      <c r="N1716" s="130">
        <v>0</v>
      </c>
      <c r="O1716" s="130">
        <v>0</v>
      </c>
      <c r="P1716" s="130">
        <v>0</v>
      </c>
      <c r="Q1716" s="130">
        <v>0</v>
      </c>
      <c r="R1716" s="130">
        <v>0</v>
      </c>
      <c r="S1716" s="130">
        <v>0</v>
      </c>
      <c r="T1716" s="130">
        <v>0</v>
      </c>
      <c r="U1716" s="130">
        <v>0</v>
      </c>
      <c r="V1716" s="130">
        <v>0</v>
      </c>
      <c r="W1716" s="135">
        <v>0</v>
      </c>
      <c r="X1716" s="15"/>
      <c r="Y1716" s="15"/>
      <c r="Z1716" s="15"/>
      <c r="AA1716" s="15"/>
      <c r="AB1716" s="15"/>
      <c r="AC1716" s="15"/>
    </row>
    <row r="1717" spans="1:29" s="16" customFormat="1" ht="24.75" hidden="1" customHeight="1" x14ac:dyDescent="0.25">
      <c r="A1717" s="125">
        <v>438</v>
      </c>
      <c r="B1717" s="126" t="s">
        <v>287</v>
      </c>
      <c r="C1717" s="106">
        <f t="shared" si="240"/>
        <v>5207614.46</v>
      </c>
      <c r="D1717" s="134">
        <f t="shared" si="246"/>
        <v>104016.19</v>
      </c>
      <c r="E1717" s="130">
        <f>ROUND((F1717+G1717+H1717+I1717+J1717+K1717+M1717+O1717+Q1717+S1717+U1717+W1717)*0.05,2)</f>
        <v>243028.49</v>
      </c>
      <c r="F1717" s="130">
        <v>936069.45</v>
      </c>
      <c r="G1717" s="130">
        <v>2105306.1</v>
      </c>
      <c r="H1717" s="130">
        <v>0</v>
      </c>
      <c r="I1717" s="130">
        <v>805356.58</v>
      </c>
      <c r="J1717" s="130">
        <v>1013837.65</v>
      </c>
      <c r="K1717" s="130">
        <v>0</v>
      </c>
      <c r="L1717" s="128">
        <v>0</v>
      </c>
      <c r="M1717" s="130">
        <v>0</v>
      </c>
      <c r="N1717" s="130">
        <v>0</v>
      </c>
      <c r="O1717" s="130">
        <v>0</v>
      </c>
      <c r="P1717" s="130">
        <v>0</v>
      </c>
      <c r="Q1717" s="130">
        <v>0</v>
      </c>
      <c r="R1717" s="130">
        <v>0</v>
      </c>
      <c r="S1717" s="130">
        <v>0</v>
      </c>
      <c r="T1717" s="130">
        <v>0</v>
      </c>
      <c r="U1717" s="130">
        <v>0</v>
      </c>
      <c r="V1717" s="130">
        <v>0</v>
      </c>
      <c r="W1717" s="135">
        <v>0</v>
      </c>
      <c r="X1717" s="15"/>
      <c r="Y1717" s="15"/>
      <c r="Z1717" s="15"/>
      <c r="AA1717" s="15"/>
      <c r="AB1717" s="15"/>
      <c r="AC1717" s="15"/>
    </row>
    <row r="1718" spans="1:29" s="16" customFormat="1" ht="24.75" hidden="1" customHeight="1" x14ac:dyDescent="0.25">
      <c r="A1718" s="125">
        <v>439</v>
      </c>
      <c r="B1718" s="126" t="s">
        <v>288</v>
      </c>
      <c r="C1718" s="106">
        <f t="shared" si="240"/>
        <v>4167872.71</v>
      </c>
      <c r="D1718" s="134">
        <f t="shared" si="246"/>
        <v>83248.53</v>
      </c>
      <c r="E1718" s="130">
        <f t="shared" ref="E1718:E1746" si="248">ROUND((F1718+G1718+H1718+I1718+J1718+K1718+M1718+O1718+Q1718+S1718+U1718+W1718)*0.05,2)</f>
        <v>194505.91</v>
      </c>
      <c r="F1718" s="130">
        <v>749175.72</v>
      </c>
      <c r="G1718" s="130">
        <v>1684964.95</v>
      </c>
      <c r="H1718" s="130">
        <v>0</v>
      </c>
      <c r="I1718" s="130">
        <v>644560.72</v>
      </c>
      <c r="J1718" s="130">
        <v>811416.88</v>
      </c>
      <c r="K1718" s="130">
        <v>0</v>
      </c>
      <c r="L1718" s="128">
        <v>0</v>
      </c>
      <c r="M1718" s="130">
        <v>0</v>
      </c>
      <c r="N1718" s="130">
        <v>0</v>
      </c>
      <c r="O1718" s="130">
        <v>0</v>
      </c>
      <c r="P1718" s="130">
        <v>0</v>
      </c>
      <c r="Q1718" s="130">
        <v>0</v>
      </c>
      <c r="R1718" s="130">
        <v>0</v>
      </c>
      <c r="S1718" s="130">
        <v>0</v>
      </c>
      <c r="T1718" s="130">
        <v>0</v>
      </c>
      <c r="U1718" s="130">
        <v>0</v>
      </c>
      <c r="V1718" s="130">
        <v>0</v>
      </c>
      <c r="W1718" s="135">
        <v>0</v>
      </c>
      <c r="X1718" s="15"/>
      <c r="Y1718" s="15"/>
      <c r="Z1718" s="15"/>
      <c r="AA1718" s="15"/>
      <c r="AB1718" s="15"/>
      <c r="AC1718" s="15"/>
    </row>
    <row r="1719" spans="1:29" s="16" customFormat="1" ht="24.75" hidden="1" customHeight="1" x14ac:dyDescent="0.25">
      <c r="A1719" s="125">
        <v>440</v>
      </c>
      <c r="B1719" s="126" t="s">
        <v>289</v>
      </c>
      <c r="C1719" s="106">
        <f t="shared" si="240"/>
        <v>5584326.04</v>
      </c>
      <c r="D1719" s="134">
        <f t="shared" si="246"/>
        <v>111540.58</v>
      </c>
      <c r="E1719" s="130">
        <f t="shared" si="248"/>
        <v>260608.83</v>
      </c>
      <c r="F1719" s="130">
        <v>1003783.41</v>
      </c>
      <c r="G1719" s="130">
        <v>2257601.0099999998</v>
      </c>
      <c r="H1719" s="130">
        <v>0</v>
      </c>
      <c r="I1719" s="130">
        <v>863614.96</v>
      </c>
      <c r="J1719" s="130">
        <v>1087177.25</v>
      </c>
      <c r="K1719" s="130">
        <v>0</v>
      </c>
      <c r="L1719" s="128">
        <v>0</v>
      </c>
      <c r="M1719" s="130">
        <v>0</v>
      </c>
      <c r="N1719" s="130">
        <v>0</v>
      </c>
      <c r="O1719" s="130">
        <v>0</v>
      </c>
      <c r="P1719" s="130">
        <v>0</v>
      </c>
      <c r="Q1719" s="130">
        <v>0</v>
      </c>
      <c r="R1719" s="130">
        <v>0</v>
      </c>
      <c r="S1719" s="130">
        <v>0</v>
      </c>
      <c r="T1719" s="130">
        <v>0</v>
      </c>
      <c r="U1719" s="130">
        <v>0</v>
      </c>
      <c r="V1719" s="130">
        <v>0</v>
      </c>
      <c r="W1719" s="135">
        <v>0</v>
      </c>
      <c r="X1719" s="15"/>
      <c r="Y1719" s="15"/>
      <c r="Z1719" s="15"/>
      <c r="AA1719" s="15"/>
      <c r="AB1719" s="15"/>
      <c r="AC1719" s="15"/>
    </row>
    <row r="1720" spans="1:29" s="16" customFormat="1" ht="24.75" hidden="1" customHeight="1" x14ac:dyDescent="0.25">
      <c r="A1720" s="125">
        <v>441</v>
      </c>
      <c r="B1720" s="126" t="s">
        <v>290</v>
      </c>
      <c r="C1720" s="106">
        <f t="shared" si="240"/>
        <v>3438940.27</v>
      </c>
      <c r="D1720" s="134">
        <f t="shared" si="246"/>
        <v>68688.929999999993</v>
      </c>
      <c r="E1720" s="130">
        <f t="shared" si="248"/>
        <v>160488.16</v>
      </c>
      <c r="F1720" s="130">
        <v>618150.01</v>
      </c>
      <c r="G1720" s="130">
        <v>1390276.1</v>
      </c>
      <c r="H1720" s="130">
        <v>0</v>
      </c>
      <c r="I1720" s="130">
        <v>531831.46</v>
      </c>
      <c r="J1720" s="130">
        <v>669505.61</v>
      </c>
      <c r="K1720" s="130">
        <v>0</v>
      </c>
      <c r="L1720" s="128">
        <v>0</v>
      </c>
      <c r="M1720" s="130">
        <v>0</v>
      </c>
      <c r="N1720" s="130">
        <v>0</v>
      </c>
      <c r="O1720" s="130">
        <v>0</v>
      </c>
      <c r="P1720" s="130">
        <v>0</v>
      </c>
      <c r="Q1720" s="130">
        <v>0</v>
      </c>
      <c r="R1720" s="130">
        <v>0</v>
      </c>
      <c r="S1720" s="130">
        <v>0</v>
      </c>
      <c r="T1720" s="130">
        <v>0</v>
      </c>
      <c r="U1720" s="130">
        <v>0</v>
      </c>
      <c r="V1720" s="130">
        <v>0</v>
      </c>
      <c r="W1720" s="135">
        <v>0</v>
      </c>
      <c r="X1720" s="15"/>
      <c r="Y1720" s="15"/>
      <c r="Z1720" s="15"/>
      <c r="AA1720" s="15"/>
      <c r="AB1720" s="15"/>
      <c r="AC1720" s="15"/>
    </row>
    <row r="1721" spans="1:29" s="16" customFormat="1" ht="24.75" hidden="1" customHeight="1" x14ac:dyDescent="0.25">
      <c r="A1721" s="125">
        <v>442</v>
      </c>
      <c r="B1721" s="126" t="s">
        <v>291</v>
      </c>
      <c r="C1721" s="106">
        <f t="shared" si="240"/>
        <v>4294333.8</v>
      </c>
      <c r="D1721" s="134">
        <f t="shared" si="246"/>
        <v>85774.45</v>
      </c>
      <c r="E1721" s="130">
        <f t="shared" si="248"/>
        <v>200407.59</v>
      </c>
      <c r="F1721" s="130">
        <v>771907.12</v>
      </c>
      <c r="G1721" s="130">
        <v>1736089.95</v>
      </c>
      <c r="H1721" s="130">
        <v>0</v>
      </c>
      <c r="I1721" s="130">
        <v>664117.9</v>
      </c>
      <c r="J1721" s="130">
        <v>836036.79</v>
      </c>
      <c r="K1721" s="130">
        <v>0</v>
      </c>
      <c r="L1721" s="128">
        <v>0</v>
      </c>
      <c r="M1721" s="130">
        <v>0</v>
      </c>
      <c r="N1721" s="130">
        <v>0</v>
      </c>
      <c r="O1721" s="130">
        <v>0</v>
      </c>
      <c r="P1721" s="130">
        <v>0</v>
      </c>
      <c r="Q1721" s="130">
        <v>0</v>
      </c>
      <c r="R1721" s="130">
        <v>0</v>
      </c>
      <c r="S1721" s="130">
        <v>0</v>
      </c>
      <c r="T1721" s="130">
        <v>0</v>
      </c>
      <c r="U1721" s="130">
        <v>0</v>
      </c>
      <c r="V1721" s="130">
        <v>0</v>
      </c>
      <c r="W1721" s="135">
        <v>0</v>
      </c>
      <c r="X1721" s="15"/>
      <c r="Y1721" s="15"/>
      <c r="Z1721" s="15"/>
      <c r="AA1721" s="15"/>
      <c r="AB1721" s="15"/>
      <c r="AC1721" s="15"/>
    </row>
    <row r="1722" spans="1:29" s="16" customFormat="1" ht="24.75" hidden="1" customHeight="1" x14ac:dyDescent="0.25">
      <c r="A1722" s="125">
        <v>443</v>
      </c>
      <c r="B1722" s="126" t="s">
        <v>292</v>
      </c>
      <c r="C1722" s="106">
        <f t="shared" si="240"/>
        <v>3297339.48</v>
      </c>
      <c r="D1722" s="134">
        <f t="shared" si="246"/>
        <v>65860.62</v>
      </c>
      <c r="E1722" s="130">
        <f t="shared" si="248"/>
        <v>153879.95000000001</v>
      </c>
      <c r="F1722" s="130">
        <v>592697.24</v>
      </c>
      <c r="G1722" s="130">
        <v>1333030.5</v>
      </c>
      <c r="H1722" s="130">
        <v>0</v>
      </c>
      <c r="I1722" s="130">
        <v>509932.92</v>
      </c>
      <c r="J1722" s="130">
        <v>641938.25</v>
      </c>
      <c r="K1722" s="130">
        <v>0</v>
      </c>
      <c r="L1722" s="128">
        <v>0</v>
      </c>
      <c r="M1722" s="130">
        <v>0</v>
      </c>
      <c r="N1722" s="130">
        <v>0</v>
      </c>
      <c r="O1722" s="130">
        <v>0</v>
      </c>
      <c r="P1722" s="130">
        <v>0</v>
      </c>
      <c r="Q1722" s="130">
        <v>0</v>
      </c>
      <c r="R1722" s="130">
        <v>0</v>
      </c>
      <c r="S1722" s="130">
        <v>0</v>
      </c>
      <c r="T1722" s="130">
        <v>0</v>
      </c>
      <c r="U1722" s="130">
        <v>0</v>
      </c>
      <c r="V1722" s="130">
        <v>0</v>
      </c>
      <c r="W1722" s="135">
        <v>0</v>
      </c>
      <c r="X1722" s="15"/>
      <c r="Y1722" s="15"/>
      <c r="Z1722" s="15"/>
      <c r="AA1722" s="15"/>
      <c r="AB1722" s="15"/>
      <c r="AC1722" s="15"/>
    </row>
    <row r="1723" spans="1:29" s="16" customFormat="1" ht="24.75" hidden="1" customHeight="1" x14ac:dyDescent="0.25">
      <c r="A1723" s="125">
        <v>444</v>
      </c>
      <c r="B1723" s="126" t="s">
        <v>293</v>
      </c>
      <c r="C1723" s="106">
        <f t="shared" si="240"/>
        <v>1053990.8799999999</v>
      </c>
      <c r="D1723" s="134">
        <f t="shared" si="246"/>
        <v>21052.27</v>
      </c>
      <c r="E1723" s="130">
        <f t="shared" si="248"/>
        <v>49187.55</v>
      </c>
      <c r="F1723" s="130">
        <v>189455.01</v>
      </c>
      <c r="G1723" s="130">
        <v>426101.71</v>
      </c>
      <c r="H1723" s="130">
        <v>0</v>
      </c>
      <c r="I1723" s="130">
        <v>162999.49</v>
      </c>
      <c r="J1723" s="130">
        <v>205194.85</v>
      </c>
      <c r="K1723" s="130">
        <v>0</v>
      </c>
      <c r="L1723" s="128">
        <v>0</v>
      </c>
      <c r="M1723" s="130">
        <v>0</v>
      </c>
      <c r="N1723" s="130">
        <v>0</v>
      </c>
      <c r="O1723" s="130">
        <v>0</v>
      </c>
      <c r="P1723" s="130">
        <v>0</v>
      </c>
      <c r="Q1723" s="130">
        <v>0</v>
      </c>
      <c r="R1723" s="130">
        <v>0</v>
      </c>
      <c r="S1723" s="130">
        <v>0</v>
      </c>
      <c r="T1723" s="130">
        <v>0</v>
      </c>
      <c r="U1723" s="130">
        <v>0</v>
      </c>
      <c r="V1723" s="130">
        <v>0</v>
      </c>
      <c r="W1723" s="135">
        <v>0</v>
      </c>
      <c r="X1723" s="15"/>
      <c r="Y1723" s="15"/>
      <c r="Z1723" s="15"/>
      <c r="AA1723" s="15"/>
      <c r="AB1723" s="15"/>
      <c r="AC1723" s="15"/>
    </row>
    <row r="1724" spans="1:29" s="16" customFormat="1" ht="24.75" hidden="1" customHeight="1" x14ac:dyDescent="0.25">
      <c r="A1724" s="125">
        <v>445</v>
      </c>
      <c r="B1724" s="126" t="s">
        <v>294</v>
      </c>
      <c r="C1724" s="106">
        <f t="shared" si="240"/>
        <v>8996273.3100000005</v>
      </c>
      <c r="D1724" s="134">
        <f t="shared" si="246"/>
        <v>179690.36</v>
      </c>
      <c r="E1724" s="130">
        <f t="shared" si="248"/>
        <v>419837.28</v>
      </c>
      <c r="F1724" s="130">
        <v>893167.93</v>
      </c>
      <c r="G1724" s="130">
        <v>0</v>
      </c>
      <c r="H1724" s="130">
        <v>0</v>
      </c>
      <c r="I1724" s="130">
        <v>768445.84</v>
      </c>
      <c r="J1724" s="130">
        <v>967371.9</v>
      </c>
      <c r="K1724" s="130">
        <v>0</v>
      </c>
      <c r="L1724" s="128">
        <v>0</v>
      </c>
      <c r="M1724" s="130">
        <v>0</v>
      </c>
      <c r="N1724" s="130">
        <v>1027</v>
      </c>
      <c r="O1724" s="130">
        <v>5767760</v>
      </c>
      <c r="P1724" s="130">
        <v>0</v>
      </c>
      <c r="Q1724" s="130">
        <v>0</v>
      </c>
      <c r="R1724" s="130">
        <v>0</v>
      </c>
      <c r="S1724" s="130">
        <v>0</v>
      </c>
      <c r="T1724" s="130">
        <v>0</v>
      </c>
      <c r="U1724" s="130">
        <v>0</v>
      </c>
      <c r="V1724" s="130">
        <v>0</v>
      </c>
      <c r="W1724" s="135">
        <v>0</v>
      </c>
      <c r="X1724" s="15"/>
      <c r="Y1724" s="15"/>
      <c r="Z1724" s="15"/>
      <c r="AA1724" s="15"/>
      <c r="AB1724" s="15"/>
      <c r="AC1724" s="15"/>
    </row>
    <row r="1725" spans="1:29" s="16" customFormat="1" ht="24.75" hidden="1" customHeight="1" x14ac:dyDescent="0.25">
      <c r="A1725" s="125">
        <v>446</v>
      </c>
      <c r="B1725" s="126" t="s">
        <v>295</v>
      </c>
      <c r="C1725" s="106">
        <f t="shared" si="240"/>
        <v>7017602.6699999999</v>
      </c>
      <c r="D1725" s="134">
        <f t="shared" si="246"/>
        <v>140168.66</v>
      </c>
      <c r="E1725" s="130">
        <f t="shared" si="248"/>
        <v>327496.86</v>
      </c>
      <c r="F1725" s="130">
        <v>927265.03</v>
      </c>
      <c r="G1725" s="130">
        <v>2085504.16</v>
      </c>
      <c r="H1725" s="130">
        <v>1735084.57</v>
      </c>
      <c r="I1725" s="130">
        <v>797781.62</v>
      </c>
      <c r="J1725" s="130">
        <v>1004301.77</v>
      </c>
      <c r="K1725" s="130">
        <v>0</v>
      </c>
      <c r="L1725" s="128">
        <v>0</v>
      </c>
      <c r="M1725" s="130">
        <v>0</v>
      </c>
      <c r="N1725" s="130">
        <v>0</v>
      </c>
      <c r="O1725" s="130">
        <v>0</v>
      </c>
      <c r="P1725" s="130">
        <v>0</v>
      </c>
      <c r="Q1725" s="130">
        <v>0</v>
      </c>
      <c r="R1725" s="130">
        <v>0</v>
      </c>
      <c r="S1725" s="130">
        <v>0</v>
      </c>
      <c r="T1725" s="130">
        <v>0</v>
      </c>
      <c r="U1725" s="130">
        <v>0</v>
      </c>
      <c r="V1725" s="130">
        <v>0</v>
      </c>
      <c r="W1725" s="135">
        <v>0</v>
      </c>
      <c r="X1725" s="15"/>
      <c r="Y1725" s="15"/>
      <c r="Z1725" s="15"/>
      <c r="AA1725" s="15"/>
      <c r="AB1725" s="15"/>
      <c r="AC1725" s="15"/>
    </row>
    <row r="1726" spans="1:29" s="16" customFormat="1" ht="24.75" hidden="1" customHeight="1" x14ac:dyDescent="0.25">
      <c r="A1726" s="125">
        <v>447</v>
      </c>
      <c r="B1726" s="126" t="s">
        <v>296</v>
      </c>
      <c r="C1726" s="106">
        <f t="shared" si="240"/>
        <v>2783318.31</v>
      </c>
      <c r="D1726" s="134">
        <f t="shared" si="246"/>
        <v>55593.63</v>
      </c>
      <c r="E1726" s="130">
        <f t="shared" si="248"/>
        <v>129891.65</v>
      </c>
      <c r="F1726" s="130">
        <v>599660.74</v>
      </c>
      <c r="G1726" s="130">
        <v>1348692.03</v>
      </c>
      <c r="H1726" s="130">
        <v>0</v>
      </c>
      <c r="I1726" s="130">
        <v>0</v>
      </c>
      <c r="J1726" s="130">
        <v>649480.26</v>
      </c>
      <c r="K1726" s="130">
        <v>0</v>
      </c>
      <c r="L1726" s="128">
        <v>0</v>
      </c>
      <c r="M1726" s="130">
        <v>0</v>
      </c>
      <c r="N1726" s="130">
        <v>0</v>
      </c>
      <c r="O1726" s="130">
        <v>0</v>
      </c>
      <c r="P1726" s="130">
        <v>0</v>
      </c>
      <c r="Q1726" s="130">
        <v>0</v>
      </c>
      <c r="R1726" s="130">
        <v>0</v>
      </c>
      <c r="S1726" s="130">
        <v>0</v>
      </c>
      <c r="T1726" s="130">
        <v>0</v>
      </c>
      <c r="U1726" s="130">
        <v>0</v>
      </c>
      <c r="V1726" s="130">
        <v>0</v>
      </c>
      <c r="W1726" s="135">
        <v>0</v>
      </c>
      <c r="X1726" s="15"/>
      <c r="Y1726" s="15"/>
      <c r="Z1726" s="15"/>
      <c r="AA1726" s="15"/>
      <c r="AB1726" s="15"/>
      <c r="AC1726" s="15"/>
    </row>
    <row r="1727" spans="1:29" s="16" customFormat="1" ht="24.75" hidden="1" customHeight="1" x14ac:dyDescent="0.25">
      <c r="A1727" s="125">
        <v>448</v>
      </c>
      <c r="B1727" s="126" t="s">
        <v>297</v>
      </c>
      <c r="C1727" s="106">
        <f t="shared" si="240"/>
        <v>2181899.17</v>
      </c>
      <c r="D1727" s="134">
        <f t="shared" si="246"/>
        <v>43580.959999999999</v>
      </c>
      <c r="E1727" s="130">
        <f t="shared" si="248"/>
        <v>101824.68</v>
      </c>
      <c r="F1727" s="130">
        <v>392196.69</v>
      </c>
      <c r="G1727" s="130">
        <v>882086.35</v>
      </c>
      <c r="H1727" s="130">
        <v>0</v>
      </c>
      <c r="I1727" s="130">
        <v>337430.29</v>
      </c>
      <c r="J1727" s="130">
        <v>424780.2</v>
      </c>
      <c r="K1727" s="130">
        <v>0</v>
      </c>
      <c r="L1727" s="128">
        <v>0</v>
      </c>
      <c r="M1727" s="130">
        <v>0</v>
      </c>
      <c r="N1727" s="130">
        <v>0</v>
      </c>
      <c r="O1727" s="130">
        <v>0</v>
      </c>
      <c r="P1727" s="130">
        <v>0</v>
      </c>
      <c r="Q1727" s="130">
        <v>0</v>
      </c>
      <c r="R1727" s="130">
        <v>0</v>
      </c>
      <c r="S1727" s="130">
        <v>0</v>
      </c>
      <c r="T1727" s="130">
        <v>0</v>
      </c>
      <c r="U1727" s="130">
        <v>0</v>
      </c>
      <c r="V1727" s="130">
        <v>0</v>
      </c>
      <c r="W1727" s="135">
        <v>0</v>
      </c>
      <c r="X1727" s="15"/>
      <c r="Y1727" s="15"/>
      <c r="Z1727" s="15"/>
      <c r="AA1727" s="15"/>
      <c r="AB1727" s="15"/>
      <c r="AC1727" s="15"/>
    </row>
    <row r="1728" spans="1:29" s="16" customFormat="1" ht="24.75" hidden="1" customHeight="1" x14ac:dyDescent="0.25">
      <c r="A1728" s="125">
        <v>449</v>
      </c>
      <c r="B1728" s="126" t="s">
        <v>298</v>
      </c>
      <c r="C1728" s="106">
        <f t="shared" si="240"/>
        <v>4190582.28</v>
      </c>
      <c r="D1728" s="134">
        <f t="shared" si="246"/>
        <v>83702.13</v>
      </c>
      <c r="E1728" s="130">
        <f t="shared" si="248"/>
        <v>195565.72</v>
      </c>
      <c r="F1728" s="130">
        <v>753257.77</v>
      </c>
      <c r="G1728" s="130">
        <v>1694145.85</v>
      </c>
      <c r="H1728" s="130">
        <v>0</v>
      </c>
      <c r="I1728" s="130">
        <v>648072.75</v>
      </c>
      <c r="J1728" s="130">
        <v>815838.06</v>
      </c>
      <c r="K1728" s="130">
        <v>0</v>
      </c>
      <c r="L1728" s="128">
        <v>0</v>
      </c>
      <c r="M1728" s="130">
        <v>0</v>
      </c>
      <c r="N1728" s="130">
        <v>0</v>
      </c>
      <c r="O1728" s="130">
        <v>0</v>
      </c>
      <c r="P1728" s="130">
        <v>0</v>
      </c>
      <c r="Q1728" s="130">
        <v>0</v>
      </c>
      <c r="R1728" s="130">
        <v>0</v>
      </c>
      <c r="S1728" s="130">
        <v>0</v>
      </c>
      <c r="T1728" s="130">
        <v>0</v>
      </c>
      <c r="U1728" s="130">
        <v>0</v>
      </c>
      <c r="V1728" s="130">
        <v>0</v>
      </c>
      <c r="W1728" s="135">
        <v>0</v>
      </c>
      <c r="X1728" s="15"/>
      <c r="Y1728" s="15"/>
      <c r="Z1728" s="15"/>
      <c r="AA1728" s="15"/>
      <c r="AB1728" s="15"/>
      <c r="AC1728" s="15"/>
    </row>
    <row r="1729" spans="1:29" s="16" customFormat="1" ht="24.75" hidden="1" customHeight="1" x14ac:dyDescent="0.25">
      <c r="A1729" s="125">
        <v>450</v>
      </c>
      <c r="B1729" s="126" t="s">
        <v>299</v>
      </c>
      <c r="C1729" s="106">
        <f t="shared" si="240"/>
        <v>5994295</v>
      </c>
      <c r="D1729" s="134">
        <f t="shared" si="246"/>
        <v>119729.24</v>
      </c>
      <c r="E1729" s="130">
        <f t="shared" si="248"/>
        <v>279741.23</v>
      </c>
      <c r="F1729" s="130">
        <v>793037.72</v>
      </c>
      <c r="G1729" s="130">
        <v>0</v>
      </c>
      <c r="H1729" s="130">
        <v>0</v>
      </c>
      <c r="I1729" s="130">
        <v>0</v>
      </c>
      <c r="J1729" s="130">
        <v>0</v>
      </c>
      <c r="K1729" s="130">
        <v>0</v>
      </c>
      <c r="L1729" s="128">
        <v>0</v>
      </c>
      <c r="M1729" s="130">
        <v>0</v>
      </c>
      <c r="N1729" s="130">
        <v>855</v>
      </c>
      <c r="O1729" s="130">
        <v>4801786.8099999996</v>
      </c>
      <c r="P1729" s="130">
        <v>0</v>
      </c>
      <c r="Q1729" s="130">
        <v>0</v>
      </c>
      <c r="R1729" s="130">
        <v>0</v>
      </c>
      <c r="S1729" s="130">
        <v>0</v>
      </c>
      <c r="T1729" s="130">
        <v>0</v>
      </c>
      <c r="U1729" s="130">
        <v>0</v>
      </c>
      <c r="V1729" s="130">
        <v>0</v>
      </c>
      <c r="W1729" s="135">
        <v>0</v>
      </c>
      <c r="X1729" s="15"/>
      <c r="Y1729" s="15"/>
      <c r="Z1729" s="15"/>
      <c r="AA1729" s="15"/>
      <c r="AB1729" s="15"/>
      <c r="AC1729" s="15"/>
    </row>
    <row r="1730" spans="1:29" s="16" customFormat="1" ht="24.75" hidden="1" customHeight="1" x14ac:dyDescent="0.25">
      <c r="A1730" s="125">
        <v>451</v>
      </c>
      <c r="B1730" s="126" t="s">
        <v>300</v>
      </c>
      <c r="C1730" s="106">
        <f t="shared" si="240"/>
        <v>4288990.37</v>
      </c>
      <c r="D1730" s="134">
        <f t="shared" si="246"/>
        <v>85667.72</v>
      </c>
      <c r="E1730" s="130">
        <f t="shared" si="248"/>
        <v>200158.22</v>
      </c>
      <c r="F1730" s="130">
        <v>770946.64</v>
      </c>
      <c r="G1730" s="130">
        <v>1733929.74</v>
      </c>
      <c r="H1730" s="130">
        <v>0</v>
      </c>
      <c r="I1730" s="130">
        <v>663291.54</v>
      </c>
      <c r="J1730" s="130">
        <v>834996.51</v>
      </c>
      <c r="K1730" s="130">
        <v>0</v>
      </c>
      <c r="L1730" s="128">
        <v>0</v>
      </c>
      <c r="M1730" s="130">
        <v>0</v>
      </c>
      <c r="N1730" s="130">
        <v>786</v>
      </c>
      <c r="O1730" s="130">
        <v>0</v>
      </c>
      <c r="P1730" s="130">
        <v>0</v>
      </c>
      <c r="Q1730" s="130">
        <v>0</v>
      </c>
      <c r="R1730" s="130">
        <v>0</v>
      </c>
      <c r="S1730" s="130">
        <v>0</v>
      </c>
      <c r="T1730" s="130">
        <v>0</v>
      </c>
      <c r="U1730" s="130">
        <v>0</v>
      </c>
      <c r="V1730" s="130">
        <v>0</v>
      </c>
      <c r="W1730" s="135">
        <v>0</v>
      </c>
      <c r="X1730" s="15"/>
      <c r="Y1730" s="15"/>
      <c r="Z1730" s="15"/>
      <c r="AA1730" s="15"/>
      <c r="AB1730" s="15"/>
      <c r="AC1730" s="15"/>
    </row>
    <row r="1731" spans="1:29" s="75" customFormat="1" ht="24.75" hidden="1" customHeight="1" x14ac:dyDescent="0.25">
      <c r="A1731" s="125">
        <v>452</v>
      </c>
      <c r="B1731" s="126" t="s">
        <v>1122</v>
      </c>
      <c r="C1731" s="106">
        <f t="shared" si="240"/>
        <v>4954969.5199999996</v>
      </c>
      <c r="D1731" s="134">
        <f t="shared" si="246"/>
        <v>98969.9</v>
      </c>
      <c r="E1731" s="130">
        <f t="shared" si="248"/>
        <v>231238.08</v>
      </c>
      <c r="F1731" s="130">
        <v>0</v>
      </c>
      <c r="G1731" s="130">
        <v>1304227.68</v>
      </c>
      <c r="H1731" s="130">
        <v>0</v>
      </c>
      <c r="I1731" s="130">
        <v>0</v>
      </c>
      <c r="J1731" s="130">
        <v>0</v>
      </c>
      <c r="K1731" s="130">
        <v>0</v>
      </c>
      <c r="L1731" s="128">
        <v>0</v>
      </c>
      <c r="M1731" s="130">
        <v>0</v>
      </c>
      <c r="N1731" s="130">
        <v>591.25</v>
      </c>
      <c r="O1731" s="130">
        <v>3320533.86</v>
      </c>
      <c r="P1731" s="130">
        <v>0</v>
      </c>
      <c r="Q1731" s="130">
        <v>0</v>
      </c>
      <c r="R1731" s="130">
        <v>0</v>
      </c>
      <c r="S1731" s="130">
        <v>0</v>
      </c>
      <c r="T1731" s="130">
        <v>0</v>
      </c>
      <c r="U1731" s="130">
        <v>0</v>
      </c>
      <c r="V1731" s="130">
        <v>0</v>
      </c>
      <c r="W1731" s="135">
        <v>0</v>
      </c>
      <c r="X1731" s="143"/>
      <c r="Y1731" s="144"/>
      <c r="Z1731" s="144"/>
      <c r="AA1731" s="144"/>
      <c r="AB1731" s="144"/>
      <c r="AC1731" s="144"/>
    </row>
    <row r="1732" spans="1:29" s="16" customFormat="1" ht="24.75" hidden="1" customHeight="1" x14ac:dyDescent="0.25">
      <c r="A1732" s="125">
        <v>453</v>
      </c>
      <c r="B1732" s="126" t="s">
        <v>301</v>
      </c>
      <c r="C1732" s="106">
        <f t="shared" si="240"/>
        <v>4452861.22</v>
      </c>
      <c r="D1732" s="134">
        <f t="shared" si="246"/>
        <v>88940.85</v>
      </c>
      <c r="E1732" s="130">
        <f t="shared" si="248"/>
        <v>207805.73</v>
      </c>
      <c r="F1732" s="130">
        <v>588375.07999999996</v>
      </c>
      <c r="G1732" s="130">
        <v>1323309.55</v>
      </c>
      <c r="H1732" s="130">
        <v>1100958.71</v>
      </c>
      <c r="I1732" s="130">
        <v>506214.3</v>
      </c>
      <c r="J1732" s="130">
        <v>637257</v>
      </c>
      <c r="K1732" s="130">
        <v>0</v>
      </c>
      <c r="L1732" s="128">
        <v>0</v>
      </c>
      <c r="M1732" s="130">
        <v>0</v>
      </c>
      <c r="N1732" s="130">
        <v>0</v>
      </c>
      <c r="O1732" s="130">
        <v>0</v>
      </c>
      <c r="P1732" s="130">
        <v>0</v>
      </c>
      <c r="Q1732" s="130">
        <v>0</v>
      </c>
      <c r="R1732" s="130">
        <v>0</v>
      </c>
      <c r="S1732" s="130">
        <v>0</v>
      </c>
      <c r="T1732" s="130">
        <v>0</v>
      </c>
      <c r="U1732" s="130">
        <v>0</v>
      </c>
      <c r="V1732" s="130">
        <v>0</v>
      </c>
      <c r="W1732" s="135">
        <v>0</v>
      </c>
      <c r="X1732" s="15"/>
      <c r="Y1732" s="15"/>
      <c r="Z1732" s="15"/>
      <c r="AA1732" s="15"/>
      <c r="AB1732" s="15"/>
      <c r="AC1732" s="15"/>
    </row>
    <row r="1733" spans="1:29" s="16" customFormat="1" ht="24.75" hidden="1" customHeight="1" x14ac:dyDescent="0.25">
      <c r="A1733" s="125">
        <v>454</v>
      </c>
      <c r="B1733" s="126" t="s">
        <v>302</v>
      </c>
      <c r="C1733" s="106">
        <f t="shared" si="240"/>
        <v>4170857.69</v>
      </c>
      <c r="D1733" s="134">
        <f t="shared" si="246"/>
        <v>83308.149999999994</v>
      </c>
      <c r="E1733" s="130">
        <f t="shared" si="248"/>
        <v>194645.22</v>
      </c>
      <c r="F1733" s="130">
        <v>587814.80000000005</v>
      </c>
      <c r="G1733" s="130">
        <v>0</v>
      </c>
      <c r="H1733" s="130">
        <v>0</v>
      </c>
      <c r="I1733" s="130">
        <v>0</v>
      </c>
      <c r="J1733" s="130">
        <v>0</v>
      </c>
      <c r="K1733" s="130">
        <v>0</v>
      </c>
      <c r="L1733" s="128">
        <v>0</v>
      </c>
      <c r="M1733" s="130">
        <v>0</v>
      </c>
      <c r="N1733" s="130">
        <v>588.5</v>
      </c>
      <c r="O1733" s="130">
        <v>3305089.52</v>
      </c>
      <c r="P1733" s="130">
        <v>0</v>
      </c>
      <c r="Q1733" s="130">
        <v>0</v>
      </c>
      <c r="R1733" s="130">
        <v>0</v>
      </c>
      <c r="S1733" s="130">
        <v>0</v>
      </c>
      <c r="T1733" s="130">
        <v>0</v>
      </c>
      <c r="U1733" s="130">
        <v>0</v>
      </c>
      <c r="V1733" s="130">
        <v>0</v>
      </c>
      <c r="W1733" s="135">
        <v>0</v>
      </c>
      <c r="X1733" s="15"/>
      <c r="Y1733" s="15"/>
      <c r="Z1733" s="15"/>
      <c r="AA1733" s="15"/>
      <c r="AB1733" s="15"/>
      <c r="AC1733" s="15"/>
    </row>
    <row r="1734" spans="1:29" s="16" customFormat="1" ht="24.75" hidden="1" customHeight="1" x14ac:dyDescent="0.25">
      <c r="A1734" s="125">
        <v>455</v>
      </c>
      <c r="B1734" s="126" t="s">
        <v>303</v>
      </c>
      <c r="C1734" s="106">
        <f t="shared" si="240"/>
        <v>7401307.4500000002</v>
      </c>
      <c r="D1734" s="134">
        <f t="shared" si="246"/>
        <v>147832.72</v>
      </c>
      <c r="E1734" s="130">
        <f t="shared" si="248"/>
        <v>345403.56</v>
      </c>
      <c r="F1734" s="130">
        <v>0</v>
      </c>
      <c r="G1734" s="130">
        <v>0</v>
      </c>
      <c r="H1734" s="130">
        <v>0</v>
      </c>
      <c r="I1734" s="130">
        <v>750954.56</v>
      </c>
      <c r="J1734" s="130">
        <v>945352.68</v>
      </c>
      <c r="K1734" s="130">
        <v>0</v>
      </c>
      <c r="L1734" s="128">
        <v>0</v>
      </c>
      <c r="M1734" s="130">
        <v>0</v>
      </c>
      <c r="N1734" s="130">
        <v>928</v>
      </c>
      <c r="O1734" s="130">
        <v>5211763.93</v>
      </c>
      <c r="P1734" s="130">
        <v>0</v>
      </c>
      <c r="Q1734" s="130">
        <v>0</v>
      </c>
      <c r="R1734" s="130">
        <v>0</v>
      </c>
      <c r="S1734" s="130">
        <v>0</v>
      </c>
      <c r="T1734" s="130">
        <v>0</v>
      </c>
      <c r="U1734" s="130">
        <v>0</v>
      </c>
      <c r="V1734" s="130">
        <v>0</v>
      </c>
      <c r="W1734" s="135">
        <v>0</v>
      </c>
      <c r="X1734" s="15"/>
      <c r="Y1734" s="15"/>
      <c r="Z1734" s="15"/>
      <c r="AA1734" s="15"/>
      <c r="AB1734" s="15"/>
      <c r="AC1734" s="15"/>
    </row>
    <row r="1735" spans="1:29" s="16" customFormat="1" ht="24.75" hidden="1" customHeight="1" x14ac:dyDescent="0.25">
      <c r="A1735" s="125">
        <v>456</v>
      </c>
      <c r="B1735" s="126" t="s">
        <v>304</v>
      </c>
      <c r="C1735" s="106">
        <f t="shared" si="240"/>
        <v>5219637.16</v>
      </c>
      <c r="D1735" s="134">
        <f t="shared" si="246"/>
        <v>104256.33</v>
      </c>
      <c r="E1735" s="130">
        <f t="shared" si="248"/>
        <v>243589.56</v>
      </c>
      <c r="F1735" s="130">
        <v>938230.53</v>
      </c>
      <c r="G1735" s="130">
        <v>2110166.58</v>
      </c>
      <c r="H1735" s="130">
        <v>0</v>
      </c>
      <c r="I1735" s="130">
        <v>807215.89</v>
      </c>
      <c r="J1735" s="130">
        <v>1016178.27</v>
      </c>
      <c r="K1735" s="130">
        <v>0</v>
      </c>
      <c r="L1735" s="128">
        <v>0</v>
      </c>
      <c r="M1735" s="130">
        <v>0</v>
      </c>
      <c r="N1735" s="130">
        <v>0</v>
      </c>
      <c r="O1735" s="130">
        <v>0</v>
      </c>
      <c r="P1735" s="130">
        <v>0</v>
      </c>
      <c r="Q1735" s="130">
        <v>0</v>
      </c>
      <c r="R1735" s="130">
        <v>0</v>
      </c>
      <c r="S1735" s="130">
        <v>0</v>
      </c>
      <c r="T1735" s="130">
        <v>0</v>
      </c>
      <c r="U1735" s="130">
        <v>0</v>
      </c>
      <c r="V1735" s="130">
        <v>0</v>
      </c>
      <c r="W1735" s="135">
        <v>0</v>
      </c>
      <c r="X1735" s="15"/>
      <c r="Y1735" s="15"/>
      <c r="Z1735" s="15"/>
      <c r="AA1735" s="15"/>
      <c r="AB1735" s="15"/>
      <c r="AC1735" s="15"/>
    </row>
    <row r="1736" spans="1:29" s="16" customFormat="1" ht="24.75" hidden="1" customHeight="1" x14ac:dyDescent="0.25">
      <c r="A1736" s="125">
        <v>457</v>
      </c>
      <c r="B1736" s="126" t="s">
        <v>305</v>
      </c>
      <c r="C1736" s="106">
        <f t="shared" si="240"/>
        <v>4326923.16</v>
      </c>
      <c r="D1736" s="134">
        <f t="shared" si="246"/>
        <v>86425.38</v>
      </c>
      <c r="E1736" s="130">
        <f t="shared" si="248"/>
        <v>201928.47</v>
      </c>
      <c r="F1736" s="130">
        <v>932227.52</v>
      </c>
      <c r="G1736" s="130">
        <v>2096665.25</v>
      </c>
      <c r="H1736" s="130">
        <v>0</v>
      </c>
      <c r="I1736" s="130">
        <v>0</v>
      </c>
      <c r="J1736" s="130">
        <v>1009676.54</v>
      </c>
      <c r="K1736" s="130">
        <v>0</v>
      </c>
      <c r="L1736" s="128">
        <v>0</v>
      </c>
      <c r="M1736" s="130">
        <v>0</v>
      </c>
      <c r="N1736" s="130">
        <v>0</v>
      </c>
      <c r="O1736" s="130">
        <v>0</v>
      </c>
      <c r="P1736" s="130">
        <v>0</v>
      </c>
      <c r="Q1736" s="130">
        <v>0</v>
      </c>
      <c r="R1736" s="130">
        <v>0</v>
      </c>
      <c r="S1736" s="130">
        <v>0</v>
      </c>
      <c r="T1736" s="130">
        <v>0</v>
      </c>
      <c r="U1736" s="130">
        <v>0</v>
      </c>
      <c r="V1736" s="130">
        <v>0</v>
      </c>
      <c r="W1736" s="135">
        <v>0</v>
      </c>
      <c r="X1736" s="15"/>
      <c r="Y1736" s="15"/>
      <c r="Z1736" s="15"/>
      <c r="AA1736" s="15"/>
      <c r="AB1736" s="15"/>
      <c r="AC1736" s="15"/>
    </row>
    <row r="1737" spans="1:29" s="16" customFormat="1" ht="24.75" hidden="1" customHeight="1" x14ac:dyDescent="0.25">
      <c r="A1737" s="125">
        <v>458</v>
      </c>
      <c r="B1737" s="126" t="s">
        <v>306</v>
      </c>
      <c r="C1737" s="106">
        <f t="shared" si="240"/>
        <v>2084826.93</v>
      </c>
      <c r="D1737" s="134">
        <f t="shared" si="246"/>
        <v>41642.050000000003</v>
      </c>
      <c r="E1737" s="130">
        <f t="shared" si="248"/>
        <v>97294.52</v>
      </c>
      <c r="F1737" s="130">
        <v>374747.94</v>
      </c>
      <c r="G1737" s="130">
        <v>842842.51</v>
      </c>
      <c r="H1737" s="130">
        <v>0</v>
      </c>
      <c r="I1737" s="130">
        <v>322418.09000000003</v>
      </c>
      <c r="J1737" s="130">
        <v>405881.82</v>
      </c>
      <c r="K1737" s="130">
        <v>0</v>
      </c>
      <c r="L1737" s="128">
        <v>0</v>
      </c>
      <c r="M1737" s="130">
        <v>0</v>
      </c>
      <c r="N1737" s="130">
        <v>0</v>
      </c>
      <c r="O1737" s="130">
        <v>0</v>
      </c>
      <c r="P1737" s="130">
        <v>0</v>
      </c>
      <c r="Q1737" s="130">
        <v>0</v>
      </c>
      <c r="R1737" s="130">
        <v>0</v>
      </c>
      <c r="S1737" s="130">
        <v>0</v>
      </c>
      <c r="T1737" s="130">
        <v>0</v>
      </c>
      <c r="U1737" s="130">
        <v>0</v>
      </c>
      <c r="V1737" s="130">
        <v>0</v>
      </c>
      <c r="W1737" s="135">
        <v>0</v>
      </c>
      <c r="X1737" s="15"/>
      <c r="Y1737" s="15"/>
      <c r="Z1737" s="15"/>
      <c r="AA1737" s="15"/>
      <c r="AB1737" s="15"/>
      <c r="AC1737" s="15"/>
    </row>
    <row r="1738" spans="1:29" s="16" customFormat="1" ht="24.75" hidden="1" customHeight="1" x14ac:dyDescent="0.25">
      <c r="A1738" s="125">
        <v>459</v>
      </c>
      <c r="B1738" s="126" t="s">
        <v>307</v>
      </c>
      <c r="C1738" s="106">
        <f t="shared" si="240"/>
        <v>3294667.75</v>
      </c>
      <c r="D1738" s="134">
        <f t="shared" si="246"/>
        <v>65807.25</v>
      </c>
      <c r="E1738" s="130">
        <f t="shared" si="248"/>
        <v>153755.26</v>
      </c>
      <c r="F1738" s="130">
        <v>592217</v>
      </c>
      <c r="G1738" s="130">
        <v>1331950.3899999999</v>
      </c>
      <c r="H1738" s="130">
        <v>0</v>
      </c>
      <c r="I1738" s="130">
        <v>509519.74</v>
      </c>
      <c r="J1738" s="130">
        <v>641418.11</v>
      </c>
      <c r="K1738" s="130">
        <v>0</v>
      </c>
      <c r="L1738" s="128">
        <v>0</v>
      </c>
      <c r="M1738" s="130">
        <v>0</v>
      </c>
      <c r="N1738" s="130">
        <v>0</v>
      </c>
      <c r="O1738" s="130">
        <v>0</v>
      </c>
      <c r="P1738" s="130">
        <v>0</v>
      </c>
      <c r="Q1738" s="130">
        <v>0</v>
      </c>
      <c r="R1738" s="130">
        <v>0</v>
      </c>
      <c r="S1738" s="130">
        <v>0</v>
      </c>
      <c r="T1738" s="130">
        <v>0</v>
      </c>
      <c r="U1738" s="130">
        <v>0</v>
      </c>
      <c r="V1738" s="130">
        <v>0</v>
      </c>
      <c r="W1738" s="135">
        <v>0</v>
      </c>
      <c r="X1738" s="15"/>
      <c r="Y1738" s="15"/>
      <c r="Z1738" s="15"/>
      <c r="AA1738" s="15"/>
      <c r="AB1738" s="15"/>
      <c r="AC1738" s="15"/>
    </row>
    <row r="1739" spans="1:29" s="189" customFormat="1" ht="24.75" hidden="1" customHeight="1" x14ac:dyDescent="0.25">
      <c r="A1739" s="125">
        <v>460</v>
      </c>
      <c r="B1739" s="126" t="s">
        <v>1475</v>
      </c>
      <c r="C1739" s="106">
        <f t="shared" si="240"/>
        <v>9873579.9100000001</v>
      </c>
      <c r="D1739" s="134">
        <f t="shared" si="246"/>
        <v>197213.56</v>
      </c>
      <c r="E1739" s="130">
        <f t="shared" si="248"/>
        <v>460779.35</v>
      </c>
      <c r="F1739" s="130">
        <v>0</v>
      </c>
      <c r="G1739" s="130">
        <v>0</v>
      </c>
      <c r="H1739" s="130">
        <v>0</v>
      </c>
      <c r="I1739" s="130">
        <v>0</v>
      </c>
      <c r="J1739" s="130">
        <v>0</v>
      </c>
      <c r="K1739" s="130">
        <v>0</v>
      </c>
      <c r="L1739" s="128">
        <v>0</v>
      </c>
      <c r="M1739" s="130">
        <v>0</v>
      </c>
      <c r="N1739" s="130">
        <v>1244</v>
      </c>
      <c r="O1739" s="130">
        <v>9215587</v>
      </c>
      <c r="P1739" s="130">
        <v>0</v>
      </c>
      <c r="Q1739" s="130">
        <v>0</v>
      </c>
      <c r="R1739" s="130">
        <v>0</v>
      </c>
      <c r="S1739" s="130">
        <v>0</v>
      </c>
      <c r="T1739" s="130">
        <v>0</v>
      </c>
      <c r="U1739" s="130">
        <v>0</v>
      </c>
      <c r="V1739" s="130">
        <v>0</v>
      </c>
      <c r="W1739" s="135">
        <v>0</v>
      </c>
      <c r="X1739" s="15"/>
      <c r="Y1739" s="188"/>
      <c r="Z1739" s="188"/>
      <c r="AA1739" s="188"/>
      <c r="AB1739" s="188"/>
      <c r="AC1739" s="188"/>
    </row>
    <row r="1740" spans="1:29" s="16" customFormat="1" ht="24.75" hidden="1" customHeight="1" x14ac:dyDescent="0.25">
      <c r="A1740" s="125">
        <v>461</v>
      </c>
      <c r="B1740" s="126" t="s">
        <v>308</v>
      </c>
      <c r="C1740" s="106">
        <f t="shared" si="240"/>
        <v>5599022.5199999996</v>
      </c>
      <c r="D1740" s="134">
        <f t="shared" si="246"/>
        <v>111834.13</v>
      </c>
      <c r="E1740" s="130">
        <f t="shared" si="248"/>
        <v>261294.69</v>
      </c>
      <c r="F1740" s="130">
        <v>942312.58</v>
      </c>
      <c r="G1740" s="130">
        <v>2119347.4700000002</v>
      </c>
      <c r="H1740" s="130">
        <v>0</v>
      </c>
      <c r="I1740" s="130">
        <v>810727.92</v>
      </c>
      <c r="J1740" s="130">
        <v>1353505.73</v>
      </c>
      <c r="K1740" s="130">
        <v>0</v>
      </c>
      <c r="L1740" s="128">
        <v>0</v>
      </c>
      <c r="M1740" s="130">
        <v>0</v>
      </c>
      <c r="N1740" s="130">
        <v>0</v>
      </c>
      <c r="O1740" s="130">
        <v>0</v>
      </c>
      <c r="P1740" s="130">
        <v>0</v>
      </c>
      <c r="Q1740" s="130">
        <v>0</v>
      </c>
      <c r="R1740" s="130">
        <v>0</v>
      </c>
      <c r="S1740" s="130">
        <v>0</v>
      </c>
      <c r="T1740" s="130">
        <v>0</v>
      </c>
      <c r="U1740" s="130">
        <v>0</v>
      </c>
      <c r="V1740" s="130">
        <v>0</v>
      </c>
      <c r="W1740" s="135">
        <v>0</v>
      </c>
      <c r="X1740" s="15"/>
      <c r="Y1740" s="15"/>
      <c r="Z1740" s="15"/>
      <c r="AA1740" s="15"/>
      <c r="AB1740" s="15"/>
      <c r="AC1740" s="15"/>
    </row>
    <row r="1741" spans="1:29" s="16" customFormat="1" ht="24.75" hidden="1" customHeight="1" x14ac:dyDescent="0.25">
      <c r="A1741" s="125">
        <v>462</v>
      </c>
      <c r="B1741" s="126" t="s">
        <v>309</v>
      </c>
      <c r="C1741" s="106">
        <f t="shared" si="240"/>
        <v>10278121.51</v>
      </c>
      <c r="D1741" s="134">
        <f t="shared" si="246"/>
        <v>205293.82</v>
      </c>
      <c r="E1741" s="130">
        <f t="shared" si="248"/>
        <v>479658.46</v>
      </c>
      <c r="F1741" s="130">
        <v>938230.53</v>
      </c>
      <c r="G1741" s="130">
        <v>2466320.52</v>
      </c>
      <c r="H1741" s="130">
        <v>0</v>
      </c>
      <c r="I1741" s="130">
        <v>0</v>
      </c>
      <c r="J1741" s="130">
        <v>0</v>
      </c>
      <c r="K1741" s="130">
        <v>0</v>
      </c>
      <c r="L1741" s="128">
        <v>0</v>
      </c>
      <c r="M1741" s="130">
        <v>0</v>
      </c>
      <c r="N1741" s="130">
        <v>956</v>
      </c>
      <c r="O1741" s="130">
        <v>6188618.1799999997</v>
      </c>
      <c r="P1741" s="130">
        <v>0</v>
      </c>
      <c r="Q1741" s="130">
        <v>0</v>
      </c>
      <c r="R1741" s="130">
        <v>0</v>
      </c>
      <c r="S1741" s="130">
        <v>0</v>
      </c>
      <c r="T1741" s="130">
        <v>0</v>
      </c>
      <c r="U1741" s="130">
        <v>0</v>
      </c>
      <c r="V1741" s="130">
        <v>0</v>
      </c>
      <c r="W1741" s="135">
        <v>0</v>
      </c>
      <c r="X1741" s="15"/>
      <c r="Y1741" s="15"/>
      <c r="Z1741" s="15"/>
      <c r="AA1741" s="15"/>
      <c r="AB1741" s="15"/>
      <c r="AC1741" s="15"/>
    </row>
    <row r="1742" spans="1:29" s="16" customFormat="1" ht="24.75" hidden="1" customHeight="1" x14ac:dyDescent="0.25">
      <c r="A1742" s="125">
        <v>463</v>
      </c>
      <c r="B1742" s="126" t="s">
        <v>310</v>
      </c>
      <c r="C1742" s="106">
        <f t="shared" ref="C1742:C1765" si="249">ROUND(SUM(D1742+E1742+F1742+G1742+H1742+I1742+J1742+K1742+M1742+O1742+Q1742+S1742+U1742+W1742),2)</f>
        <v>3934967.9</v>
      </c>
      <c r="D1742" s="134">
        <f t="shared" si="246"/>
        <v>78596.52</v>
      </c>
      <c r="E1742" s="130">
        <f t="shared" si="248"/>
        <v>183636.73</v>
      </c>
      <c r="F1742" s="130">
        <v>483922.69</v>
      </c>
      <c r="G1742" s="130">
        <v>0</v>
      </c>
      <c r="H1742" s="130">
        <v>0</v>
      </c>
      <c r="I1742" s="130">
        <v>0</v>
      </c>
      <c r="J1742" s="130">
        <v>0</v>
      </c>
      <c r="K1742" s="130">
        <v>0</v>
      </c>
      <c r="L1742" s="128">
        <v>0</v>
      </c>
      <c r="M1742" s="130">
        <v>0</v>
      </c>
      <c r="N1742" s="130">
        <v>618</v>
      </c>
      <c r="O1742" s="130">
        <v>3188811.96</v>
      </c>
      <c r="P1742" s="130">
        <v>0</v>
      </c>
      <c r="Q1742" s="130">
        <v>0</v>
      </c>
      <c r="R1742" s="130">
        <v>0</v>
      </c>
      <c r="S1742" s="130">
        <v>0</v>
      </c>
      <c r="T1742" s="130">
        <v>0</v>
      </c>
      <c r="U1742" s="130">
        <v>0</v>
      </c>
      <c r="V1742" s="130">
        <v>0</v>
      </c>
      <c r="W1742" s="135">
        <v>0</v>
      </c>
      <c r="X1742" s="15"/>
      <c r="Y1742" s="15"/>
      <c r="Z1742" s="15"/>
      <c r="AA1742" s="15"/>
      <c r="AB1742" s="15"/>
      <c r="AC1742" s="15"/>
    </row>
    <row r="1743" spans="1:29" s="16" customFormat="1" ht="24.75" hidden="1" customHeight="1" x14ac:dyDescent="0.25">
      <c r="A1743" s="125">
        <v>464</v>
      </c>
      <c r="B1743" s="126" t="s">
        <v>263</v>
      </c>
      <c r="C1743" s="106">
        <f t="shared" si="249"/>
        <v>7070111.5899999999</v>
      </c>
      <c r="D1743" s="134">
        <f t="shared" si="246"/>
        <v>141217.46</v>
      </c>
      <c r="E1743" s="130">
        <f t="shared" si="248"/>
        <v>329947.34000000003</v>
      </c>
      <c r="F1743" s="130">
        <v>0</v>
      </c>
      <c r="G1743" s="130">
        <v>0</v>
      </c>
      <c r="H1743" s="130">
        <v>0</v>
      </c>
      <c r="I1743" s="130">
        <v>0</v>
      </c>
      <c r="J1743" s="130">
        <v>0</v>
      </c>
      <c r="K1743" s="130">
        <v>0</v>
      </c>
      <c r="L1743" s="128">
        <v>0</v>
      </c>
      <c r="M1743" s="130">
        <v>0</v>
      </c>
      <c r="N1743" s="130">
        <v>1175</v>
      </c>
      <c r="O1743" s="130">
        <v>6598946.79</v>
      </c>
      <c r="P1743" s="130">
        <v>0</v>
      </c>
      <c r="Q1743" s="130">
        <v>0</v>
      </c>
      <c r="R1743" s="130">
        <v>0</v>
      </c>
      <c r="S1743" s="130">
        <v>0</v>
      </c>
      <c r="T1743" s="130">
        <v>0</v>
      </c>
      <c r="U1743" s="130">
        <v>0</v>
      </c>
      <c r="V1743" s="130">
        <v>0</v>
      </c>
      <c r="W1743" s="135">
        <v>0</v>
      </c>
      <c r="X1743" s="15"/>
      <c r="Y1743" s="15"/>
      <c r="Z1743" s="15"/>
      <c r="AA1743" s="15"/>
      <c r="AB1743" s="15"/>
      <c r="AC1743" s="15"/>
    </row>
    <row r="1744" spans="1:29" s="189" customFormat="1" ht="24.75" hidden="1" customHeight="1" x14ac:dyDescent="0.25">
      <c r="A1744" s="125">
        <v>465</v>
      </c>
      <c r="B1744" s="126" t="s">
        <v>1467</v>
      </c>
      <c r="C1744" s="106">
        <f t="shared" si="249"/>
        <v>4271015.76</v>
      </c>
      <c r="D1744" s="134">
        <f t="shared" si="246"/>
        <v>85308.7</v>
      </c>
      <c r="E1744" s="130">
        <f t="shared" si="248"/>
        <v>199319.38</v>
      </c>
      <c r="F1744" s="130">
        <v>0</v>
      </c>
      <c r="G1744" s="130">
        <v>3986387.68</v>
      </c>
      <c r="H1744" s="130">
        <v>0</v>
      </c>
      <c r="I1744" s="130">
        <v>0</v>
      </c>
      <c r="J1744" s="130">
        <v>0</v>
      </c>
      <c r="K1744" s="130">
        <v>0</v>
      </c>
      <c r="L1744" s="128">
        <v>0</v>
      </c>
      <c r="M1744" s="130">
        <v>0</v>
      </c>
      <c r="N1744" s="130">
        <v>0</v>
      </c>
      <c r="O1744" s="130">
        <v>0</v>
      </c>
      <c r="P1744" s="130">
        <v>0</v>
      </c>
      <c r="Q1744" s="130">
        <v>0</v>
      </c>
      <c r="R1744" s="130">
        <v>0</v>
      </c>
      <c r="S1744" s="130">
        <v>0</v>
      </c>
      <c r="T1744" s="130">
        <v>0</v>
      </c>
      <c r="U1744" s="130">
        <v>0</v>
      </c>
      <c r="V1744" s="130">
        <v>0</v>
      </c>
      <c r="W1744" s="135">
        <v>0</v>
      </c>
      <c r="X1744" s="15"/>
      <c r="Y1744" s="188"/>
      <c r="Z1744" s="188"/>
      <c r="AA1744" s="188"/>
      <c r="AB1744" s="188"/>
      <c r="AC1744" s="188"/>
    </row>
    <row r="1745" spans="1:30" s="189" customFormat="1" ht="24.75" hidden="1" customHeight="1" x14ac:dyDescent="0.25">
      <c r="A1745" s="125">
        <v>466</v>
      </c>
      <c r="B1745" s="126" t="s">
        <v>1466</v>
      </c>
      <c r="C1745" s="106">
        <f t="shared" si="249"/>
        <v>2803958.7</v>
      </c>
      <c r="D1745" s="134">
        <f t="shared" si="246"/>
        <v>56005.9</v>
      </c>
      <c r="E1745" s="130">
        <f t="shared" si="248"/>
        <v>130854.9</v>
      </c>
      <c r="F1745" s="130">
        <v>0</v>
      </c>
      <c r="G1745" s="130">
        <v>2617097.9043469746</v>
      </c>
      <c r="H1745" s="130">
        <v>0</v>
      </c>
      <c r="I1745" s="130">
        <v>0</v>
      </c>
      <c r="J1745" s="130">
        <v>0</v>
      </c>
      <c r="K1745" s="130">
        <v>0</v>
      </c>
      <c r="L1745" s="128">
        <v>0</v>
      </c>
      <c r="M1745" s="130">
        <v>0</v>
      </c>
      <c r="N1745" s="130">
        <v>0</v>
      </c>
      <c r="O1745" s="130">
        <v>0</v>
      </c>
      <c r="P1745" s="130">
        <v>0</v>
      </c>
      <c r="Q1745" s="130">
        <v>0</v>
      </c>
      <c r="R1745" s="130">
        <v>0</v>
      </c>
      <c r="S1745" s="130">
        <v>0</v>
      </c>
      <c r="T1745" s="130">
        <v>0</v>
      </c>
      <c r="U1745" s="130">
        <v>0</v>
      </c>
      <c r="V1745" s="130">
        <v>0</v>
      </c>
      <c r="W1745" s="135">
        <v>0</v>
      </c>
      <c r="X1745" s="15"/>
      <c r="Y1745" s="188"/>
      <c r="Z1745" s="188"/>
      <c r="AA1745" s="188"/>
      <c r="AB1745" s="188"/>
      <c r="AC1745" s="188"/>
    </row>
    <row r="1746" spans="1:30" s="189" customFormat="1" ht="24.75" hidden="1" customHeight="1" x14ac:dyDescent="0.25">
      <c r="A1746" s="125">
        <v>467</v>
      </c>
      <c r="B1746" s="126" t="s">
        <v>1468</v>
      </c>
      <c r="C1746" s="106">
        <f t="shared" si="249"/>
        <v>2841397.17</v>
      </c>
      <c r="D1746" s="134">
        <f t="shared" si="246"/>
        <v>56753.69</v>
      </c>
      <c r="E1746" s="130">
        <f t="shared" si="248"/>
        <v>132602.07</v>
      </c>
      <c r="F1746" s="130">
        <v>0</v>
      </c>
      <c r="G1746" s="130">
        <v>2652041.4076757389</v>
      </c>
      <c r="H1746" s="130">
        <v>0</v>
      </c>
      <c r="I1746" s="130">
        <v>0</v>
      </c>
      <c r="J1746" s="130">
        <v>0</v>
      </c>
      <c r="K1746" s="130">
        <v>0</v>
      </c>
      <c r="L1746" s="128">
        <v>0</v>
      </c>
      <c r="M1746" s="130">
        <v>0</v>
      </c>
      <c r="N1746" s="130">
        <v>0</v>
      </c>
      <c r="O1746" s="130">
        <v>0</v>
      </c>
      <c r="P1746" s="130">
        <v>0</v>
      </c>
      <c r="Q1746" s="130">
        <v>0</v>
      </c>
      <c r="R1746" s="130">
        <v>0</v>
      </c>
      <c r="S1746" s="130">
        <v>0</v>
      </c>
      <c r="T1746" s="130">
        <v>0</v>
      </c>
      <c r="U1746" s="130">
        <v>0</v>
      </c>
      <c r="V1746" s="130">
        <v>0</v>
      </c>
      <c r="W1746" s="135">
        <v>0</v>
      </c>
      <c r="X1746" s="15"/>
      <c r="Y1746" s="188"/>
      <c r="Z1746" s="188"/>
      <c r="AA1746" s="188"/>
      <c r="AB1746" s="188"/>
      <c r="AC1746" s="188"/>
    </row>
    <row r="1747" spans="1:30" s="72" customFormat="1" ht="24.75" hidden="1" customHeight="1" x14ac:dyDescent="0.25">
      <c r="A1747" s="149" t="s">
        <v>74</v>
      </c>
      <c r="B1747" s="149"/>
      <c r="C1747" s="173">
        <f>ROUND(SUM(D1747+E1747+F1747+G1747+H1747+I1747+J1747+K1747+M1747+O1747+Q1747+S1747+U1747+W1747),2)</f>
        <v>324870652.74000001</v>
      </c>
      <c r="D1747" s="133">
        <f t="shared" ref="D1747:W1747" si="250">ROUND(SUM(D1687:D1746),2)</f>
        <v>6467863.8099999996</v>
      </c>
      <c r="E1747" s="133">
        <f t="shared" si="250"/>
        <v>15111831.32</v>
      </c>
      <c r="F1747" s="133">
        <f t="shared" si="250"/>
        <v>36115671.310000002</v>
      </c>
      <c r="G1747" s="133">
        <f t="shared" si="250"/>
        <v>76964145.069999993</v>
      </c>
      <c r="H1747" s="133">
        <f t="shared" si="250"/>
        <v>8928530.5299999993</v>
      </c>
      <c r="I1747" s="133">
        <f t="shared" si="250"/>
        <v>23560488.719999999</v>
      </c>
      <c r="J1747" s="133">
        <f t="shared" si="250"/>
        <v>36342851.159999996</v>
      </c>
      <c r="K1747" s="133">
        <f t="shared" si="250"/>
        <v>0</v>
      </c>
      <c r="L1747" s="133">
        <f t="shared" si="250"/>
        <v>0</v>
      </c>
      <c r="M1747" s="133">
        <f t="shared" si="250"/>
        <v>0</v>
      </c>
      <c r="N1747" s="133">
        <f t="shared" si="250"/>
        <v>20422.150000000001</v>
      </c>
      <c r="O1747" s="133">
        <f t="shared" si="250"/>
        <v>115723119.02</v>
      </c>
      <c r="P1747" s="133">
        <f t="shared" si="250"/>
        <v>6368.19</v>
      </c>
      <c r="Q1747" s="133">
        <f t="shared" si="250"/>
        <v>1054331.8</v>
      </c>
      <c r="R1747" s="133">
        <f t="shared" si="250"/>
        <v>922.3</v>
      </c>
      <c r="S1747" s="133">
        <f t="shared" si="250"/>
        <v>4601820</v>
      </c>
      <c r="T1747" s="133">
        <f t="shared" si="250"/>
        <v>0</v>
      </c>
      <c r="U1747" s="133">
        <f t="shared" si="250"/>
        <v>0</v>
      </c>
      <c r="V1747" s="133">
        <f t="shared" si="250"/>
        <v>0</v>
      </c>
      <c r="W1747" s="133">
        <f t="shared" si="250"/>
        <v>0</v>
      </c>
      <c r="X1747" s="51"/>
      <c r="Y1747" s="51"/>
      <c r="Z1747" s="51"/>
      <c r="AA1747" s="51"/>
      <c r="AB1747" s="51"/>
      <c r="AC1747" s="51"/>
    </row>
    <row r="1748" spans="1:30" s="50" customFormat="1" ht="24.75" hidden="1" customHeight="1" x14ac:dyDescent="0.25">
      <c r="A1748" s="224" t="s">
        <v>75</v>
      </c>
      <c r="B1748" s="225"/>
      <c r="C1748" s="226"/>
      <c r="D1748" s="129"/>
      <c r="E1748" s="130"/>
      <c r="F1748" s="130"/>
      <c r="G1748" s="130"/>
      <c r="H1748" s="130"/>
      <c r="I1748" s="130"/>
      <c r="J1748" s="130"/>
      <c r="K1748" s="130"/>
      <c r="L1748" s="108"/>
      <c r="M1748" s="130"/>
      <c r="N1748" s="135"/>
      <c r="O1748" s="130"/>
      <c r="P1748" s="135"/>
      <c r="Q1748" s="130"/>
      <c r="R1748" s="135"/>
      <c r="S1748" s="130"/>
      <c r="T1748" s="130"/>
      <c r="U1748" s="130"/>
      <c r="V1748" s="135"/>
      <c r="W1748" s="135"/>
      <c r="X1748" s="15"/>
      <c r="Y1748" s="49"/>
      <c r="Z1748" s="49"/>
      <c r="AA1748" s="49"/>
      <c r="AB1748" s="49"/>
      <c r="AC1748" s="49"/>
    </row>
    <row r="1749" spans="1:30" s="55" customFormat="1" ht="24.75" hidden="1" customHeight="1" x14ac:dyDescent="0.25">
      <c r="A1749" s="125">
        <v>468</v>
      </c>
      <c r="B1749" s="126" t="s">
        <v>1014</v>
      </c>
      <c r="C1749" s="106">
        <f t="shared" si="249"/>
        <v>5325147.88</v>
      </c>
      <c r="D1749" s="134">
        <f>ROUND((F1749+G1749+H1749+I1749+J1749+K1749+M1749+O1749+Q1749+S1749+U1749+W1749)*0.0214,2)</f>
        <v>106363.79</v>
      </c>
      <c r="E1749" s="130">
        <f>ROUND((F1749+G1749+H1749+I1749+J1749+K1749+M1749+O1749+Q1749+S1749+U1749+W1749)*0.05,2)</f>
        <v>248513.53</v>
      </c>
      <c r="F1749" s="130">
        <v>0</v>
      </c>
      <c r="G1749" s="130">
        <v>0</v>
      </c>
      <c r="H1749" s="130">
        <v>0</v>
      </c>
      <c r="I1749" s="130">
        <v>0</v>
      </c>
      <c r="J1749" s="130">
        <v>0</v>
      </c>
      <c r="K1749" s="130">
        <v>0</v>
      </c>
      <c r="L1749" s="128">
        <v>0</v>
      </c>
      <c r="M1749" s="130">
        <v>0</v>
      </c>
      <c r="N1749" s="130">
        <v>885</v>
      </c>
      <c r="O1749" s="130">
        <v>4970270.5599999996</v>
      </c>
      <c r="P1749" s="130">
        <v>0</v>
      </c>
      <c r="Q1749" s="130">
        <v>0</v>
      </c>
      <c r="R1749" s="130">
        <v>0</v>
      </c>
      <c r="S1749" s="130">
        <v>0</v>
      </c>
      <c r="T1749" s="130">
        <v>0</v>
      </c>
      <c r="U1749" s="130">
        <v>0</v>
      </c>
      <c r="V1749" s="130">
        <v>0</v>
      </c>
      <c r="W1749" s="135">
        <v>0</v>
      </c>
      <c r="X1749" s="56"/>
      <c r="Y1749" s="57"/>
      <c r="Z1749" s="57"/>
      <c r="AA1749" s="57"/>
      <c r="AB1749" s="57"/>
      <c r="AC1749" s="57"/>
      <c r="AD1749" s="57"/>
    </row>
    <row r="1750" spans="1:30" s="55" customFormat="1" ht="24.75" hidden="1" customHeight="1" x14ac:dyDescent="0.25">
      <c r="A1750" s="125">
        <v>469</v>
      </c>
      <c r="B1750" s="126" t="s">
        <v>1015</v>
      </c>
      <c r="C1750" s="106">
        <f t="shared" si="249"/>
        <v>1918777.97</v>
      </c>
      <c r="D1750" s="134">
        <f>ROUND((F1750+G1750+H1750+I1750+J1750+K1750+M1750+O1750+Q1750+S1750+U1750+W1750)*0.0214,2)</f>
        <v>38325.410000000003</v>
      </c>
      <c r="E1750" s="130">
        <f>ROUND((F1750+G1750+H1750+I1750+J1750+K1750+M1750+O1750+Q1750+S1750+U1750+W1750)*0.05,2)</f>
        <v>89545.36</v>
      </c>
      <c r="F1750" s="130">
        <v>0</v>
      </c>
      <c r="G1750" s="130">
        <v>664265.02</v>
      </c>
      <c r="H1750" s="130">
        <v>552651.01</v>
      </c>
      <c r="I1750" s="130">
        <v>254105.67</v>
      </c>
      <c r="J1750" s="130">
        <v>319885.5</v>
      </c>
      <c r="K1750" s="130">
        <v>0</v>
      </c>
      <c r="L1750" s="128">
        <v>0</v>
      </c>
      <c r="M1750" s="130">
        <v>0</v>
      </c>
      <c r="N1750" s="130">
        <v>0</v>
      </c>
      <c r="O1750" s="130">
        <v>0</v>
      </c>
      <c r="P1750" s="130">
        <v>0</v>
      </c>
      <c r="Q1750" s="130">
        <v>0</v>
      </c>
      <c r="R1750" s="130">
        <v>0</v>
      </c>
      <c r="S1750" s="130">
        <v>0</v>
      </c>
      <c r="T1750" s="130">
        <v>0</v>
      </c>
      <c r="U1750" s="130">
        <v>0</v>
      </c>
      <c r="V1750" s="130">
        <v>0</v>
      </c>
      <c r="W1750" s="135">
        <v>0</v>
      </c>
      <c r="X1750" s="56"/>
      <c r="Y1750" s="57"/>
      <c r="Z1750" s="57"/>
      <c r="AA1750" s="57"/>
      <c r="AB1750" s="57"/>
      <c r="AC1750" s="57"/>
      <c r="AD1750" s="57"/>
    </row>
    <row r="1751" spans="1:30" s="55" customFormat="1" ht="24.75" hidden="1" customHeight="1" x14ac:dyDescent="0.25">
      <c r="A1751" s="125">
        <v>470</v>
      </c>
      <c r="B1751" s="126" t="s">
        <v>1016</v>
      </c>
      <c r="C1751" s="106">
        <f t="shared" si="249"/>
        <v>5220833.34</v>
      </c>
      <c r="D1751" s="134">
        <f>ROUND((F1751+G1751+H1751+I1751+J1751+K1751+M1751+O1751+Q1751+S1751+U1751+W1751)*0.0214,2)</f>
        <v>104280.23</v>
      </c>
      <c r="E1751" s="130">
        <f>ROUND((F1751+G1751+H1751+I1751+J1751+K1751+M1751+O1751+Q1751+S1751+U1751+W1751)*0.05,2)</f>
        <v>243645.39</v>
      </c>
      <c r="F1751" s="130">
        <v>605903.87</v>
      </c>
      <c r="G1751" s="130">
        <v>0</v>
      </c>
      <c r="H1751" s="130">
        <v>0</v>
      </c>
      <c r="I1751" s="130">
        <v>0</v>
      </c>
      <c r="J1751" s="130">
        <v>0</v>
      </c>
      <c r="K1751" s="130">
        <v>0</v>
      </c>
      <c r="L1751" s="128">
        <v>0</v>
      </c>
      <c r="M1751" s="130">
        <v>0</v>
      </c>
      <c r="N1751" s="130">
        <v>500</v>
      </c>
      <c r="O1751" s="130">
        <v>1872041.64</v>
      </c>
      <c r="P1751" s="130">
        <v>0</v>
      </c>
      <c r="Q1751" s="130">
        <v>0</v>
      </c>
      <c r="R1751" s="130">
        <v>480</v>
      </c>
      <c r="S1751" s="130">
        <v>2394962.21</v>
      </c>
      <c r="T1751" s="130">
        <v>0</v>
      </c>
      <c r="U1751" s="130">
        <v>0</v>
      </c>
      <c r="V1751" s="130">
        <v>0</v>
      </c>
      <c r="W1751" s="135">
        <v>0</v>
      </c>
      <c r="X1751" s="56"/>
      <c r="Y1751" s="57"/>
      <c r="Z1751" s="57"/>
      <c r="AA1751" s="57"/>
      <c r="AB1751" s="57"/>
      <c r="AC1751" s="57"/>
      <c r="AD1751" s="57"/>
    </row>
    <row r="1752" spans="1:30" s="55" customFormat="1" ht="24.75" hidden="1" customHeight="1" x14ac:dyDescent="0.25">
      <c r="A1752" s="125">
        <v>471</v>
      </c>
      <c r="B1752" s="126" t="s">
        <v>1017</v>
      </c>
      <c r="C1752" s="106">
        <f t="shared" si="249"/>
        <v>2565962.5099999998</v>
      </c>
      <c r="D1752" s="134">
        <f>ROUND((F1752+G1752+H1752+I1752+J1752+K1752+M1752+O1752+Q1752+S1752+U1752+W1752)*0.0214,2)</f>
        <v>51252.19</v>
      </c>
      <c r="E1752" s="130">
        <f>ROUND((F1752+G1752+H1752+I1752+J1752+K1752+M1752+O1752+Q1752+S1752+U1752+W1752)*0.05,2)</f>
        <v>119748.11</v>
      </c>
      <c r="F1752" s="130">
        <v>0</v>
      </c>
      <c r="G1752" s="130">
        <v>0</v>
      </c>
      <c r="H1752" s="130">
        <v>0</v>
      </c>
      <c r="I1752" s="130">
        <v>0</v>
      </c>
      <c r="J1752" s="130">
        <v>0</v>
      </c>
      <c r="K1752" s="130">
        <v>0</v>
      </c>
      <c r="L1752" s="128">
        <v>0</v>
      </c>
      <c r="M1752" s="130">
        <v>0</v>
      </c>
      <c r="N1752" s="130">
        <v>0</v>
      </c>
      <c r="O1752" s="130">
        <v>0</v>
      </c>
      <c r="P1752" s="130">
        <v>0</v>
      </c>
      <c r="Q1752" s="130">
        <v>0</v>
      </c>
      <c r="R1752" s="130">
        <v>480</v>
      </c>
      <c r="S1752" s="130">
        <v>2394962.21</v>
      </c>
      <c r="T1752" s="130">
        <v>0</v>
      </c>
      <c r="U1752" s="130">
        <v>0</v>
      </c>
      <c r="V1752" s="130">
        <v>0</v>
      </c>
      <c r="W1752" s="135">
        <v>0</v>
      </c>
      <c r="X1752" s="56"/>
      <c r="Y1752" s="57"/>
      <c r="Z1752" s="57"/>
      <c r="AA1752" s="57"/>
      <c r="AB1752" s="57"/>
      <c r="AC1752" s="57"/>
      <c r="AD1752" s="57"/>
    </row>
    <row r="1753" spans="1:30" s="55" customFormat="1" ht="24.75" hidden="1" customHeight="1" x14ac:dyDescent="0.25">
      <c r="A1753" s="125">
        <v>472</v>
      </c>
      <c r="B1753" s="126" t="s">
        <v>1018</v>
      </c>
      <c r="C1753" s="106">
        <f t="shared" si="249"/>
        <v>5325147.88</v>
      </c>
      <c r="D1753" s="134">
        <f>ROUND((F1753+G1753+H1753+I1753+J1753+K1753+M1753+O1753+Q1753+S1753+U1753+W1753)*0.0214,2)</f>
        <v>106363.79</v>
      </c>
      <c r="E1753" s="130">
        <f>ROUND((F1753+G1753+H1753+I1753+J1753+K1753+M1753+O1753+Q1753+S1753+U1753+W1753)*0.05,2)</f>
        <v>248513.53</v>
      </c>
      <c r="F1753" s="130">
        <v>0</v>
      </c>
      <c r="G1753" s="130">
        <v>0</v>
      </c>
      <c r="H1753" s="130">
        <v>0</v>
      </c>
      <c r="I1753" s="130">
        <v>0</v>
      </c>
      <c r="J1753" s="130">
        <v>0</v>
      </c>
      <c r="K1753" s="130">
        <v>0</v>
      </c>
      <c r="L1753" s="128">
        <v>0</v>
      </c>
      <c r="M1753" s="130">
        <v>0</v>
      </c>
      <c r="N1753" s="130">
        <v>885</v>
      </c>
      <c r="O1753" s="130">
        <v>4970270.5599999996</v>
      </c>
      <c r="P1753" s="130">
        <v>0</v>
      </c>
      <c r="Q1753" s="130">
        <v>0</v>
      </c>
      <c r="R1753" s="130">
        <v>0</v>
      </c>
      <c r="S1753" s="130">
        <v>0</v>
      </c>
      <c r="T1753" s="130">
        <v>0</v>
      </c>
      <c r="U1753" s="130">
        <v>0</v>
      </c>
      <c r="V1753" s="130">
        <v>0</v>
      </c>
      <c r="W1753" s="135">
        <v>0</v>
      </c>
      <c r="X1753" s="56"/>
      <c r="Y1753" s="57"/>
      <c r="Z1753" s="57"/>
      <c r="AA1753" s="57"/>
      <c r="AB1753" s="57"/>
      <c r="AC1753" s="57"/>
      <c r="AD1753" s="57"/>
    </row>
    <row r="1754" spans="1:30" s="53" customFormat="1" ht="24.75" hidden="1" customHeight="1" x14ac:dyDescent="0.25">
      <c r="A1754" s="192" t="s">
        <v>76</v>
      </c>
      <c r="B1754" s="193"/>
      <c r="C1754" s="173">
        <f t="shared" si="249"/>
        <v>20355869.579999998</v>
      </c>
      <c r="D1754" s="133">
        <f>ROUND(SUM(D1749:D1753),2)</f>
        <v>406585.41</v>
      </c>
      <c r="E1754" s="133">
        <f t="shared" ref="E1754:W1754" si="251">ROUND(SUM(E1749:E1753),2)</f>
        <v>949965.92</v>
      </c>
      <c r="F1754" s="133">
        <f t="shared" si="251"/>
        <v>605903.87</v>
      </c>
      <c r="G1754" s="133">
        <f t="shared" si="251"/>
        <v>664265.02</v>
      </c>
      <c r="H1754" s="133">
        <f t="shared" si="251"/>
        <v>552651.01</v>
      </c>
      <c r="I1754" s="133">
        <f t="shared" si="251"/>
        <v>254105.67</v>
      </c>
      <c r="J1754" s="133">
        <f t="shared" si="251"/>
        <v>319885.5</v>
      </c>
      <c r="K1754" s="133">
        <f t="shared" si="251"/>
        <v>0</v>
      </c>
      <c r="L1754" s="112">
        <f t="shared" si="251"/>
        <v>0</v>
      </c>
      <c r="M1754" s="133">
        <f t="shared" si="251"/>
        <v>0</v>
      </c>
      <c r="N1754" s="133">
        <f t="shared" si="251"/>
        <v>2270</v>
      </c>
      <c r="O1754" s="133">
        <f t="shared" si="251"/>
        <v>11812582.76</v>
      </c>
      <c r="P1754" s="133">
        <f t="shared" si="251"/>
        <v>0</v>
      </c>
      <c r="Q1754" s="133">
        <f t="shared" si="251"/>
        <v>0</v>
      </c>
      <c r="R1754" s="133">
        <f t="shared" si="251"/>
        <v>960</v>
      </c>
      <c r="S1754" s="133">
        <f t="shared" si="251"/>
        <v>4789924.42</v>
      </c>
      <c r="T1754" s="133">
        <f t="shared" si="251"/>
        <v>0</v>
      </c>
      <c r="U1754" s="133">
        <f t="shared" si="251"/>
        <v>0</v>
      </c>
      <c r="V1754" s="133">
        <f t="shared" si="251"/>
        <v>0</v>
      </c>
      <c r="W1754" s="133">
        <f t="shared" si="251"/>
        <v>0</v>
      </c>
      <c r="X1754" s="51"/>
      <c r="Y1754" s="52"/>
      <c r="Z1754" s="52"/>
      <c r="AA1754" s="52"/>
      <c r="AB1754" s="52"/>
      <c r="AC1754" s="52"/>
    </row>
    <row r="1755" spans="1:30" s="50" customFormat="1" ht="24.75" customHeight="1" x14ac:dyDescent="0.25">
      <c r="A1755" s="224" t="s">
        <v>77</v>
      </c>
      <c r="B1755" s="225"/>
      <c r="C1755" s="226"/>
      <c r="D1755" s="129"/>
      <c r="E1755" s="130"/>
      <c r="F1755" s="130"/>
      <c r="G1755" s="130"/>
      <c r="H1755" s="130"/>
      <c r="I1755" s="130"/>
      <c r="J1755" s="130"/>
      <c r="K1755" s="130"/>
      <c r="L1755" s="108"/>
      <c r="M1755" s="130"/>
      <c r="N1755" s="135"/>
      <c r="O1755" s="130"/>
      <c r="P1755" s="135"/>
      <c r="Q1755" s="130"/>
      <c r="R1755" s="135"/>
      <c r="S1755" s="130"/>
      <c r="T1755" s="130"/>
      <c r="U1755" s="130"/>
      <c r="V1755" s="135"/>
      <c r="W1755" s="135"/>
      <c r="X1755" s="15"/>
      <c r="Y1755" s="49"/>
      <c r="Z1755" s="49"/>
      <c r="AA1755" s="49"/>
      <c r="AB1755" s="49"/>
      <c r="AC1755" s="49"/>
    </row>
    <row r="1756" spans="1:30" s="50" customFormat="1" ht="24.75" customHeight="1" x14ac:dyDescent="0.25">
      <c r="A1756" s="238">
        <v>473</v>
      </c>
      <c r="B1756" s="172" t="s">
        <v>844</v>
      </c>
      <c r="C1756" s="106">
        <f t="shared" si="249"/>
        <v>17576149.949999999</v>
      </c>
      <c r="D1756" s="134">
        <f t="shared" ref="D1756:D1764" si="252">ROUND((F1756+G1756+H1756+I1756+J1756+K1756+M1756+O1756+Q1756+S1756+U1756+W1756)*0.0214,2)</f>
        <v>351063.66</v>
      </c>
      <c r="E1756" s="130">
        <f t="shared" ref="E1756:E1764" si="253">ROUND((F1756+G1756+H1756+I1756+J1756+K1756+M1756+O1756+Q1756+S1756+U1756+W1756)*0.05,2)</f>
        <v>820242.2</v>
      </c>
      <c r="F1756" s="130">
        <v>2257176.3420000002</v>
      </c>
      <c r="G1756" s="130">
        <v>5686009.6500000004</v>
      </c>
      <c r="H1756" s="130">
        <v>4127335.7</v>
      </c>
      <c r="I1756" s="130">
        <v>1973779.89</v>
      </c>
      <c r="J1756" s="130">
        <v>2360542.5099999998</v>
      </c>
      <c r="K1756" s="130">
        <v>0</v>
      </c>
      <c r="L1756" s="128">
        <v>0</v>
      </c>
      <c r="M1756" s="130">
        <v>0</v>
      </c>
      <c r="N1756" s="130">
        <v>0</v>
      </c>
      <c r="O1756" s="130">
        <v>0</v>
      </c>
      <c r="P1756" s="130">
        <v>0</v>
      </c>
      <c r="Q1756" s="130">
        <v>0</v>
      </c>
      <c r="R1756" s="130">
        <v>0</v>
      </c>
      <c r="S1756" s="130">
        <v>0</v>
      </c>
      <c r="T1756" s="130">
        <v>0</v>
      </c>
      <c r="U1756" s="130">
        <v>0</v>
      </c>
      <c r="V1756" s="130">
        <v>0</v>
      </c>
      <c r="W1756" s="135">
        <v>0</v>
      </c>
      <c r="X1756" s="15"/>
      <c r="Y1756" s="49"/>
      <c r="Z1756" s="49"/>
      <c r="AA1756" s="49"/>
      <c r="AB1756" s="49"/>
      <c r="AC1756" s="49"/>
    </row>
    <row r="1757" spans="1:30" s="50" customFormat="1" ht="24.75" customHeight="1" x14ac:dyDescent="0.25">
      <c r="A1757" s="238">
        <v>474</v>
      </c>
      <c r="B1757" s="172" t="s">
        <v>849</v>
      </c>
      <c r="C1757" s="106">
        <f t="shared" si="249"/>
        <v>9302627.9100000001</v>
      </c>
      <c r="D1757" s="134">
        <f t="shared" si="252"/>
        <v>185809.44</v>
      </c>
      <c r="E1757" s="130">
        <f t="shared" si="253"/>
        <v>434134.21</v>
      </c>
      <c r="F1757" s="130">
        <v>0</v>
      </c>
      <c r="G1757" s="130">
        <v>0</v>
      </c>
      <c r="H1757" s="130">
        <v>0</v>
      </c>
      <c r="I1757" s="130">
        <v>0</v>
      </c>
      <c r="J1757" s="130">
        <v>0</v>
      </c>
      <c r="K1757" s="130">
        <v>0</v>
      </c>
      <c r="L1757" s="128">
        <v>0</v>
      </c>
      <c r="M1757" s="130">
        <v>0</v>
      </c>
      <c r="N1757" s="130">
        <v>1294</v>
      </c>
      <c r="O1757" s="130">
        <v>8682684.2599999998</v>
      </c>
      <c r="P1757" s="130">
        <v>0</v>
      </c>
      <c r="Q1757" s="130">
        <v>0</v>
      </c>
      <c r="R1757" s="130">
        <v>0</v>
      </c>
      <c r="S1757" s="130">
        <v>0</v>
      </c>
      <c r="T1757" s="130">
        <v>0</v>
      </c>
      <c r="U1757" s="130">
        <v>0</v>
      </c>
      <c r="V1757" s="130">
        <v>0</v>
      </c>
      <c r="W1757" s="135">
        <v>0</v>
      </c>
      <c r="X1757" s="49"/>
      <c r="Y1757" s="49"/>
      <c r="Z1757" s="49"/>
      <c r="AA1757" s="49"/>
      <c r="AB1757" s="49"/>
      <c r="AC1757" s="49"/>
    </row>
    <row r="1758" spans="1:30" s="50" customFormat="1" ht="24.75" customHeight="1" x14ac:dyDescent="0.25">
      <c r="A1758" s="238">
        <v>475</v>
      </c>
      <c r="B1758" s="172" t="s">
        <v>179</v>
      </c>
      <c r="C1758" s="106">
        <f t="shared" si="249"/>
        <v>9151657.9100000001</v>
      </c>
      <c r="D1758" s="134">
        <f t="shared" si="252"/>
        <v>182793.99</v>
      </c>
      <c r="E1758" s="130">
        <f t="shared" si="253"/>
        <v>427088.76</v>
      </c>
      <c r="F1758" s="130">
        <v>0</v>
      </c>
      <c r="G1758" s="130">
        <v>0</v>
      </c>
      <c r="H1758" s="130">
        <v>0</v>
      </c>
      <c r="I1758" s="130">
        <v>0</v>
      </c>
      <c r="J1758" s="130">
        <v>0</v>
      </c>
      <c r="K1758" s="130">
        <v>0</v>
      </c>
      <c r="L1758" s="128">
        <v>0</v>
      </c>
      <c r="M1758" s="130">
        <v>0</v>
      </c>
      <c r="N1758" s="130">
        <v>1273</v>
      </c>
      <c r="O1758" s="130">
        <v>8541775.16154298</v>
      </c>
      <c r="P1758" s="130">
        <v>0</v>
      </c>
      <c r="Q1758" s="130">
        <v>0</v>
      </c>
      <c r="R1758" s="130">
        <v>0</v>
      </c>
      <c r="S1758" s="130">
        <v>0</v>
      </c>
      <c r="T1758" s="130">
        <v>0</v>
      </c>
      <c r="U1758" s="130">
        <v>0</v>
      </c>
      <c r="V1758" s="130">
        <v>0</v>
      </c>
      <c r="W1758" s="135">
        <v>0</v>
      </c>
      <c r="X1758" s="49"/>
      <c r="Y1758" s="49"/>
      <c r="Z1758" s="49"/>
      <c r="AA1758" s="49"/>
      <c r="AB1758" s="49"/>
      <c r="AC1758" s="49"/>
    </row>
    <row r="1759" spans="1:30" s="50" customFormat="1" ht="24.75" customHeight="1" x14ac:dyDescent="0.25">
      <c r="A1759" s="238">
        <v>476</v>
      </c>
      <c r="B1759" s="172" t="s">
        <v>709</v>
      </c>
      <c r="C1759" s="106">
        <f t="shared" si="249"/>
        <v>9144778.4100000001</v>
      </c>
      <c r="D1759" s="134">
        <f t="shared" si="252"/>
        <v>182656.58</v>
      </c>
      <c r="E1759" s="130">
        <f t="shared" si="253"/>
        <v>426767.71</v>
      </c>
      <c r="F1759" s="130">
        <v>2637531.7522000005</v>
      </c>
      <c r="G1759" s="130">
        <v>4167642.59</v>
      </c>
      <c r="H1759" s="130">
        <v>0</v>
      </c>
      <c r="I1759" s="130">
        <v>0</v>
      </c>
      <c r="J1759" s="130">
        <v>1730179.78</v>
      </c>
      <c r="K1759" s="130">
        <v>0</v>
      </c>
      <c r="L1759" s="128">
        <v>0</v>
      </c>
      <c r="M1759" s="130">
        <v>0</v>
      </c>
      <c r="N1759" s="130">
        <v>0</v>
      </c>
      <c r="O1759" s="130">
        <v>0</v>
      </c>
      <c r="P1759" s="130">
        <v>0</v>
      </c>
      <c r="Q1759" s="130">
        <v>0</v>
      </c>
      <c r="R1759" s="130">
        <v>0</v>
      </c>
      <c r="S1759" s="130">
        <v>0</v>
      </c>
      <c r="T1759" s="130">
        <v>0</v>
      </c>
      <c r="U1759" s="130">
        <v>0</v>
      </c>
      <c r="V1759" s="130">
        <v>0</v>
      </c>
      <c r="W1759" s="135">
        <v>0</v>
      </c>
      <c r="X1759" s="49"/>
      <c r="Y1759" s="49"/>
      <c r="Z1759" s="49"/>
      <c r="AA1759" s="49"/>
      <c r="AB1759" s="49"/>
      <c r="AC1759" s="49"/>
    </row>
    <row r="1760" spans="1:30" s="50" customFormat="1" ht="24.75" customHeight="1" x14ac:dyDescent="0.25">
      <c r="A1760" s="238">
        <v>477</v>
      </c>
      <c r="B1760" s="172" t="s">
        <v>852</v>
      </c>
      <c r="C1760" s="106">
        <f t="shared" si="249"/>
        <v>2375703.02</v>
      </c>
      <c r="D1760" s="134">
        <f t="shared" si="252"/>
        <v>47451.97</v>
      </c>
      <c r="E1760" s="130">
        <f t="shared" si="253"/>
        <v>110869.1</v>
      </c>
      <c r="F1760" s="130">
        <v>404617.97</v>
      </c>
      <c r="G1760" s="130">
        <v>1280970.19</v>
      </c>
      <c r="H1760" s="130">
        <v>0</v>
      </c>
      <c r="I1760" s="130">
        <v>0</v>
      </c>
      <c r="J1760" s="130">
        <v>531793.79</v>
      </c>
      <c r="K1760" s="130">
        <v>0</v>
      </c>
      <c r="L1760" s="128">
        <v>0</v>
      </c>
      <c r="M1760" s="130">
        <v>0</v>
      </c>
      <c r="N1760" s="130">
        <v>0</v>
      </c>
      <c r="O1760" s="130">
        <v>0</v>
      </c>
      <c r="P1760" s="130">
        <v>0</v>
      </c>
      <c r="Q1760" s="130">
        <v>0</v>
      </c>
      <c r="R1760" s="130">
        <v>0</v>
      </c>
      <c r="S1760" s="130">
        <v>0</v>
      </c>
      <c r="T1760" s="130">
        <v>0</v>
      </c>
      <c r="U1760" s="130">
        <v>0</v>
      </c>
      <c r="V1760" s="130">
        <v>0</v>
      </c>
      <c r="W1760" s="135">
        <v>0</v>
      </c>
      <c r="X1760" s="15"/>
      <c r="Y1760" s="49"/>
      <c r="Z1760" s="49"/>
      <c r="AA1760" s="49"/>
      <c r="AB1760" s="49"/>
      <c r="AC1760" s="49"/>
    </row>
    <row r="1761" spans="1:29" s="50" customFormat="1" ht="24.75" customHeight="1" x14ac:dyDescent="0.25">
      <c r="A1761" s="238">
        <v>478</v>
      </c>
      <c r="B1761" s="172" t="s">
        <v>853</v>
      </c>
      <c r="C1761" s="106">
        <f t="shared" si="249"/>
        <v>16141144.99</v>
      </c>
      <c r="D1761" s="134">
        <f t="shared" si="252"/>
        <v>322401.07</v>
      </c>
      <c r="E1761" s="130">
        <f t="shared" si="253"/>
        <v>753273.52</v>
      </c>
      <c r="F1761" s="130">
        <v>0</v>
      </c>
      <c r="G1761" s="130">
        <v>5937515.3899999997</v>
      </c>
      <c r="H1761" s="130">
        <v>4309897.58</v>
      </c>
      <c r="I1761" s="130">
        <v>2061084.87</v>
      </c>
      <c r="J1761" s="130">
        <v>0</v>
      </c>
      <c r="K1761" s="130">
        <v>0</v>
      </c>
      <c r="L1761" s="128">
        <v>0</v>
      </c>
      <c r="M1761" s="130">
        <v>0</v>
      </c>
      <c r="N1761" s="130">
        <v>0</v>
      </c>
      <c r="O1761" s="130">
        <v>0</v>
      </c>
      <c r="P1761" s="130">
        <v>992.19</v>
      </c>
      <c r="Q1761" s="130">
        <v>2756972.56</v>
      </c>
      <c r="R1761" s="130">
        <v>0</v>
      </c>
      <c r="S1761" s="130">
        <v>0</v>
      </c>
      <c r="T1761" s="130">
        <v>0</v>
      </c>
      <c r="U1761" s="130">
        <v>0</v>
      </c>
      <c r="V1761" s="130">
        <v>0</v>
      </c>
      <c r="W1761" s="135">
        <v>0</v>
      </c>
      <c r="X1761" s="15"/>
      <c r="Y1761" s="49"/>
      <c r="Z1761" s="49"/>
      <c r="AA1761" s="49"/>
      <c r="AB1761" s="49"/>
      <c r="AC1761" s="49"/>
    </row>
    <row r="1762" spans="1:29" s="50" customFormat="1" ht="24.75" customHeight="1" x14ac:dyDescent="0.25">
      <c r="A1762" s="238">
        <v>479</v>
      </c>
      <c r="B1762" s="172" t="s">
        <v>854</v>
      </c>
      <c r="C1762" s="106">
        <f t="shared" si="249"/>
        <v>24974141.329999998</v>
      </c>
      <c r="D1762" s="134">
        <f t="shared" si="252"/>
        <v>498830.15</v>
      </c>
      <c r="E1762" s="130">
        <f t="shared" si="253"/>
        <v>1165491.01</v>
      </c>
      <c r="F1762" s="130">
        <v>0</v>
      </c>
      <c r="G1762" s="130">
        <v>9186730.4700000007</v>
      </c>
      <c r="H1762" s="130">
        <v>6668423.5499999998</v>
      </c>
      <c r="I1762" s="130">
        <v>3188982.25</v>
      </c>
      <c r="J1762" s="130">
        <v>0</v>
      </c>
      <c r="K1762" s="130">
        <v>0</v>
      </c>
      <c r="L1762" s="128">
        <v>0</v>
      </c>
      <c r="M1762" s="130">
        <v>0</v>
      </c>
      <c r="N1762" s="130">
        <v>0</v>
      </c>
      <c r="O1762" s="130">
        <v>0</v>
      </c>
      <c r="P1762" s="130">
        <v>1397</v>
      </c>
      <c r="Q1762" s="130">
        <v>4265683.9000000004</v>
      </c>
      <c r="R1762" s="130">
        <v>0</v>
      </c>
      <c r="S1762" s="130">
        <v>0</v>
      </c>
      <c r="T1762" s="130">
        <v>0</v>
      </c>
      <c r="U1762" s="130">
        <v>0</v>
      </c>
      <c r="V1762" s="130">
        <v>0</v>
      </c>
      <c r="W1762" s="135">
        <v>0</v>
      </c>
      <c r="X1762" s="15"/>
      <c r="Y1762" s="49"/>
      <c r="Z1762" s="49"/>
      <c r="AA1762" s="49"/>
      <c r="AB1762" s="49"/>
      <c r="AC1762" s="49"/>
    </row>
    <row r="1763" spans="1:29" s="50" customFormat="1" ht="24.75" customHeight="1" x14ac:dyDescent="0.25">
      <c r="A1763" s="238">
        <v>480</v>
      </c>
      <c r="B1763" s="239" t="s">
        <v>851</v>
      </c>
      <c r="C1763" s="106">
        <f t="shared" si="249"/>
        <v>11025706.289999999</v>
      </c>
      <c r="D1763" s="134">
        <f t="shared" si="252"/>
        <v>220225.98</v>
      </c>
      <c r="E1763" s="130">
        <f t="shared" si="253"/>
        <v>514546.68</v>
      </c>
      <c r="F1763" s="130">
        <v>761623.42</v>
      </c>
      <c r="G1763" s="130">
        <v>2411205.0499999998</v>
      </c>
      <c r="H1763" s="130">
        <v>1750234.93</v>
      </c>
      <c r="I1763" s="130">
        <v>836999.64</v>
      </c>
      <c r="J1763" s="130">
        <v>1001009.91</v>
      </c>
      <c r="K1763" s="130">
        <v>0</v>
      </c>
      <c r="L1763" s="180">
        <v>0</v>
      </c>
      <c r="M1763" s="130">
        <v>0</v>
      </c>
      <c r="N1763" s="130">
        <v>0</v>
      </c>
      <c r="O1763" s="130">
        <v>0</v>
      </c>
      <c r="P1763" s="181">
        <v>0</v>
      </c>
      <c r="Q1763" s="130">
        <v>0</v>
      </c>
      <c r="R1763" s="181">
        <v>1018</v>
      </c>
      <c r="S1763" s="130">
        <v>3529860.68</v>
      </c>
      <c r="T1763" s="130">
        <v>0</v>
      </c>
      <c r="U1763" s="130">
        <v>0</v>
      </c>
      <c r="V1763" s="181">
        <v>0</v>
      </c>
      <c r="W1763" s="130">
        <v>0</v>
      </c>
      <c r="X1763" s="15"/>
      <c r="Y1763" s="49"/>
      <c r="Z1763" s="49"/>
      <c r="AA1763" s="49"/>
      <c r="AB1763" s="49"/>
      <c r="AC1763" s="49"/>
    </row>
    <row r="1764" spans="1:29" s="50" customFormat="1" ht="24.75" customHeight="1" x14ac:dyDescent="0.25">
      <c r="A1764" s="238">
        <v>481</v>
      </c>
      <c r="B1764" s="172" t="s">
        <v>855</v>
      </c>
      <c r="C1764" s="106">
        <f t="shared" si="249"/>
        <v>13416115.630000001</v>
      </c>
      <c r="D1764" s="134">
        <f t="shared" si="252"/>
        <v>267971.7</v>
      </c>
      <c r="E1764" s="130">
        <f t="shared" si="253"/>
        <v>626102.09</v>
      </c>
      <c r="F1764" s="130">
        <v>0</v>
      </c>
      <c r="G1764" s="130">
        <v>6040527.21</v>
      </c>
      <c r="H1764" s="130">
        <v>4384671.3499999996</v>
      </c>
      <c r="I1764" s="130">
        <v>2096843.28</v>
      </c>
      <c r="J1764" s="130">
        <v>0</v>
      </c>
      <c r="K1764" s="130">
        <v>0</v>
      </c>
      <c r="L1764" s="128">
        <v>0</v>
      </c>
      <c r="M1764" s="130">
        <v>0</v>
      </c>
      <c r="N1764" s="130">
        <v>0</v>
      </c>
      <c r="O1764" s="130">
        <v>0</v>
      </c>
      <c r="P1764" s="130">
        <v>0</v>
      </c>
      <c r="Q1764" s="130">
        <v>0</v>
      </c>
      <c r="R1764" s="130">
        <v>0</v>
      </c>
      <c r="S1764" s="130">
        <v>0</v>
      </c>
      <c r="T1764" s="130">
        <v>0</v>
      </c>
      <c r="U1764" s="130">
        <v>0</v>
      </c>
      <c r="V1764" s="130">
        <v>0</v>
      </c>
      <c r="W1764" s="130">
        <v>0</v>
      </c>
      <c r="X1764" s="15"/>
      <c r="Y1764" s="49"/>
      <c r="Z1764" s="49"/>
      <c r="AA1764" s="49"/>
      <c r="AB1764" s="49"/>
      <c r="AC1764" s="49"/>
    </row>
    <row r="1765" spans="1:29" s="53" customFormat="1" ht="24.75" customHeight="1" x14ac:dyDescent="0.25">
      <c r="A1765" s="231" t="s">
        <v>164</v>
      </c>
      <c r="B1765" s="232"/>
      <c r="C1765" s="173">
        <f t="shared" si="249"/>
        <v>113108025.44</v>
      </c>
      <c r="D1765" s="133">
        <f>ROUND(SUM(D1756:D1764),2)</f>
        <v>2259204.54</v>
      </c>
      <c r="E1765" s="133">
        <f t="shared" ref="E1765:W1765" si="254">ROUND(SUM(E1756:E1764),2)</f>
        <v>5278515.28</v>
      </c>
      <c r="F1765" s="133">
        <f t="shared" si="254"/>
        <v>6060949.4800000004</v>
      </c>
      <c r="G1765" s="133">
        <f t="shared" si="254"/>
        <v>34710600.549999997</v>
      </c>
      <c r="H1765" s="133">
        <f t="shared" si="254"/>
        <v>21240563.109999999</v>
      </c>
      <c r="I1765" s="133">
        <f t="shared" si="254"/>
        <v>10157689.93</v>
      </c>
      <c r="J1765" s="133">
        <f t="shared" si="254"/>
        <v>5623525.9900000002</v>
      </c>
      <c r="K1765" s="133">
        <f t="shared" si="254"/>
        <v>0</v>
      </c>
      <c r="L1765" s="112">
        <f t="shared" si="254"/>
        <v>0</v>
      </c>
      <c r="M1765" s="133">
        <f t="shared" si="254"/>
        <v>0</v>
      </c>
      <c r="N1765" s="133">
        <f t="shared" si="254"/>
        <v>2567</v>
      </c>
      <c r="O1765" s="133">
        <f t="shared" si="254"/>
        <v>17224459.420000002</v>
      </c>
      <c r="P1765" s="133">
        <f t="shared" si="254"/>
        <v>2389.19</v>
      </c>
      <c r="Q1765" s="133">
        <f t="shared" si="254"/>
        <v>7022656.46</v>
      </c>
      <c r="R1765" s="133">
        <f t="shared" si="254"/>
        <v>1018</v>
      </c>
      <c r="S1765" s="133">
        <f t="shared" si="254"/>
        <v>3529860.68</v>
      </c>
      <c r="T1765" s="133">
        <f t="shared" si="254"/>
        <v>0</v>
      </c>
      <c r="U1765" s="133">
        <f t="shared" si="254"/>
        <v>0</v>
      </c>
      <c r="V1765" s="133">
        <f t="shared" si="254"/>
        <v>0</v>
      </c>
      <c r="W1765" s="133">
        <f t="shared" si="254"/>
        <v>0</v>
      </c>
      <c r="X1765" s="51"/>
      <c r="Y1765" s="52"/>
      <c r="Z1765" s="52"/>
      <c r="AA1765" s="52"/>
      <c r="AB1765" s="52"/>
      <c r="AC1765" s="52"/>
    </row>
    <row r="1788" spans="2:2" x14ac:dyDescent="0.25">
      <c r="B1788" s="37">
        <v>20</v>
      </c>
    </row>
  </sheetData>
  <autoFilter ref="A7:AD1765"/>
  <sortState ref="B877:X886">
    <sortCondition ref="B877"/>
  </sortState>
  <mergeCells count="149">
    <mergeCell ref="A1686:C1686"/>
    <mergeCell ref="A1747:B1747"/>
    <mergeCell ref="A1748:C1748"/>
    <mergeCell ref="A1754:B1754"/>
    <mergeCell ref="A1755:C1755"/>
    <mergeCell ref="A1765:B1765"/>
    <mergeCell ref="A1431:C1431"/>
    <mergeCell ref="A1445:B1445"/>
    <mergeCell ref="A1446:C1446"/>
    <mergeCell ref="A1451:B1451"/>
    <mergeCell ref="A1452:C1452"/>
    <mergeCell ref="A1458:B1458"/>
    <mergeCell ref="A1459:C1459"/>
    <mergeCell ref="A1464:B1464"/>
    <mergeCell ref="A1465:C1465"/>
    <mergeCell ref="A1685:B1685"/>
    <mergeCell ref="A841:C841"/>
    <mergeCell ref="A846:B846"/>
    <mergeCell ref="A847:C847"/>
    <mergeCell ref="A868:B868"/>
    <mergeCell ref="A869:C869"/>
    <mergeCell ref="A872:B872"/>
    <mergeCell ref="A873:C873"/>
    <mergeCell ref="A892:B892"/>
    <mergeCell ref="A893:C893"/>
    <mergeCell ref="A663:B663"/>
    <mergeCell ref="A664:C664"/>
    <mergeCell ref="A687:B687"/>
    <mergeCell ref="A688:C688"/>
    <mergeCell ref="A750:B750"/>
    <mergeCell ref="A751:C751"/>
    <mergeCell ref="A769:B769"/>
    <mergeCell ref="A770:C770"/>
    <mergeCell ref="A840:B840"/>
    <mergeCell ref="A570:C570"/>
    <mergeCell ref="A575:B575"/>
    <mergeCell ref="A576:C576"/>
    <mergeCell ref="A595:B595"/>
    <mergeCell ref="A596:C596"/>
    <mergeCell ref="A603:B603"/>
    <mergeCell ref="A604:C604"/>
    <mergeCell ref="A635:B635"/>
    <mergeCell ref="A636:C636"/>
    <mergeCell ref="A1238:B1238"/>
    <mergeCell ref="A1239:W1239"/>
    <mergeCell ref="A1241:C1241"/>
    <mergeCell ref="A1246:B1246"/>
    <mergeCell ref="A1247:C1247"/>
    <mergeCell ref="A1256:B1256"/>
    <mergeCell ref="A1257:C1257"/>
    <mergeCell ref="A1262:B1262"/>
    <mergeCell ref="A1263:C1263"/>
    <mergeCell ref="A1292:B1292"/>
    <mergeCell ref="A1603:C1603"/>
    <mergeCell ref="A1602:B1602"/>
    <mergeCell ref="A1482:B1482"/>
    <mergeCell ref="A1483:C1483"/>
    <mergeCell ref="A1620:B1620"/>
    <mergeCell ref="A1621:C1621"/>
    <mergeCell ref="A1671:B1671"/>
    <mergeCell ref="A1672:C1672"/>
    <mergeCell ref="A1324:B1324"/>
    <mergeCell ref="A1325:C1325"/>
    <mergeCell ref="A1341:B1341"/>
    <mergeCell ref="A1342:C1342"/>
    <mergeCell ref="A1352:B1352"/>
    <mergeCell ref="A1353:C1353"/>
    <mergeCell ref="A1424:B1424"/>
    <mergeCell ref="A1425:C1425"/>
    <mergeCell ref="A1430:B1430"/>
    <mergeCell ref="A1213:B1213"/>
    <mergeCell ref="A1214:C1214"/>
    <mergeCell ref="A1226:B1226"/>
    <mergeCell ref="A1227:C1227"/>
    <mergeCell ref="A1293:C1293"/>
    <mergeCell ref="A1307:B1307"/>
    <mergeCell ref="A1308:C1308"/>
    <mergeCell ref="A560:C560"/>
    <mergeCell ref="A163:C163"/>
    <mergeCell ref="A550:C550"/>
    <mergeCell ref="A446:B446"/>
    <mergeCell ref="A447:C447"/>
    <mergeCell ref="A295:C295"/>
    <mergeCell ref="A469:B469"/>
    <mergeCell ref="A549:B549"/>
    <mergeCell ref="A470:C470"/>
    <mergeCell ref="A559:B559"/>
    <mergeCell ref="A516:C516"/>
    <mergeCell ref="A880:B880"/>
    <mergeCell ref="A881:C881"/>
    <mergeCell ref="A919:B919"/>
    <mergeCell ref="A920:C920"/>
    <mergeCell ref="A1053:B1053"/>
    <mergeCell ref="A1054:C1054"/>
    <mergeCell ref="A1080:B1080"/>
    <mergeCell ref="A1081:C1081"/>
    <mergeCell ref="A1104:B1104"/>
    <mergeCell ref="A1105:C1105"/>
    <mergeCell ref="A1115:B1115"/>
    <mergeCell ref="A1116:C1116"/>
    <mergeCell ref="B3:B6"/>
    <mergeCell ref="A162:B162"/>
    <mergeCell ref="A18:C18"/>
    <mergeCell ref="A64:B64"/>
    <mergeCell ref="A86:C86"/>
    <mergeCell ref="A85:B85"/>
    <mergeCell ref="A568:W568"/>
    <mergeCell ref="A322:B322"/>
    <mergeCell ref="A515:B515"/>
    <mergeCell ref="A142:C142"/>
    <mergeCell ref="A11:C11"/>
    <mergeCell ref="A42:B42"/>
    <mergeCell ref="A567:B567"/>
    <mergeCell ref="A43:C43"/>
    <mergeCell ref="A37:C37"/>
    <mergeCell ref="A94:B94"/>
    <mergeCell ref="A508:C508"/>
    <mergeCell ref="A363:C363"/>
    <mergeCell ref="A2:W2"/>
    <mergeCell ref="L4:M5"/>
    <mergeCell ref="N4:O5"/>
    <mergeCell ref="P4:Q5"/>
    <mergeCell ref="R4:S5"/>
    <mergeCell ref="V4:W5"/>
    <mergeCell ref="E3:E5"/>
    <mergeCell ref="F3:W3"/>
    <mergeCell ref="A9:W9"/>
    <mergeCell ref="A3:A6"/>
    <mergeCell ref="D3:D5"/>
    <mergeCell ref="T4:U5"/>
    <mergeCell ref="A323:C323"/>
    <mergeCell ref="A141:B141"/>
    <mergeCell ref="A95:C95"/>
    <mergeCell ref="A294:B294"/>
    <mergeCell ref="A507:B507"/>
    <mergeCell ref="A274:C274"/>
    <mergeCell ref="A336:C336"/>
    <mergeCell ref="A362:B362"/>
    <mergeCell ref="F4:J4"/>
    <mergeCell ref="A310:C310"/>
    <mergeCell ref="C3:C5"/>
    <mergeCell ref="A36:B36"/>
    <mergeCell ref="A345:C345"/>
    <mergeCell ref="A335:B335"/>
    <mergeCell ref="A344:B344"/>
    <mergeCell ref="A309:B309"/>
    <mergeCell ref="A273:B273"/>
    <mergeCell ref="A65:C65"/>
    <mergeCell ref="A17:B17"/>
  </mergeCells>
  <phoneticPr fontId="5" type="noConversion"/>
  <pageMargins left="0.25" right="0.25" top="0.75" bottom="0.75" header="0.3" footer="0.3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3:AM9"/>
  <sheetViews>
    <sheetView zoomScale="70" zoomScaleNormal="70" workbookViewId="0">
      <selection activeCell="B12" sqref="B12"/>
    </sheetView>
  </sheetViews>
  <sheetFormatPr defaultRowHeight="15" x14ac:dyDescent="0.25"/>
  <cols>
    <col min="1" max="1" width="11.28515625" customWidth="1"/>
    <col min="2" max="2" width="25.5703125" customWidth="1"/>
    <col min="3" max="3" width="20.140625" customWidth="1"/>
    <col min="4" max="5" width="17.42578125" customWidth="1"/>
    <col min="6" max="6" width="14.7109375" customWidth="1"/>
    <col min="7" max="7" width="16" customWidth="1"/>
    <col min="8" max="8" width="17" customWidth="1"/>
    <col min="9" max="9" width="16" customWidth="1"/>
    <col min="10" max="10" width="15.140625" customWidth="1"/>
    <col min="11" max="11" width="7.7109375" customWidth="1"/>
    <col min="12" max="12" width="16.7109375" customWidth="1"/>
    <col min="13" max="13" width="8.42578125" customWidth="1"/>
    <col min="14" max="14" width="17.28515625" customWidth="1"/>
    <col min="15" max="15" width="11.42578125" customWidth="1"/>
    <col min="16" max="16" width="16.42578125" customWidth="1"/>
    <col min="17" max="17" width="12.85546875" customWidth="1"/>
    <col min="18" max="18" width="16.42578125" customWidth="1"/>
    <col min="19" max="19" width="11.140625" customWidth="1"/>
    <col min="20" max="20" width="13.7109375" customWidth="1"/>
    <col min="21" max="21" width="56.28515625" customWidth="1"/>
    <col min="22" max="22" width="36" customWidth="1"/>
  </cols>
  <sheetData>
    <row r="3" spans="1:39" s="6" customFormat="1" ht="35.25" customHeight="1" x14ac:dyDescent="0.25">
      <c r="A3" s="24" t="s">
        <v>1120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1"/>
      <c r="V3" s="8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9" s="6" customFormat="1" ht="19.5" customHeight="1" x14ac:dyDescent="0.25">
      <c r="A4" s="31" t="s">
        <v>0</v>
      </c>
      <c r="B4" s="33" t="s">
        <v>1</v>
      </c>
      <c r="C4" s="22" t="s">
        <v>2</v>
      </c>
      <c r="D4" s="22" t="s">
        <v>1103</v>
      </c>
      <c r="E4" s="29" t="s">
        <v>3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1"/>
      <c r="V4" s="8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9" s="6" customFormat="1" ht="19.5" customHeight="1" x14ac:dyDescent="0.25">
      <c r="A5" s="31"/>
      <c r="B5" s="33"/>
      <c r="C5" s="22"/>
      <c r="D5" s="22"/>
      <c r="E5" s="21"/>
      <c r="F5" s="21"/>
      <c r="G5" s="21"/>
      <c r="H5" s="21"/>
      <c r="I5" s="21"/>
      <c r="J5" s="17"/>
      <c r="K5" s="27" t="s">
        <v>4</v>
      </c>
      <c r="L5" s="25"/>
      <c r="M5" s="27" t="s">
        <v>5</v>
      </c>
      <c r="N5" s="25"/>
      <c r="O5" s="27" t="s">
        <v>6</v>
      </c>
      <c r="P5" s="25"/>
      <c r="Q5" s="27" t="s">
        <v>7</v>
      </c>
      <c r="R5" s="25"/>
      <c r="S5" s="27" t="s">
        <v>8</v>
      </c>
      <c r="T5" s="35"/>
      <c r="U5" s="1"/>
      <c r="V5" s="8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9" s="6" customFormat="1" ht="31.5" customHeight="1" x14ac:dyDescent="0.25">
      <c r="A6" s="31"/>
      <c r="B6" s="33"/>
      <c r="C6" s="23"/>
      <c r="D6" s="23"/>
      <c r="E6" s="9" t="s">
        <v>13</v>
      </c>
      <c r="F6" s="9" t="s">
        <v>186</v>
      </c>
      <c r="G6" s="9" t="s">
        <v>14</v>
      </c>
      <c r="H6" s="9" t="s">
        <v>15</v>
      </c>
      <c r="I6" s="9" t="s">
        <v>16</v>
      </c>
      <c r="J6" s="9" t="s">
        <v>17</v>
      </c>
      <c r="K6" s="28"/>
      <c r="L6" s="26"/>
      <c r="M6" s="28"/>
      <c r="N6" s="26"/>
      <c r="O6" s="28"/>
      <c r="P6" s="26"/>
      <c r="Q6" s="28"/>
      <c r="R6" s="26"/>
      <c r="S6" s="28"/>
      <c r="T6" s="36"/>
      <c r="U6" s="1"/>
      <c r="V6" s="8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9" s="6" customFormat="1" x14ac:dyDescent="0.25">
      <c r="A7" s="32"/>
      <c r="B7" s="34"/>
      <c r="C7" s="7" t="s">
        <v>9</v>
      </c>
      <c r="D7" s="7" t="s">
        <v>9</v>
      </c>
      <c r="E7" s="10" t="s">
        <v>9</v>
      </c>
      <c r="F7" s="10" t="s">
        <v>9</v>
      </c>
      <c r="G7" s="10" t="s">
        <v>9</v>
      </c>
      <c r="H7" s="10" t="s">
        <v>9</v>
      </c>
      <c r="I7" s="10" t="s">
        <v>9</v>
      </c>
      <c r="J7" s="10" t="s">
        <v>9</v>
      </c>
      <c r="K7" s="10" t="s">
        <v>10</v>
      </c>
      <c r="L7" s="10" t="s">
        <v>9</v>
      </c>
      <c r="M7" s="10" t="s">
        <v>11</v>
      </c>
      <c r="N7" s="10" t="s">
        <v>9</v>
      </c>
      <c r="O7" s="10" t="s">
        <v>11</v>
      </c>
      <c r="P7" s="10" t="s">
        <v>9</v>
      </c>
      <c r="Q7" s="10" t="s">
        <v>11</v>
      </c>
      <c r="R7" s="10" t="s">
        <v>9</v>
      </c>
      <c r="S7" s="10" t="s">
        <v>12</v>
      </c>
      <c r="T7" s="11" t="s">
        <v>9</v>
      </c>
      <c r="U7" s="1"/>
      <c r="V7" s="8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9" s="13" customFormat="1" ht="24.75" customHeight="1" x14ac:dyDescent="0.25">
      <c r="A8" s="12">
        <v>186</v>
      </c>
      <c r="B8" s="3" t="s">
        <v>127</v>
      </c>
      <c r="C8" s="7">
        <f>ROUND(SUM(D8+E8+F8+G8+H8+I8+J8+L8+N8+P8+R8+T8),2)</f>
        <v>6346662.5700000003</v>
      </c>
      <c r="D8" s="2">
        <v>317333.13</v>
      </c>
      <c r="E8" s="2">
        <v>701587.49</v>
      </c>
      <c r="F8" s="2">
        <v>3451870.86</v>
      </c>
      <c r="G8" s="2">
        <v>0</v>
      </c>
      <c r="H8" s="2">
        <v>0</v>
      </c>
      <c r="I8" s="2">
        <v>0</v>
      </c>
      <c r="J8" s="2">
        <v>0</v>
      </c>
      <c r="K8" s="4">
        <v>0</v>
      </c>
      <c r="L8" s="2">
        <v>0</v>
      </c>
      <c r="M8" s="4">
        <v>0</v>
      </c>
      <c r="N8" s="2">
        <v>0</v>
      </c>
      <c r="O8" s="4">
        <v>689.8</v>
      </c>
      <c r="P8" s="2">
        <v>1875871.0867999999</v>
      </c>
      <c r="Q8" s="4">
        <v>0</v>
      </c>
      <c r="R8" s="2">
        <v>0</v>
      </c>
      <c r="S8" s="4">
        <v>0</v>
      </c>
      <c r="T8" s="2">
        <v>0</v>
      </c>
      <c r="U8" s="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</row>
    <row r="9" spans="1:39" s="13" customFormat="1" ht="24.75" customHeight="1" x14ac:dyDescent="0.25">
      <c r="A9" s="12">
        <v>187</v>
      </c>
      <c r="B9" s="3" t="s">
        <v>158</v>
      </c>
      <c r="C9" s="7">
        <f>ROUND(SUM(D9+E9+F9+G9+H9+I9+J9+L9+N9+P9+R9+T9),2)</f>
        <v>6646378.1399999997</v>
      </c>
      <c r="D9" s="2">
        <v>332318.90999999997</v>
      </c>
      <c r="E9" s="2">
        <v>734719.34</v>
      </c>
      <c r="F9" s="2">
        <v>3614882.44</v>
      </c>
      <c r="G9" s="2">
        <v>0</v>
      </c>
      <c r="H9" s="2">
        <v>0</v>
      </c>
      <c r="I9" s="2">
        <v>0</v>
      </c>
      <c r="J9" s="2">
        <v>0</v>
      </c>
      <c r="K9" s="4">
        <v>0</v>
      </c>
      <c r="L9" s="2">
        <v>0</v>
      </c>
      <c r="M9" s="4">
        <v>0</v>
      </c>
      <c r="N9" s="2">
        <v>0</v>
      </c>
      <c r="O9" s="4">
        <v>596.20000000000005</v>
      </c>
      <c r="P9" s="2">
        <v>1964457.4543999999</v>
      </c>
      <c r="Q9" s="4">
        <v>0</v>
      </c>
      <c r="R9" s="2">
        <v>0</v>
      </c>
      <c r="S9" s="4">
        <v>0</v>
      </c>
      <c r="T9" s="2">
        <v>0</v>
      </c>
      <c r="U9" s="5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</row>
  </sheetData>
  <mergeCells count="12">
    <mergeCell ref="Q5:R6"/>
    <mergeCell ref="S5:T6"/>
    <mergeCell ref="A3:T3"/>
    <mergeCell ref="A4:A7"/>
    <mergeCell ref="B4:B7"/>
    <mergeCell ref="C4:C6"/>
    <mergeCell ref="D4:D6"/>
    <mergeCell ref="E4:T4"/>
    <mergeCell ref="E5:I5"/>
    <mergeCell ref="K5:L6"/>
    <mergeCell ref="M5:N6"/>
    <mergeCell ref="O5:P6"/>
  </mergeCells>
  <pageMargins left="0.25" right="0.25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2017 -2019 с учетом изменений</vt:lpstr>
      <vt:lpstr>Лист1</vt:lpstr>
      <vt:lpstr>'2017 -2019 с учетом изменений'!Заголовки_для_печати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2018-09-26T10:56:24Z</dcterms:modified>
</cp:coreProperties>
</file>