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1 квартал\Открытый конкурс - услуги ТВ УО+УК+УС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Лист2!$8:$9</definedName>
    <definedName name="_xlnm.Print_Area" localSheetId="0">Лист2!$A$1:$I$41</definedName>
  </definedNames>
  <calcPr calcId="152511"/>
</workbook>
</file>

<file path=xl/calcChain.xml><?xml version="1.0" encoding="utf-8"?>
<calcChain xmlns="http://schemas.openxmlformats.org/spreadsheetml/2006/main">
  <c r="D10" i="1" l="1"/>
  <c r="D11" i="1"/>
  <c r="D20" i="1" l="1"/>
  <c r="D12" i="1"/>
  <c r="K33" i="1"/>
  <c r="D23" i="1"/>
  <c r="D15" i="1"/>
  <c r="I27" i="1" l="1"/>
  <c r="I23" i="1"/>
  <c r="I19" i="1"/>
  <c r="I15" i="1"/>
  <c r="I11" i="1"/>
  <c r="I31" i="1" l="1"/>
  <c r="I16" i="1"/>
  <c r="I14" i="1"/>
  <c r="I28" i="1"/>
  <c r="I26" i="1"/>
  <c r="I24" i="1"/>
  <c r="I22" i="1"/>
  <c r="I20" i="1"/>
  <c r="I18" i="1"/>
  <c r="I12" i="1"/>
  <c r="I10" i="1"/>
  <c r="J33" i="1" l="1"/>
  <c r="I30" i="1" l="1"/>
  <c r="I32" i="1"/>
  <c r="I25" i="1"/>
  <c r="I29" i="1"/>
  <c r="I17" i="1"/>
  <c r="I21" i="1"/>
  <c r="I33" i="1" l="1"/>
  <c r="I13" i="1"/>
</calcChain>
</file>

<file path=xl/sharedStrings.xml><?xml version="1.0" encoding="utf-8"?>
<sst xmlns="http://schemas.openxmlformats.org/spreadsheetml/2006/main" count="60" uniqueCount="43">
  <si>
    <t>Начальная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</si>
  <si>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</si>
  <si>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</si>
  <si>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</si>
  <si>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</si>
  <si>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</si>
  <si>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</si>
  <si>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Поставщик 1:</t>
  </si>
  <si>
    <t>Поставщик 2:</t>
  </si>
  <si>
    <t>Поставщик 3:</t>
  </si>
  <si>
    <t>Цена контракта принимается по наименьшей цене, предложенной потенциальным исполнителем.</t>
  </si>
  <si>
    <t>Характеристика услуг</t>
  </si>
  <si>
    <t>Стороны Соглашения</t>
  </si>
  <si>
    <t>Управление культуры администрации г.Югорска</t>
  </si>
  <si>
    <t>Управление социальной политики администрации г.Югорска</t>
  </si>
  <si>
    <t>Принятая</t>
  </si>
  <si>
    <t>Итого:</t>
  </si>
  <si>
    <t>Единичная цена, за мин</t>
  </si>
  <si>
    <t>Объем, шт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</si>
  <si>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 (ОКПД2: 59.11.13.000)</t>
  </si>
  <si>
    <t>Новостной сюжет</t>
  </si>
  <si>
    <t>Наименование
услуг</t>
  </si>
  <si>
    <t>Прямой эфир</t>
  </si>
  <si>
    <t>Специальный репортаж</t>
  </si>
  <si>
    <t>Производство информационных материалов о деятельности органов местного самоуправления города Югорска в эфире телевизионного канала с зоной вещания в муниципальном образовании город Югорск. Хронометраж одного сюжета не менее 2 минут.</t>
  </si>
  <si>
    <t>Специальные программы</t>
  </si>
  <si>
    <t>коммерческое предложение от 09.11.2016 № 412</t>
  </si>
  <si>
    <t>официальный прайс на 2016 год</t>
  </si>
  <si>
    <t>коммерческое предложение от 09.11.2016 № 627</t>
  </si>
  <si>
    <t>Организация и проведение прямых эфиров с участием главы города Югорска и его заместителей,  других представителей администрации города Югорска в эфире телевизионного канала с зоной вещания в муниципальном образовании город Югорск. Хронометраж одного эфира не менее 30 минут.</t>
  </si>
  <si>
    <t xml:space="preserve">Производство специальных репортажей о деятельности органов местного самоуправления города Югорска в эфире телевизионного канала с зоной вещания в муниципальном образовании город Югорск. Хронометраж одного репортажа не менее 10 минут. </t>
  </si>
  <si>
    <t>Размещение новостных сюжетов, специальных программ, прямых эфиров и специальных репортажей о деятельности органов местного самоуправления города Югорска в эфире телевизионного канала с зоной вещания в муниципальном образовании город Югорск: 1) Новостные сюжеты 2 раза; 2) Прямой эфир 1 раз; 3) Специальный репортаж 1 раз.</t>
  </si>
  <si>
    <t>Размещение в эфире новостных сюжетов, специальных программ, прямых эфиров и специальных репортажей</t>
  </si>
  <si>
    <t>Производство специальных информационно-аналитических программ по требованиям Заказчика в эфире телевизионного канала с зоной вещания в муниципальном образовании город Югорск Хронометраж одной программы не менее 20 минут.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</si>
  <si>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</si>
  <si>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</si>
  <si>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Управление образования администрации г.Югорска</t>
  </si>
  <si>
    <t>Дергилев О.В.</t>
  </si>
  <si>
    <r>
      <t xml:space="preserve">Управление социальной политики администрации г.Югорска </t>
    </r>
    <r>
      <rPr>
        <sz val="8"/>
        <rFont val="Times New Roman"/>
        <family val="1"/>
        <charset val="204"/>
      </rPr>
      <t>( 1) Новостные сюжеты 65 мин; 2) Прямой эфир 30 мин; 3) Специальный репортаж 20 мин; 4) Специальная программа 300 мин; Всего 415 мин)</t>
    </r>
  </si>
  <si>
    <t>Дата составления: 02.03.2017</t>
  </si>
  <si>
    <r>
      <t xml:space="preserve">Управление культуры администрации г.Югорска </t>
    </r>
    <r>
      <rPr>
        <sz val="8"/>
        <rFont val="Times New Roman"/>
        <family val="1"/>
        <charset val="204"/>
      </rPr>
      <t>( 1) Новостные сюжеты 312 мин; 2) Прямой эфир 60 мин; 3) Специальный репортаж 70 мин; 4) Специальная программа 180 мин; Всего 622 мин)</t>
    </r>
  </si>
  <si>
    <r>
      <t xml:space="preserve">Управление образования администрации г.Югорска </t>
    </r>
    <r>
      <rPr>
        <sz val="8"/>
        <rFont val="Times New Roman"/>
        <family val="1"/>
        <charset val="204"/>
      </rPr>
      <t>( 1) Новостные сюжеты 188 мин; 2) Прямой эфир 60 мин; 3) Специальная программа 137 мин; Всего 385 мин)</t>
    </r>
  </si>
  <si>
    <t>открытый совместный конкурс
ИКЗ 173862201487886220100100010015911244,
ИКЗ 173862200691986220100100020025911244,
ИКЗ 173862201488586220100100010015911244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</si>
</sst>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color theme="9" tint="-0.499984740745262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99"/>
      <name val="Times New Roman"/>
      <family val="1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/>
    <xf numFmtId="4" fontId="5" fillId="0" borderId="0" xfId="0" applyNumberFormat="1" applyFont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4" fillId="2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Alignment="1"/>
    <xf numFmtId="0" fontId="8" fillId="0" borderId="0" xfId="0" applyFont="1" applyAlignment="1">
      <alignment horizontal="right"/>
    </xf>
    <xf numFmtId="4" fontId="13" fillId="0" borderId="0" xfId="0" applyNumberFormat="1" applyFont="1" applyAlignment="1"/>
    <xf numFmtId="4" fontId="14" fillId="0" borderId="11" xfId="0" applyNumberFormat="1" applyFont="1" applyBorder="1" applyAlignment="1">
      <alignment vertical="center" wrapText="1"/>
    </xf>
    <xf numFmtId="4" fontId="14" fillId="0" borderId="0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8" fillId="0" borderId="9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4" fontId="16" fillId="0" borderId="1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2" fontId="8" fillId="2" borderId="0" xfId="0" applyNumberFormat="1" applyFont="1" applyFill="1"/>
    <xf numFmtId="4" fontId="8" fillId="2" borderId="0" xfId="0" applyNumberFormat="1" applyFont="1" applyFill="1"/>
    <xf numFmtId="0" fontId="2" fillId="0" borderId="0" xfId="0" applyFont="1" applyFill="1"/>
    <xf numFmtId="0" fontId="1" fillId="0" borderId="0" xfId="0" applyFont="1" applyFill="1"/>
    <xf numFmtId="0" fontId="4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4" fontId="13" fillId="0" borderId="0" xfId="0" applyNumberFormat="1" applyFont="1"/>
    <xf numFmtId="0" fontId="17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145" zoomScaleNormal="145" zoomScaleSheetLayoutView="100" workbookViewId="0">
      <pane xSplit="1" ySplit="4" topLeftCell="C5" activePane="bottomRight" state="frozen"/>
      <selection pane="topRight" activeCell="B1" sqref="B1"/>
      <selection pane="bottomLeft" activeCell="A107" sqref="A107"/>
      <selection pane="bottomRight" activeCell="C5" sqref="C5:I5"/>
    </sheetView>
  </sheetViews>
  <sheetFormatPr defaultColWidth="11.5703125" defaultRowHeight="12.75" x14ac:dyDescent="0.2"/>
  <cols>
    <col min="1" max="1" width="14.85546875" style="1" customWidth="1"/>
    <col min="2" max="2" width="19.85546875" style="1" customWidth="1"/>
    <col min="3" max="3" width="30.7109375" style="1" customWidth="1"/>
    <col min="4" max="4" width="8.28515625" style="1" customWidth="1"/>
    <col min="5" max="7" width="13.42578125" style="1" customWidth="1"/>
    <col min="8" max="8" width="13.140625" style="1" customWidth="1"/>
    <col min="9" max="9" width="14.7109375" style="1" customWidth="1"/>
    <col min="10" max="10" width="10.140625" style="2" customWidth="1"/>
    <col min="11" max="13" width="11.5703125" style="2"/>
    <col min="14" max="16384" width="11.5703125" style="1"/>
  </cols>
  <sheetData>
    <row r="1" spans="1:13" ht="15.75" x14ac:dyDescent="0.25">
      <c r="I1" s="25"/>
    </row>
    <row r="2" spans="1:13" ht="15.75" x14ac:dyDescent="0.25">
      <c r="I2" s="25"/>
    </row>
    <row r="3" spans="1:13" ht="15.75" x14ac:dyDescent="0.25">
      <c r="I3" s="25"/>
    </row>
    <row r="4" spans="1:13" s="28" customFormat="1" ht="15.75" x14ac:dyDescent="0.25">
      <c r="A4" s="26"/>
      <c r="B4" s="26"/>
      <c r="C4" s="26"/>
      <c r="D4" s="26"/>
      <c r="E4" s="27" t="s">
        <v>1</v>
      </c>
      <c r="F4" s="27"/>
      <c r="G4" s="26"/>
      <c r="H4" s="26"/>
      <c r="I4" s="26"/>
    </row>
    <row r="5" spans="1:13" s="44" customFormat="1" ht="63.75" customHeight="1" x14ac:dyDescent="0.25">
      <c r="A5" s="50" t="s">
        <v>2</v>
      </c>
      <c r="B5" s="51"/>
      <c r="C5" s="52" t="s">
        <v>42</v>
      </c>
      <c r="D5" s="53"/>
      <c r="E5" s="53"/>
      <c r="F5" s="53"/>
      <c r="G5" s="53"/>
      <c r="H5" s="53"/>
      <c r="I5" s="53"/>
      <c r="J5" s="43"/>
      <c r="K5" s="43"/>
    </row>
    <row r="6" spans="1:13" s="48" customFormat="1" ht="47.25" customHeight="1" x14ac:dyDescent="0.2">
      <c r="A6" s="54" t="s">
        <v>34</v>
      </c>
      <c r="B6" s="54"/>
      <c r="C6" s="55" t="s">
        <v>35</v>
      </c>
      <c r="D6" s="55"/>
      <c r="E6" s="55"/>
      <c r="F6" s="55"/>
      <c r="G6" s="55"/>
      <c r="H6" s="55"/>
      <c r="I6" s="47"/>
      <c r="J6" s="47"/>
    </row>
    <row r="7" spans="1:13" s="12" customFormat="1" ht="63.75" customHeight="1" x14ac:dyDescent="0.2">
      <c r="A7" s="58" t="s">
        <v>3</v>
      </c>
      <c r="B7" s="58"/>
      <c r="C7" s="57" t="s">
        <v>19</v>
      </c>
      <c r="D7" s="57"/>
      <c r="E7" s="57"/>
      <c r="F7" s="57"/>
      <c r="G7" s="57"/>
      <c r="H7" s="57"/>
      <c r="I7" s="57"/>
      <c r="J7" s="11"/>
      <c r="K7" s="11"/>
    </row>
    <row r="8" spans="1:13" s="14" customFormat="1" ht="15" x14ac:dyDescent="0.2">
      <c r="A8" s="60" t="s">
        <v>21</v>
      </c>
      <c r="B8" s="60" t="s">
        <v>11</v>
      </c>
      <c r="C8" s="60" t="s">
        <v>12</v>
      </c>
      <c r="D8" s="60" t="s">
        <v>18</v>
      </c>
      <c r="E8" s="64" t="s">
        <v>17</v>
      </c>
      <c r="F8" s="65"/>
      <c r="G8" s="66"/>
      <c r="H8" s="37" t="s">
        <v>15</v>
      </c>
      <c r="I8" s="13" t="s">
        <v>0</v>
      </c>
    </row>
    <row r="9" spans="1:13" s="14" customFormat="1" ht="15" x14ac:dyDescent="0.2">
      <c r="A9" s="61"/>
      <c r="B9" s="62"/>
      <c r="C9" s="62"/>
      <c r="D9" s="62"/>
      <c r="E9" s="15">
        <v>1</v>
      </c>
      <c r="F9" s="15">
        <v>2</v>
      </c>
      <c r="G9" s="15">
        <v>3</v>
      </c>
      <c r="H9" s="38" t="s">
        <v>4</v>
      </c>
      <c r="I9" s="16" t="s">
        <v>4</v>
      </c>
    </row>
    <row r="10" spans="1:13" ht="39.75" customHeight="1" x14ac:dyDescent="0.2">
      <c r="A10" s="59" t="s">
        <v>20</v>
      </c>
      <c r="B10" s="63" t="s">
        <v>24</v>
      </c>
      <c r="C10" s="17" t="s">
        <v>13</v>
      </c>
      <c r="D10" s="34">
        <f>187-14</f>
        <v>173</v>
      </c>
      <c r="E10" s="18">
        <v>6454</v>
      </c>
      <c r="F10" s="18">
        <v>6800</v>
      </c>
      <c r="G10" s="18">
        <v>13600</v>
      </c>
      <c r="H10" s="39">
        <v>6454</v>
      </c>
      <c r="I10" s="20">
        <f t="shared" ref="I10:I12" si="0">ROUND(D10*H10,2)</f>
        <v>1116542</v>
      </c>
      <c r="J10" s="19"/>
      <c r="K10" s="1"/>
      <c r="L10" s="1"/>
      <c r="M10" s="1"/>
    </row>
    <row r="11" spans="1:13" ht="39.75" customHeight="1" x14ac:dyDescent="0.2">
      <c r="A11" s="59"/>
      <c r="B11" s="63"/>
      <c r="C11" s="17" t="s">
        <v>36</v>
      </c>
      <c r="D11" s="34">
        <f>122-26</f>
        <v>96</v>
      </c>
      <c r="E11" s="18">
        <v>6454</v>
      </c>
      <c r="F11" s="18">
        <v>6800</v>
      </c>
      <c r="G11" s="18">
        <v>13600</v>
      </c>
      <c r="H11" s="39">
        <v>6454</v>
      </c>
      <c r="I11" s="20">
        <f t="shared" si="0"/>
        <v>619584</v>
      </c>
      <c r="J11" s="19"/>
      <c r="K11" s="1"/>
      <c r="L11" s="1"/>
      <c r="M11" s="1"/>
    </row>
    <row r="12" spans="1:13" ht="39.75" customHeight="1" x14ac:dyDescent="0.2">
      <c r="A12" s="59"/>
      <c r="B12" s="63"/>
      <c r="C12" s="17" t="s">
        <v>14</v>
      </c>
      <c r="D12" s="34">
        <f>54-13</f>
        <v>41</v>
      </c>
      <c r="E12" s="18">
        <v>6454</v>
      </c>
      <c r="F12" s="18">
        <v>6800</v>
      </c>
      <c r="G12" s="18">
        <v>13600</v>
      </c>
      <c r="H12" s="39">
        <v>6454</v>
      </c>
      <c r="I12" s="20">
        <f t="shared" si="0"/>
        <v>264614</v>
      </c>
      <c r="J12" s="19"/>
      <c r="K12" s="1"/>
      <c r="L12" s="1"/>
      <c r="M12" s="1"/>
    </row>
    <row r="13" spans="1:13" s="24" customFormat="1" ht="17.25" customHeight="1" thickBot="1" x14ac:dyDescent="0.3">
      <c r="A13" s="21" t="s">
        <v>16</v>
      </c>
      <c r="B13" s="22"/>
      <c r="C13" s="22"/>
      <c r="D13" s="35"/>
      <c r="E13" s="22"/>
      <c r="F13" s="22"/>
      <c r="G13" s="22"/>
      <c r="H13" s="40"/>
      <c r="I13" s="22">
        <f>SUM(I10:I12)</f>
        <v>2000740</v>
      </c>
      <c r="J13" s="5"/>
    </row>
    <row r="14" spans="1:13" ht="48" customHeight="1" x14ac:dyDescent="0.2">
      <c r="A14" s="59" t="s">
        <v>22</v>
      </c>
      <c r="B14" s="63" t="s">
        <v>29</v>
      </c>
      <c r="C14" s="17" t="s">
        <v>13</v>
      </c>
      <c r="D14" s="34">
        <v>2</v>
      </c>
      <c r="E14" s="18">
        <v>158610</v>
      </c>
      <c r="F14" s="18">
        <v>204000</v>
      </c>
      <c r="G14" s="18">
        <v>180000</v>
      </c>
      <c r="H14" s="39">
        <v>158610</v>
      </c>
      <c r="I14" s="20">
        <f t="shared" ref="I14:I16" si="1">ROUND(D14*H14,2)</f>
        <v>317220</v>
      </c>
      <c r="J14" s="19"/>
      <c r="K14" s="1"/>
      <c r="L14" s="1"/>
      <c r="M14" s="1"/>
    </row>
    <row r="15" spans="1:13" ht="48" customHeight="1" x14ac:dyDescent="0.2">
      <c r="A15" s="59"/>
      <c r="B15" s="63"/>
      <c r="C15" s="17" t="s">
        <v>36</v>
      </c>
      <c r="D15" s="34">
        <f>2-1</f>
        <v>1</v>
      </c>
      <c r="E15" s="18">
        <v>158610</v>
      </c>
      <c r="F15" s="18">
        <v>204000</v>
      </c>
      <c r="G15" s="18">
        <v>180000</v>
      </c>
      <c r="H15" s="39">
        <v>158610</v>
      </c>
      <c r="I15" s="20">
        <f t="shared" si="1"/>
        <v>158610</v>
      </c>
      <c r="J15" s="19"/>
      <c r="K15" s="1"/>
      <c r="L15" s="1"/>
      <c r="M15" s="1"/>
    </row>
    <row r="16" spans="1:13" ht="48" customHeight="1" x14ac:dyDescent="0.2">
      <c r="A16" s="59"/>
      <c r="B16" s="63"/>
      <c r="C16" s="17" t="s">
        <v>14</v>
      </c>
      <c r="D16" s="34">
        <v>2</v>
      </c>
      <c r="E16" s="18">
        <v>158610</v>
      </c>
      <c r="F16" s="18">
        <v>204000</v>
      </c>
      <c r="G16" s="18">
        <v>180000</v>
      </c>
      <c r="H16" s="39">
        <v>158610</v>
      </c>
      <c r="I16" s="20">
        <f t="shared" si="1"/>
        <v>317220</v>
      </c>
      <c r="J16" s="19"/>
      <c r="K16" s="1"/>
      <c r="L16" s="1"/>
      <c r="M16" s="1"/>
    </row>
    <row r="17" spans="1:14" s="24" customFormat="1" ht="20.25" customHeight="1" thickBot="1" x14ac:dyDescent="0.3">
      <c r="A17" s="21" t="s">
        <v>16</v>
      </c>
      <c r="B17" s="22"/>
      <c r="C17" s="22"/>
      <c r="D17" s="35"/>
      <c r="E17" s="22"/>
      <c r="F17" s="22"/>
      <c r="G17" s="22"/>
      <c r="H17" s="40"/>
      <c r="I17" s="22">
        <f>SUM(I14:I16)</f>
        <v>793050</v>
      </c>
      <c r="J17" s="5"/>
    </row>
    <row r="18" spans="1:14" ht="39.75" customHeight="1" x14ac:dyDescent="0.2">
      <c r="A18" s="59" t="s">
        <v>23</v>
      </c>
      <c r="B18" s="63" t="s">
        <v>30</v>
      </c>
      <c r="C18" s="17" t="s">
        <v>13</v>
      </c>
      <c r="D18" s="34">
        <v>7</v>
      </c>
      <c r="E18" s="18">
        <v>68720</v>
      </c>
      <c r="F18" s="18">
        <v>69060</v>
      </c>
      <c r="G18" s="18">
        <v>70000</v>
      </c>
      <c r="H18" s="39">
        <v>68720</v>
      </c>
      <c r="I18" s="20">
        <f t="shared" ref="I18:I20" si="2">ROUND(D18*H18,2)</f>
        <v>481040</v>
      </c>
      <c r="J18" s="19"/>
      <c r="K18" s="1"/>
      <c r="L18" s="1"/>
      <c r="M18" s="1"/>
    </row>
    <row r="19" spans="1:14" ht="39.75" customHeight="1" x14ac:dyDescent="0.2">
      <c r="A19" s="59"/>
      <c r="B19" s="63"/>
      <c r="C19" s="17" t="s">
        <v>36</v>
      </c>
      <c r="D19" s="34">
        <v>0</v>
      </c>
      <c r="E19" s="18"/>
      <c r="F19" s="18"/>
      <c r="G19" s="18"/>
      <c r="H19" s="39">
        <v>68720</v>
      </c>
      <c r="I19" s="20">
        <f t="shared" si="2"/>
        <v>0</v>
      </c>
      <c r="J19" s="19"/>
      <c r="K19" s="1"/>
      <c r="L19" s="1"/>
      <c r="M19" s="1"/>
    </row>
    <row r="20" spans="1:14" ht="39.75" customHeight="1" x14ac:dyDescent="0.2">
      <c r="A20" s="59"/>
      <c r="B20" s="63"/>
      <c r="C20" s="17" t="s">
        <v>14</v>
      </c>
      <c r="D20" s="34">
        <f>3-1</f>
        <v>2</v>
      </c>
      <c r="E20" s="18">
        <v>68720</v>
      </c>
      <c r="F20" s="18">
        <v>69060</v>
      </c>
      <c r="G20" s="18">
        <v>70000</v>
      </c>
      <c r="H20" s="39">
        <v>68720</v>
      </c>
      <c r="I20" s="20">
        <f t="shared" si="2"/>
        <v>137440</v>
      </c>
      <c r="J20" s="19"/>
      <c r="K20" s="1"/>
      <c r="L20" s="1"/>
      <c r="M20" s="1"/>
    </row>
    <row r="21" spans="1:14" s="24" customFormat="1" ht="20.25" customHeight="1" thickBot="1" x14ac:dyDescent="0.3">
      <c r="A21" s="21" t="s">
        <v>16</v>
      </c>
      <c r="B21" s="22"/>
      <c r="C21" s="22"/>
      <c r="D21" s="35"/>
      <c r="E21" s="22"/>
      <c r="F21" s="22"/>
      <c r="G21" s="22"/>
      <c r="H21" s="40"/>
      <c r="I21" s="22">
        <f>SUM(I18:I20)</f>
        <v>618480</v>
      </c>
      <c r="J21" s="5"/>
    </row>
    <row r="22" spans="1:14" ht="36" customHeight="1" x14ac:dyDescent="0.2">
      <c r="A22" s="59" t="s">
        <v>25</v>
      </c>
      <c r="B22" s="63" t="s">
        <v>33</v>
      </c>
      <c r="C22" s="17" t="s">
        <v>13</v>
      </c>
      <c r="D22" s="34">
        <v>9</v>
      </c>
      <c r="E22" s="18">
        <v>137440</v>
      </c>
      <c r="F22" s="18">
        <v>138120</v>
      </c>
      <c r="G22" s="18">
        <v>140000</v>
      </c>
      <c r="H22" s="39">
        <v>137440</v>
      </c>
      <c r="I22" s="20">
        <f t="shared" ref="I22:I24" si="3">ROUND(D22*H22,2)</f>
        <v>1236960</v>
      </c>
      <c r="J22" s="19"/>
      <c r="K22" s="1"/>
      <c r="L22" s="1"/>
      <c r="M22" s="1"/>
    </row>
    <row r="23" spans="1:14" ht="36" customHeight="1" x14ac:dyDescent="0.2">
      <c r="A23" s="59"/>
      <c r="B23" s="63"/>
      <c r="C23" s="17" t="s">
        <v>36</v>
      </c>
      <c r="D23" s="34">
        <f>9-2</f>
        <v>7</v>
      </c>
      <c r="E23" s="18">
        <v>137440</v>
      </c>
      <c r="F23" s="18">
        <v>138120</v>
      </c>
      <c r="G23" s="18">
        <v>140000</v>
      </c>
      <c r="H23" s="39">
        <v>137440</v>
      </c>
      <c r="I23" s="20">
        <f t="shared" si="3"/>
        <v>962080</v>
      </c>
      <c r="J23" s="19"/>
      <c r="K23" s="1"/>
      <c r="L23" s="1"/>
      <c r="M23" s="1"/>
    </row>
    <row r="24" spans="1:14" ht="36" customHeight="1" x14ac:dyDescent="0.2">
      <c r="A24" s="59"/>
      <c r="B24" s="63"/>
      <c r="C24" s="17" t="s">
        <v>14</v>
      </c>
      <c r="D24" s="34">
        <v>15</v>
      </c>
      <c r="E24" s="18">
        <v>137440</v>
      </c>
      <c r="F24" s="18">
        <v>138120</v>
      </c>
      <c r="G24" s="18">
        <v>140000</v>
      </c>
      <c r="H24" s="39">
        <v>137440</v>
      </c>
      <c r="I24" s="20">
        <f t="shared" si="3"/>
        <v>2061600</v>
      </c>
      <c r="J24" s="19"/>
      <c r="K24" s="1"/>
      <c r="L24" s="1"/>
      <c r="M24" s="1"/>
    </row>
    <row r="25" spans="1:14" s="24" customFormat="1" ht="20.25" customHeight="1" thickBot="1" x14ac:dyDescent="0.3">
      <c r="A25" s="21" t="s">
        <v>16</v>
      </c>
      <c r="B25" s="22"/>
      <c r="C25" s="22"/>
      <c r="D25" s="35"/>
      <c r="E25" s="22"/>
      <c r="F25" s="22"/>
      <c r="G25" s="22"/>
      <c r="H25" s="40"/>
      <c r="I25" s="22">
        <f>SUM(I22:I24)</f>
        <v>4260640</v>
      </c>
      <c r="J25" s="5"/>
    </row>
    <row r="26" spans="1:14" ht="74.25" customHeight="1" x14ac:dyDescent="0.2">
      <c r="A26" s="59" t="s">
        <v>32</v>
      </c>
      <c r="B26" s="63" t="s">
        <v>31</v>
      </c>
      <c r="C26" s="36" t="s">
        <v>40</v>
      </c>
      <c r="D26" s="34">
        <v>622</v>
      </c>
      <c r="E26" s="18">
        <v>1548</v>
      </c>
      <c r="F26" s="18">
        <v>1602</v>
      </c>
      <c r="G26" s="18">
        <v>1800</v>
      </c>
      <c r="H26" s="39">
        <v>1548</v>
      </c>
      <c r="I26" s="20">
        <f t="shared" ref="I26:I28" si="4">ROUND(D26*H26,2)</f>
        <v>962856</v>
      </c>
      <c r="J26" s="19"/>
      <c r="K26" s="1"/>
      <c r="L26" s="1"/>
      <c r="M26" s="1"/>
    </row>
    <row r="27" spans="1:14" ht="74.25" customHeight="1" x14ac:dyDescent="0.2">
      <c r="A27" s="59"/>
      <c r="B27" s="63"/>
      <c r="C27" s="36" t="s">
        <v>41</v>
      </c>
      <c r="D27" s="34">
        <v>385</v>
      </c>
      <c r="E27" s="18">
        <v>1548</v>
      </c>
      <c r="F27" s="18">
        <v>1602</v>
      </c>
      <c r="G27" s="18">
        <v>1800</v>
      </c>
      <c r="H27" s="39">
        <v>1548</v>
      </c>
      <c r="I27" s="20">
        <f t="shared" si="4"/>
        <v>595980</v>
      </c>
      <c r="J27" s="19"/>
      <c r="K27" s="1"/>
      <c r="L27" s="1"/>
      <c r="M27" s="1"/>
    </row>
    <row r="28" spans="1:14" ht="74.25" customHeight="1" x14ac:dyDescent="0.2">
      <c r="A28" s="59"/>
      <c r="B28" s="63"/>
      <c r="C28" s="36" t="s">
        <v>38</v>
      </c>
      <c r="D28" s="34">
        <v>415</v>
      </c>
      <c r="E28" s="18">
        <v>1548</v>
      </c>
      <c r="F28" s="18">
        <v>1602</v>
      </c>
      <c r="G28" s="18">
        <v>1800</v>
      </c>
      <c r="H28" s="39">
        <v>1548</v>
      </c>
      <c r="I28" s="20">
        <f t="shared" si="4"/>
        <v>642420</v>
      </c>
      <c r="J28" s="19"/>
      <c r="K28" s="1"/>
      <c r="L28" s="1"/>
      <c r="M28" s="1"/>
    </row>
    <row r="29" spans="1:14" s="24" customFormat="1" ht="20.25" customHeight="1" thickBot="1" x14ac:dyDescent="0.3">
      <c r="A29" s="21" t="s">
        <v>16</v>
      </c>
      <c r="B29" s="22"/>
      <c r="C29" s="22"/>
      <c r="D29" s="35"/>
      <c r="E29" s="22"/>
      <c r="F29" s="22"/>
      <c r="G29" s="22"/>
      <c r="H29" s="23"/>
      <c r="I29" s="22">
        <f>SUM(I26:I28)</f>
        <v>2201256</v>
      </c>
      <c r="J29" s="5"/>
    </row>
    <row r="30" spans="1:14" s="3" customFormat="1" ht="14.25" customHeight="1" x14ac:dyDescent="0.25">
      <c r="A30" s="67"/>
      <c r="B30" s="69"/>
      <c r="C30" s="56" t="s">
        <v>13</v>
      </c>
      <c r="D30" s="56"/>
      <c r="E30" s="56"/>
      <c r="F30" s="56"/>
      <c r="G30" s="56"/>
      <c r="H30" s="56"/>
      <c r="I30" s="32">
        <f>I10+I14+I18+I26+I22</f>
        <v>4114618</v>
      </c>
      <c r="J30" s="5">
        <v>4300</v>
      </c>
      <c r="K30" s="49">
        <v>4115.68</v>
      </c>
      <c r="L30" s="5"/>
      <c r="M30" s="5"/>
      <c r="N30" s="5"/>
    </row>
    <row r="31" spans="1:14" s="3" customFormat="1" ht="14.25" customHeight="1" x14ac:dyDescent="0.25">
      <c r="A31" s="68"/>
      <c r="B31" s="70"/>
      <c r="C31" s="56" t="s">
        <v>36</v>
      </c>
      <c r="D31" s="56"/>
      <c r="E31" s="56"/>
      <c r="F31" s="56"/>
      <c r="G31" s="56"/>
      <c r="H31" s="56"/>
      <c r="I31" s="33">
        <f>I11+I15+I19+I27+I23</f>
        <v>2336254</v>
      </c>
      <c r="J31" s="5">
        <v>3095</v>
      </c>
      <c r="K31" s="49">
        <v>2337.1799999999998</v>
      </c>
      <c r="L31" s="5"/>
      <c r="M31" s="5"/>
      <c r="N31" s="5"/>
    </row>
    <row r="32" spans="1:14" s="3" customFormat="1" ht="14.25" customHeight="1" x14ac:dyDescent="0.25">
      <c r="A32" s="68"/>
      <c r="B32" s="70"/>
      <c r="C32" s="56" t="s">
        <v>14</v>
      </c>
      <c r="D32" s="56"/>
      <c r="E32" s="56"/>
      <c r="F32" s="56"/>
      <c r="G32" s="56"/>
      <c r="H32" s="56"/>
      <c r="I32" s="33">
        <f>I12+I16+I20+I28+I24</f>
        <v>3423294</v>
      </c>
      <c r="J32" s="41">
        <v>3705</v>
      </c>
      <c r="K32" s="49">
        <v>3424.82</v>
      </c>
      <c r="L32" s="5"/>
      <c r="M32" s="5"/>
      <c r="N32" s="5"/>
    </row>
    <row r="33" spans="1:13" s="10" customFormat="1" ht="15" x14ac:dyDescent="0.25">
      <c r="A33" s="6" t="s">
        <v>39</v>
      </c>
      <c r="B33" s="6"/>
      <c r="C33" s="29"/>
      <c r="D33" s="29"/>
      <c r="E33" s="29"/>
      <c r="F33" s="29"/>
      <c r="G33" s="29"/>
      <c r="H33" s="30" t="s">
        <v>5</v>
      </c>
      <c r="I33" s="31">
        <f>SUM(I30:I32)</f>
        <v>9874166</v>
      </c>
      <c r="J33" s="42">
        <f>SUM(J30:J32)</f>
        <v>11100</v>
      </c>
      <c r="K33" s="42">
        <f>SUM(K30:K32)</f>
        <v>9877.68</v>
      </c>
    </row>
    <row r="34" spans="1:13" s="10" customFormat="1" ht="15" x14ac:dyDescent="0.25">
      <c r="A34" s="6"/>
      <c r="B34" s="6"/>
      <c r="C34" s="6"/>
      <c r="D34" s="6"/>
      <c r="E34" s="6"/>
      <c r="F34" s="6"/>
      <c r="G34" s="6"/>
      <c r="H34" s="4"/>
      <c r="I34" s="7"/>
    </row>
    <row r="35" spans="1:13" s="3" customFormat="1" ht="24" customHeight="1" x14ac:dyDescent="0.25">
      <c r="A35" s="6" t="s">
        <v>10</v>
      </c>
      <c r="B35" s="6"/>
      <c r="C35" s="6"/>
      <c r="D35" s="6"/>
      <c r="E35" s="6"/>
      <c r="F35" s="6"/>
      <c r="G35" s="6"/>
      <c r="H35" s="4"/>
      <c r="I35" s="7"/>
    </row>
    <row r="36" spans="1:13" ht="15" x14ac:dyDescent="0.25">
      <c r="A36" s="6"/>
      <c r="B36" s="6"/>
      <c r="C36" s="6"/>
      <c r="D36" s="6"/>
      <c r="E36" s="6"/>
      <c r="F36" s="6"/>
      <c r="G36" s="6"/>
      <c r="H36" s="4"/>
      <c r="I36" s="7"/>
      <c r="J36" s="1"/>
      <c r="K36" s="1"/>
      <c r="L36" s="1"/>
      <c r="M36" s="1"/>
    </row>
    <row r="37" spans="1:13" ht="15" x14ac:dyDescent="0.25">
      <c r="A37" s="8" t="s">
        <v>7</v>
      </c>
      <c r="B37" s="9" t="s">
        <v>26</v>
      </c>
      <c r="C37" s="9"/>
      <c r="D37" s="9"/>
      <c r="E37" s="9"/>
      <c r="F37" s="9"/>
      <c r="G37" s="9"/>
      <c r="H37" s="9"/>
      <c r="I37" s="9"/>
    </row>
    <row r="38" spans="1:13" ht="15" x14ac:dyDescent="0.25">
      <c r="A38" s="8" t="s">
        <v>8</v>
      </c>
      <c r="B38" s="9" t="s">
        <v>27</v>
      </c>
      <c r="C38" s="9"/>
      <c r="D38" s="9"/>
      <c r="E38" s="9"/>
      <c r="F38" s="9"/>
      <c r="G38" s="9"/>
      <c r="H38" s="9"/>
      <c r="I38" s="9"/>
    </row>
    <row r="39" spans="1:13" ht="15" x14ac:dyDescent="0.25">
      <c r="A39" s="8" t="s">
        <v>9</v>
      </c>
      <c r="B39" s="9" t="s">
        <v>28</v>
      </c>
      <c r="C39" s="9"/>
      <c r="D39" s="9"/>
      <c r="E39" s="9"/>
      <c r="F39" s="9"/>
      <c r="G39" s="9"/>
      <c r="H39" s="9"/>
      <c r="I39" s="9"/>
    </row>
    <row r="40" spans="1:13" ht="15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13" ht="16.5" customHeight="1" x14ac:dyDescent="0.25">
      <c r="A41" s="45" t="s">
        <v>6</v>
      </c>
      <c r="B41" s="46"/>
      <c r="C41" s="46"/>
      <c r="D41" s="46"/>
      <c r="E41" s="46"/>
      <c r="F41" s="46"/>
      <c r="G41" s="46"/>
      <c r="H41" s="45" t="s">
        <v>37</v>
      </c>
      <c r="I41" s="46"/>
    </row>
  </sheetData>
  <sheetProtection selectLockedCells="1" selectUnlockedCells="1"/>
  <mergeCells count="25">
    <mergeCell ref="B18:B20"/>
    <mergeCell ref="C30:H30"/>
    <mergeCell ref="C32:H32"/>
    <mergeCell ref="A22:A24"/>
    <mergeCell ref="B22:B24"/>
    <mergeCell ref="A26:A28"/>
    <mergeCell ref="B26:B28"/>
    <mergeCell ref="A30:A32"/>
    <mergeCell ref="B30:B32"/>
    <mergeCell ref="C5:I5"/>
    <mergeCell ref="A6:B6"/>
    <mergeCell ref="C6:H6"/>
    <mergeCell ref="C31:H31"/>
    <mergeCell ref="C7:I7"/>
    <mergeCell ref="A7:B7"/>
    <mergeCell ref="A10:A12"/>
    <mergeCell ref="A8:A9"/>
    <mergeCell ref="B8:B9"/>
    <mergeCell ref="B10:B12"/>
    <mergeCell ref="C8:C9"/>
    <mergeCell ref="E8:G8"/>
    <mergeCell ref="D8:D9"/>
    <mergeCell ref="A14:A16"/>
    <mergeCell ref="B14:B16"/>
    <mergeCell ref="A18:A20"/>
  </mergeCells>
  <pageMargins left="0.6692913385826772" right="7.874015748031496E-2" top="0.23622047244094491" bottom="0.27559055118110237" header="0.51181102362204722" footer="0.51181102362204722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2016-12-07T11:49:51Z</cp:lastPrinted>
  <dcterms:created xsi:type="dcterms:W3CDTF">2012-04-02T10:33:59Z</dcterms:created>
  <dcterms:modified xsi:type="dcterms:W3CDTF">2017-03-16T09:40:55Z</dcterms:modified>
</cp:coreProperties>
</file>