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M23" i="1" s="1"/>
  <c r="M24" i="1" s="1"/>
  <c r="L17" i="1"/>
  <c r="L21" i="1"/>
  <c r="M21" i="1" s="1"/>
  <c r="M22" i="1" s="1"/>
  <c r="L19" i="1"/>
  <c r="M19" i="1" s="1"/>
  <c r="M20" i="1" s="1"/>
  <c r="E18" i="1"/>
  <c r="M17" i="1"/>
  <c r="M18" i="1" s="1"/>
  <c r="E16" i="1"/>
  <c r="L15" i="1"/>
  <c r="M15" i="1" s="1"/>
  <c r="M16" i="1" s="1"/>
  <c r="E14" i="1"/>
  <c r="L13" i="1"/>
  <c r="M13" i="1" s="1"/>
  <c r="M14" i="1" s="1"/>
  <c r="E12" i="1"/>
  <c r="L11" i="1"/>
  <c r="M11" i="1" s="1"/>
  <c r="M12" i="1" s="1"/>
  <c r="E10" i="1"/>
  <c r="L9" i="1"/>
  <c r="M9" i="1" s="1"/>
  <c r="M10" i="1" s="1"/>
  <c r="M25" i="1" s="1"/>
</calcChain>
</file>

<file path=xl/sharedStrings.xml><?xml version="1.0" encoding="utf-8"?>
<sst xmlns="http://schemas.openxmlformats.org/spreadsheetml/2006/main" count="66" uniqueCount="42">
  <si>
    <t>Метод обоснования начальной (максимальной) цены: метод сопоставления рыночных цен</t>
  </si>
  <si>
    <t>Способ осуществления закупки: электронный аукцион среди субъектов малого предпринимательства и социально-ориентированных некоммерческих организаций</t>
  </si>
  <si>
    <t xml:space="preserve">№ п/п </t>
  </si>
  <si>
    <t>Наименование объекта закупки</t>
  </si>
  <si>
    <t>Характеристика объекта закупки</t>
  </si>
  <si>
    <t>Ед.изм.</t>
  </si>
  <si>
    <t>Кол-во</t>
  </si>
  <si>
    <t>Единичные цены (тарифы)</t>
  </si>
  <si>
    <t>Средняя цена, руб.</t>
  </si>
  <si>
    <t>Сумма</t>
  </si>
  <si>
    <t>Постав-щик 1</t>
  </si>
  <si>
    <t>Постав-щик 2</t>
  </si>
  <si>
    <t>Постав-щик 3</t>
  </si>
  <si>
    <t>Постав-щик 4</t>
  </si>
  <si>
    <t>Постав-щик 5</t>
  </si>
  <si>
    <t>Постав-щик 6</t>
  </si>
  <si>
    <t>шт</t>
  </si>
  <si>
    <t xml:space="preserve">ИТОГО по виду товара </t>
  </si>
  <si>
    <t>ИТОГО по виду товара</t>
  </si>
  <si>
    <t>Директор</t>
  </si>
  <si>
    <t xml:space="preserve">Комисаренко Е.Б. </t>
  </si>
  <si>
    <t xml:space="preserve">Поставщик 1: </t>
  </si>
  <si>
    <t>Поставщик2 :</t>
  </si>
  <si>
    <t>Поставщик 3:</t>
  </si>
  <si>
    <t>IV. Обоснование начальной (максимальной) цены  гражданско-правового договора на поставку посуды</t>
  </si>
  <si>
    <t>Нержавеющая сталь. Объем не менее 3  литров и не более 4 литров. С крышкой.</t>
  </si>
  <si>
    <t>Материал: пластик. Объем не менее 10 л и не более 12 л</t>
  </si>
  <si>
    <t>Материал: пластик. Объем не менее 5 л и не более 7 л</t>
  </si>
  <si>
    <t xml:space="preserve">Чашка </t>
  </si>
  <si>
    <t>Чашка с ручкой. Столовая, общепит, фарфор, цвет белый. Объёмом не менее 200 мл и не более 210 мл. Диаметр не менее 70 мм и не более 80 мм.</t>
  </si>
  <si>
    <t>Нержавеющая сталь. Объем не менее 5 и не более 6 литров. Для пищевых продуктов. С крышкой</t>
  </si>
  <si>
    <t>Чайник</t>
  </si>
  <si>
    <t>Нержавеющая сталь. Объем не менее 3 литров и не более 3,5 литров</t>
  </si>
  <si>
    <t>Доска разделочная</t>
  </si>
  <si>
    <t>Размер не менее 700мм*300мм*30мм  и не более 720мм*320мм*32мм из твердых пород дерева</t>
  </si>
  <si>
    <t xml:space="preserve">Ведро </t>
  </si>
  <si>
    <t>ИТОГО:</t>
  </si>
  <si>
    <t xml:space="preserve">Кастрюля </t>
  </si>
  <si>
    <t>коммерческое предложение № 14 от 26.02.16</t>
  </si>
  <si>
    <t>коммерческое предложение № 06 от 26.02.16</t>
  </si>
  <si>
    <t>коммерческое предложение № 07 от 26.02.16</t>
  </si>
  <si>
    <t>Нержавеющая сталь. Объем не менее 40л и не более 50л. С крышкой. Для пищевых продуктов.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</si>
</sst>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1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/>
    <xf numFmtId="0" fontId="1" fillId="0" borderId="0" xfId="0" applyFont="1"/>
    <xf numFmtId="0" fontId="1" fillId="0" borderId="0" xfId="0" applyFont="1" applyFill="1"/>
    <xf numFmtId="4" fontId="0" fillId="0" borderId="0" xfId="0" applyNumberFormat="1"/>
    <xf numFmtId="2" fontId="1" fillId="0" borderId="0" xfId="0" applyNumberFormat="1" applyFont="1" applyBorder="1" applyAlignment="1"/>
    <xf numFmtId="0" fontId="1" fillId="0" borderId="0" xfId="0" applyFont="1" applyBorder="1" applyAlignme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0" fillId="0" borderId="0" xfId="0" applyNumberFormat="1" applyFill="1"/>
    <xf numFmtId="0" fontId="0" fillId="0" borderId="0" xfId="0" applyFill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4" fontId="0" fillId="0" borderId="0" xfId="0" applyNumberFormat="1" applyFill="1" applyAlignment="1"/>
    <xf numFmtId="0" fontId="0" fillId="0" borderId="0" xfId="0" applyFill="1" applyAlignme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right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1" fontId="4" fillId="0" borderId="1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Font="1"/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right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quotePrefix="1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0" fillId="0" borderId="0" xfId="0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/>
    <xf numFmtId="1" fontId="0" fillId="0" borderId="0" xfId="0" applyNumberFormat="1" applyBorder="1" applyAlignment="1">
      <alignment horizontal="center" vertical="center"/>
    </xf>
    <xf numFmtId="2" fontId="0" fillId="0" borderId="0" xfId="0" applyNumberFormat="1" applyBorder="1"/>
    <xf numFmtId="0" fontId="0" fillId="0" borderId="0" xfId="0" applyFill="1" applyBorder="1"/>
    <xf numFmtId="0" fontId="0" fillId="0" borderId="0" xfId="0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A10" workbookViewId="0">
      <selection activeCell="C17" sqref="C17"/>
    </sheetView>
  </sheetViews>
  <sheetFormatPr defaultRowHeight="15" x14ac:dyDescent="0.25"/>
  <cols>
    <col min="1" max="1" width="4.7109375" style="94" customWidth="1"/>
    <col min="2" max="2" width="15" customWidth="1"/>
    <col min="3" max="3" width="51" customWidth="1"/>
    <col min="4" max="4" width="5.85546875" customWidth="1"/>
    <col min="5" max="5" width="5.28515625" style="91" customWidth="1"/>
    <col min="6" max="6" width="7.7109375" style="1" customWidth="1"/>
    <col min="7" max="8" width="9" style="1" customWidth="1"/>
    <col min="9" max="10" width="0" hidden="1" customWidth="1"/>
    <col min="11" max="11" width="10.5703125" hidden="1" customWidth="1"/>
    <col min="12" max="12" width="8.7109375" customWidth="1"/>
    <col min="13" max="13" width="12.85546875" style="25" customWidth="1"/>
    <col min="14" max="14" width="0.140625" customWidth="1"/>
    <col min="15" max="15" width="15.28515625" customWidth="1"/>
    <col min="16" max="16" width="12" customWidth="1"/>
    <col min="17" max="17" width="11" customWidth="1"/>
    <col min="18" max="18" width="13.140625" customWidth="1"/>
    <col min="19" max="19" width="10.28515625" customWidth="1"/>
    <col min="20" max="20" width="12.42578125" customWidth="1"/>
  </cols>
  <sheetData>
    <row r="1" spans="1:20" x14ac:dyDescent="0.25">
      <c r="A1" s="103" t="s">
        <v>24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Q1" s="1"/>
      <c r="T1" s="1"/>
    </row>
    <row r="2" spans="1:20" x14ac:dyDescent="0.25">
      <c r="A2" s="2"/>
      <c r="B2" s="3"/>
      <c r="C2" s="3"/>
      <c r="D2" s="3"/>
      <c r="E2" s="4"/>
      <c r="F2" s="5"/>
      <c r="G2" s="5"/>
      <c r="H2" s="5"/>
      <c r="I2" s="3"/>
      <c r="J2" s="3"/>
      <c r="K2" s="3"/>
      <c r="L2" s="6"/>
      <c r="M2" s="7"/>
      <c r="Q2" s="1"/>
      <c r="T2" s="1"/>
    </row>
    <row r="3" spans="1:20" x14ac:dyDescent="0.25">
      <c r="A3" s="2"/>
      <c r="B3" s="3"/>
      <c r="C3" s="3"/>
      <c r="D3" s="3"/>
      <c r="E3" s="4"/>
      <c r="F3" s="5"/>
      <c r="G3" s="5"/>
      <c r="H3" s="5"/>
      <c r="I3" s="3"/>
      <c r="J3" s="3"/>
      <c r="K3" s="3"/>
      <c r="L3" s="6"/>
      <c r="M3" s="7"/>
      <c r="Q3" s="1"/>
      <c r="S3" s="8"/>
      <c r="T3" s="1"/>
    </row>
    <row r="4" spans="1:20" x14ac:dyDescent="0.25">
      <c r="A4" s="104" t="s">
        <v>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6"/>
      <c r="M4" s="7"/>
      <c r="Q4" s="1"/>
      <c r="T4" s="1"/>
    </row>
    <row r="5" spans="1:20" ht="29.25" customHeight="1" x14ac:dyDescent="0.25">
      <c r="A5" s="105" t="s">
        <v>1</v>
      </c>
      <c r="B5" s="105"/>
      <c r="C5" s="105"/>
      <c r="D5" s="105"/>
      <c r="E5" s="105"/>
      <c r="F5" s="105"/>
      <c r="G5" s="105"/>
      <c r="H5" s="9"/>
      <c r="I5" s="10"/>
      <c r="J5" s="10"/>
      <c r="K5" s="10"/>
      <c r="L5" s="11"/>
      <c r="M5" s="11"/>
      <c r="Q5" s="1"/>
      <c r="T5" s="1"/>
    </row>
    <row r="6" spans="1:20" ht="15.75" thickBot="1" x14ac:dyDescent="0.3">
      <c r="A6" s="2"/>
      <c r="B6" s="10"/>
      <c r="C6" s="10"/>
      <c r="D6" s="10"/>
      <c r="E6" s="4"/>
      <c r="F6" s="9"/>
      <c r="G6" s="9"/>
      <c r="H6" s="9"/>
      <c r="I6" s="10"/>
      <c r="J6" s="10"/>
      <c r="K6" s="10"/>
      <c r="L6" s="10"/>
      <c r="M6" s="10"/>
      <c r="Q6" s="1"/>
      <c r="T6" s="1"/>
    </row>
    <row r="7" spans="1:20" ht="75.75" customHeight="1" thickBot="1" x14ac:dyDescent="0.3">
      <c r="A7" s="12" t="s">
        <v>2</v>
      </c>
      <c r="B7" s="12" t="s">
        <v>3</v>
      </c>
      <c r="C7" s="12" t="s">
        <v>4</v>
      </c>
      <c r="D7" s="13" t="s">
        <v>5</v>
      </c>
      <c r="E7" s="14" t="s">
        <v>6</v>
      </c>
      <c r="F7" s="106" t="s">
        <v>7</v>
      </c>
      <c r="G7" s="107"/>
      <c r="H7" s="107"/>
      <c r="I7" s="15"/>
      <c r="J7" s="16"/>
      <c r="K7" s="17"/>
      <c r="L7" s="108" t="s">
        <v>8</v>
      </c>
      <c r="M7" s="110" t="s">
        <v>9</v>
      </c>
      <c r="P7" s="1"/>
      <c r="Q7" s="1"/>
      <c r="R7" s="1"/>
      <c r="T7" s="1"/>
    </row>
    <row r="8" spans="1:20" ht="26.25" thickBot="1" x14ac:dyDescent="0.3">
      <c r="A8" s="18"/>
      <c r="B8" s="18"/>
      <c r="C8" s="18"/>
      <c r="D8" s="19"/>
      <c r="E8" s="20"/>
      <c r="F8" s="21" t="s">
        <v>10</v>
      </c>
      <c r="G8" s="21" t="s">
        <v>11</v>
      </c>
      <c r="H8" s="21" t="s">
        <v>12</v>
      </c>
      <c r="I8" s="22" t="s">
        <v>13</v>
      </c>
      <c r="J8" s="22" t="s">
        <v>14</v>
      </c>
      <c r="K8" s="22" t="s">
        <v>15</v>
      </c>
      <c r="L8" s="109"/>
      <c r="M8" s="111"/>
      <c r="O8" s="23"/>
      <c r="P8" s="24"/>
      <c r="Q8" s="25"/>
      <c r="R8" s="24"/>
    </row>
    <row r="9" spans="1:20" s="34" customFormat="1" ht="37.5" customHeight="1" thickBot="1" x14ac:dyDescent="0.3">
      <c r="A9" s="97">
        <v>1</v>
      </c>
      <c r="B9" s="26" t="s">
        <v>37</v>
      </c>
      <c r="C9" s="27" t="s">
        <v>25</v>
      </c>
      <c r="D9" s="28" t="s">
        <v>16</v>
      </c>
      <c r="E9" s="29">
        <v>4</v>
      </c>
      <c r="F9" s="30">
        <v>1200</v>
      </c>
      <c r="G9" s="30">
        <v>1320</v>
      </c>
      <c r="H9" s="30">
        <v>1260</v>
      </c>
      <c r="I9" s="31"/>
      <c r="J9" s="31"/>
      <c r="K9" s="31"/>
      <c r="L9" s="32">
        <f>ROUND((F9+G9+H9)/3,2)</f>
        <v>1260</v>
      </c>
      <c r="M9" s="33">
        <f>ROUND(E9*L9,2)</f>
        <v>5040</v>
      </c>
      <c r="O9" s="35"/>
      <c r="P9" s="35"/>
      <c r="Q9" s="36"/>
      <c r="R9" s="35"/>
    </row>
    <row r="10" spans="1:20" ht="21" customHeight="1" thickBot="1" x14ac:dyDescent="0.3">
      <c r="A10" s="37"/>
      <c r="B10" s="38"/>
      <c r="C10" s="39" t="s">
        <v>17</v>
      </c>
      <c r="D10" s="15" t="s">
        <v>16</v>
      </c>
      <c r="E10" s="40">
        <f>SUM(E9:E9)</f>
        <v>4</v>
      </c>
      <c r="F10" s="41"/>
      <c r="G10" s="41"/>
      <c r="H10" s="41"/>
      <c r="I10" s="15"/>
      <c r="J10" s="15"/>
      <c r="K10" s="15"/>
      <c r="L10" s="42"/>
      <c r="M10" s="43">
        <f>SUM(M9:M9)</f>
        <v>5040</v>
      </c>
      <c r="O10" s="25"/>
      <c r="P10" s="24"/>
      <c r="Q10" s="25"/>
      <c r="R10" s="24"/>
    </row>
    <row r="11" spans="1:20" ht="36.75" customHeight="1" thickBot="1" x14ac:dyDescent="0.3">
      <c r="A11" s="99">
        <v>2</v>
      </c>
      <c r="B11" s="44" t="s">
        <v>35</v>
      </c>
      <c r="C11" s="45" t="s">
        <v>26</v>
      </c>
      <c r="D11" s="46" t="s">
        <v>16</v>
      </c>
      <c r="E11" s="47">
        <v>6</v>
      </c>
      <c r="F11" s="30">
        <v>150</v>
      </c>
      <c r="G11" s="30">
        <v>165</v>
      </c>
      <c r="H11" s="30">
        <v>157.5</v>
      </c>
      <c r="I11" s="31"/>
      <c r="J11" s="31"/>
      <c r="K11" s="31"/>
      <c r="L11" s="48">
        <f>ROUND((F11+G11+H11)/3,2)</f>
        <v>157.5</v>
      </c>
      <c r="M11" s="49">
        <f>ROUND(E11*L11,2)</f>
        <v>945</v>
      </c>
      <c r="O11" s="25"/>
      <c r="P11" s="24"/>
      <c r="Q11" s="25"/>
      <c r="R11" s="24"/>
    </row>
    <row r="12" spans="1:20" ht="15" customHeight="1" thickBot="1" x14ac:dyDescent="0.3">
      <c r="A12" s="50"/>
      <c r="B12" s="51"/>
      <c r="C12" s="52" t="s">
        <v>17</v>
      </c>
      <c r="D12" s="53" t="s">
        <v>16</v>
      </c>
      <c r="E12" s="54">
        <f>SUM(E11)</f>
        <v>6</v>
      </c>
      <c r="F12" s="51"/>
      <c r="G12" s="51"/>
      <c r="H12" s="51"/>
      <c r="I12" s="51"/>
      <c r="J12" s="51"/>
      <c r="K12" s="51"/>
      <c r="L12" s="55"/>
      <c r="M12" s="43">
        <f>M11</f>
        <v>945</v>
      </c>
      <c r="O12" s="25"/>
      <c r="P12" s="25"/>
      <c r="Q12" s="25"/>
      <c r="R12" s="24"/>
    </row>
    <row r="13" spans="1:20" ht="24.75" customHeight="1" thickBot="1" x14ac:dyDescent="0.3">
      <c r="A13" s="98">
        <v>3</v>
      </c>
      <c r="B13" s="45" t="s">
        <v>35</v>
      </c>
      <c r="C13" s="45" t="s">
        <v>27</v>
      </c>
      <c r="D13" s="19" t="s">
        <v>16</v>
      </c>
      <c r="E13" s="29">
        <v>7</v>
      </c>
      <c r="F13" s="56">
        <v>105</v>
      </c>
      <c r="G13" s="57">
        <v>115.5</v>
      </c>
      <c r="H13" s="57">
        <v>110.25</v>
      </c>
      <c r="I13" s="58"/>
      <c r="J13" s="58"/>
      <c r="K13" s="58"/>
      <c r="L13" s="32">
        <f>ROUND((F13+G13+H13)/3,2)</f>
        <v>110.25</v>
      </c>
      <c r="M13" s="33">
        <f>ROUND(E13*L13,2)</f>
        <v>771.75</v>
      </c>
    </row>
    <row r="14" spans="1:20" ht="15" customHeight="1" thickBot="1" x14ac:dyDescent="0.3">
      <c r="A14" s="59"/>
      <c r="B14" s="39"/>
      <c r="C14" s="39" t="s">
        <v>18</v>
      </c>
      <c r="D14" s="39" t="s">
        <v>16</v>
      </c>
      <c r="E14" s="60">
        <f>SUM(E13)</f>
        <v>7</v>
      </c>
      <c r="F14" s="39"/>
      <c r="G14" s="39"/>
      <c r="H14" s="39"/>
      <c r="I14" s="39"/>
      <c r="J14" s="39"/>
      <c r="K14" s="39"/>
      <c r="L14" s="39"/>
      <c r="M14" s="43">
        <f>M13</f>
        <v>771.75</v>
      </c>
    </row>
    <row r="15" spans="1:20" ht="44.25" customHeight="1" thickBot="1" x14ac:dyDescent="0.3">
      <c r="A15" s="98">
        <v>4</v>
      </c>
      <c r="B15" s="45" t="s">
        <v>28</v>
      </c>
      <c r="C15" s="45" t="s">
        <v>29</v>
      </c>
      <c r="D15" s="13" t="s">
        <v>16</v>
      </c>
      <c r="E15" s="14">
        <v>100</v>
      </c>
      <c r="F15" s="56">
        <v>120</v>
      </c>
      <c r="G15" s="57">
        <v>132</v>
      </c>
      <c r="H15" s="57">
        <v>126</v>
      </c>
      <c r="I15" s="58"/>
      <c r="J15" s="58"/>
      <c r="K15" s="58"/>
      <c r="L15" s="32">
        <f>ROUND((F15+G15+H15)/3,2)</f>
        <v>126</v>
      </c>
      <c r="M15" s="33">
        <f>ROUND(E15*L15,2)</f>
        <v>12600</v>
      </c>
    </row>
    <row r="16" spans="1:20" ht="15" customHeight="1" thickBot="1" x14ac:dyDescent="0.3">
      <c r="A16" s="50"/>
      <c r="B16" s="61"/>
      <c r="C16" s="61" t="s">
        <v>17</v>
      </c>
      <c r="D16" s="62" t="s">
        <v>16</v>
      </c>
      <c r="E16" s="95">
        <f>SUM(E15)</f>
        <v>100</v>
      </c>
      <c r="F16" s="61"/>
      <c r="G16" s="61"/>
      <c r="H16" s="61"/>
      <c r="I16" s="61"/>
      <c r="J16" s="61"/>
      <c r="K16" s="61"/>
      <c r="L16" s="61"/>
      <c r="M16" s="43">
        <f>M15</f>
        <v>12600</v>
      </c>
    </row>
    <row r="17" spans="1:13" ht="26.25" thickBot="1" x14ac:dyDescent="0.3">
      <c r="A17" s="98">
        <v>5</v>
      </c>
      <c r="B17" s="45" t="s">
        <v>37</v>
      </c>
      <c r="C17" s="45" t="s">
        <v>41</v>
      </c>
      <c r="D17" s="19" t="s">
        <v>16</v>
      </c>
      <c r="E17" s="47">
        <v>1</v>
      </c>
      <c r="F17" s="56">
        <v>4890</v>
      </c>
      <c r="G17" s="57">
        <v>5379</v>
      </c>
      <c r="H17" s="57">
        <v>5134.5</v>
      </c>
      <c r="I17" s="58"/>
      <c r="J17" s="58"/>
      <c r="K17" s="58"/>
      <c r="L17" s="32">
        <f>SUM(H17+G17+F17)/3</f>
        <v>5134.5</v>
      </c>
      <c r="M17" s="33">
        <f>ROUND(E17*L17,2)</f>
        <v>5134.5</v>
      </c>
    </row>
    <row r="18" spans="1:13" s="34" customFormat="1" ht="15.75" thickBot="1" x14ac:dyDescent="0.3">
      <c r="A18" s="63"/>
      <c r="B18" s="64"/>
      <c r="C18" s="64" t="s">
        <v>17</v>
      </c>
      <c r="D18" s="64" t="s">
        <v>16</v>
      </c>
      <c r="E18" s="65">
        <f>SUM(E17)</f>
        <v>1</v>
      </c>
      <c r="F18" s="64"/>
      <c r="G18" s="64"/>
      <c r="H18" s="64"/>
      <c r="I18" s="64"/>
      <c r="J18" s="64"/>
      <c r="K18" s="64"/>
      <c r="L18" s="64"/>
      <c r="M18" s="96">
        <f>M17</f>
        <v>5134.5</v>
      </c>
    </row>
    <row r="19" spans="1:13" s="67" customFormat="1" ht="26.25" thickBot="1" x14ac:dyDescent="0.3">
      <c r="A19" s="97">
        <v>6</v>
      </c>
      <c r="B19" s="26" t="s">
        <v>35</v>
      </c>
      <c r="C19" s="26" t="s">
        <v>30</v>
      </c>
      <c r="D19" s="66" t="s">
        <v>16</v>
      </c>
      <c r="E19" s="29">
        <v>3</v>
      </c>
      <c r="F19" s="56">
        <v>1350</v>
      </c>
      <c r="G19" s="57">
        <v>1485</v>
      </c>
      <c r="H19" s="57">
        <v>1417.5</v>
      </c>
      <c r="I19" s="58"/>
      <c r="J19" s="58"/>
      <c r="K19" s="58"/>
      <c r="L19" s="32">
        <f>ROUND((F19+G19+H19)/3,2)</f>
        <v>1417.5</v>
      </c>
      <c r="M19" s="33">
        <f>ROUND(E19*L19,2)</f>
        <v>4252.5</v>
      </c>
    </row>
    <row r="20" spans="1:13" ht="15.75" thickBot="1" x14ac:dyDescent="0.3">
      <c r="A20" s="50"/>
      <c r="B20" s="51"/>
      <c r="C20" s="39" t="s">
        <v>17</v>
      </c>
      <c r="D20" s="37" t="s">
        <v>16</v>
      </c>
      <c r="E20" s="29">
        <v>3</v>
      </c>
      <c r="F20" s="56"/>
      <c r="G20" s="57"/>
      <c r="H20" s="57"/>
      <c r="I20" s="39"/>
      <c r="J20" s="39"/>
      <c r="K20" s="39"/>
      <c r="L20" s="32"/>
      <c r="M20" s="43">
        <f>SUM(M19)</f>
        <v>4252.5</v>
      </c>
    </row>
    <row r="21" spans="1:13" s="34" customFormat="1" ht="26.25" thickBot="1" x14ac:dyDescent="0.3">
      <c r="A21" s="97">
        <v>7</v>
      </c>
      <c r="B21" s="26" t="s">
        <v>31</v>
      </c>
      <c r="C21" s="26" t="s">
        <v>32</v>
      </c>
      <c r="D21" s="37" t="s">
        <v>16</v>
      </c>
      <c r="E21" s="29">
        <v>2</v>
      </c>
      <c r="F21" s="56">
        <v>1250</v>
      </c>
      <c r="G21" s="57">
        <v>1375</v>
      </c>
      <c r="H21" s="57">
        <v>1312.5</v>
      </c>
      <c r="I21" s="39"/>
      <c r="J21" s="39"/>
      <c r="K21" s="39"/>
      <c r="L21" s="32">
        <f>ROUND((F21+G21+H21)/3,2)</f>
        <v>1312.5</v>
      </c>
      <c r="M21" s="33">
        <f>ROUND(E21*L21,2)</f>
        <v>2625</v>
      </c>
    </row>
    <row r="22" spans="1:13" ht="15.75" thickBot="1" x14ac:dyDescent="0.3">
      <c r="A22" s="68"/>
      <c r="B22" s="69"/>
      <c r="C22" s="39" t="s">
        <v>17</v>
      </c>
      <c r="D22" s="66" t="s">
        <v>16</v>
      </c>
      <c r="E22" s="29">
        <v>2</v>
      </c>
      <c r="F22" s="70"/>
      <c r="G22" s="71"/>
      <c r="H22" s="57"/>
      <c r="I22" s="58"/>
      <c r="J22" s="58"/>
      <c r="K22" s="58"/>
      <c r="L22" s="32"/>
      <c r="M22" s="43">
        <f>SUM(M21)</f>
        <v>2625</v>
      </c>
    </row>
    <row r="23" spans="1:13" ht="26.25" thickBot="1" x14ac:dyDescent="0.3">
      <c r="A23" s="101">
        <v>8</v>
      </c>
      <c r="B23" s="100" t="s">
        <v>33</v>
      </c>
      <c r="C23" s="45" t="s">
        <v>34</v>
      </c>
      <c r="D23" s="46" t="s">
        <v>16</v>
      </c>
      <c r="E23" s="72">
        <v>5</v>
      </c>
      <c r="F23" s="73">
        <v>650</v>
      </c>
      <c r="G23" s="73">
        <v>715</v>
      </c>
      <c r="H23" s="74">
        <v>682.5</v>
      </c>
      <c r="I23" s="46"/>
      <c r="J23" s="46"/>
      <c r="K23" s="46"/>
      <c r="L23" s="75">
        <f>SUM(H23+G23+F23)/3</f>
        <v>682.5</v>
      </c>
      <c r="M23" s="76">
        <f>SUM(L23*E23)</f>
        <v>3412.5</v>
      </c>
    </row>
    <row r="24" spans="1:13" ht="15.75" thickBot="1" x14ac:dyDescent="0.3">
      <c r="A24" s="68"/>
      <c r="B24" s="69"/>
      <c r="C24" s="39" t="s">
        <v>17</v>
      </c>
      <c r="D24" s="66" t="s">
        <v>16</v>
      </c>
      <c r="E24" s="29">
        <v>5</v>
      </c>
      <c r="F24" s="77"/>
      <c r="G24" s="78"/>
      <c r="H24" s="71"/>
      <c r="I24" s="58"/>
      <c r="J24" s="58"/>
      <c r="K24" s="58"/>
      <c r="L24" s="32"/>
      <c r="M24" s="43">
        <f>SUM(M23)</f>
        <v>3412.5</v>
      </c>
    </row>
    <row r="25" spans="1:13" ht="15.75" thickBot="1" x14ac:dyDescent="0.3">
      <c r="A25" s="80"/>
      <c r="B25" s="79"/>
      <c r="C25" s="79" t="s">
        <v>36</v>
      </c>
      <c r="D25" s="66"/>
      <c r="E25" s="29"/>
      <c r="F25" s="56"/>
      <c r="G25" s="57"/>
      <c r="H25" s="57"/>
      <c r="I25" s="58"/>
      <c r="J25" s="58"/>
      <c r="K25" s="58"/>
      <c r="L25" s="32"/>
      <c r="M25" s="43">
        <f>SUM(M10+M12+M14+M16+M18+M20+M22+M24)</f>
        <v>34781.25</v>
      </c>
    </row>
    <row r="26" spans="1:13" x14ac:dyDescent="0.25">
      <c r="A26" s="82"/>
      <c r="B26" s="81"/>
      <c r="C26" s="81"/>
      <c r="D26" s="83"/>
      <c r="E26" s="83"/>
      <c r="F26" s="83"/>
      <c r="G26" s="83"/>
      <c r="H26" s="83"/>
      <c r="I26" s="83"/>
      <c r="J26" s="83"/>
      <c r="K26" s="83"/>
      <c r="L26" s="83"/>
      <c r="M26" s="83"/>
    </row>
    <row r="27" spans="1:13" x14ac:dyDescent="0.25">
      <c r="A27" s="83"/>
      <c r="B27" s="83"/>
      <c r="C27" s="83"/>
      <c r="D27" s="3"/>
      <c r="E27" s="4"/>
      <c r="F27" s="5"/>
      <c r="G27" s="5"/>
      <c r="H27" s="9"/>
      <c r="I27" s="10"/>
      <c r="J27" s="10"/>
      <c r="K27" s="10"/>
      <c r="L27" s="3"/>
      <c r="M27" s="3"/>
    </row>
    <row r="28" spans="1:13" x14ac:dyDescent="0.25">
      <c r="A28" s="2"/>
      <c r="B28" s="3" t="s">
        <v>19</v>
      </c>
      <c r="C28" s="3"/>
      <c r="D28" s="3"/>
      <c r="E28" s="4"/>
      <c r="F28" s="5"/>
      <c r="G28" s="102" t="s">
        <v>20</v>
      </c>
      <c r="H28" s="102"/>
      <c r="I28" s="102"/>
      <c r="J28" s="102"/>
      <c r="K28" s="102"/>
      <c r="L28" s="102"/>
      <c r="M28" s="102"/>
    </row>
    <row r="29" spans="1:13" x14ac:dyDescent="0.25">
      <c r="A29" s="2"/>
      <c r="B29" s="3"/>
      <c r="C29" s="3"/>
      <c r="D29" s="84"/>
      <c r="E29" s="4"/>
      <c r="F29" s="5"/>
      <c r="G29" s="5"/>
      <c r="H29" s="5"/>
      <c r="I29" s="3"/>
      <c r="J29" s="3"/>
      <c r="K29" s="3"/>
      <c r="L29" s="3"/>
      <c r="M29" s="3"/>
    </row>
    <row r="30" spans="1:13" x14ac:dyDescent="0.25">
      <c r="A30" s="85"/>
      <c r="B30" s="86" t="s">
        <v>21</v>
      </c>
      <c r="C30" s="84" t="s">
        <v>38</v>
      </c>
      <c r="D30" s="84"/>
      <c r="E30" s="4"/>
      <c r="F30" s="5"/>
      <c r="G30" s="5"/>
      <c r="H30" s="5"/>
      <c r="I30" s="3"/>
      <c r="J30" s="3"/>
      <c r="K30" s="3"/>
      <c r="L30" s="3"/>
      <c r="M30" s="3"/>
    </row>
    <row r="31" spans="1:13" x14ac:dyDescent="0.25">
      <c r="A31" s="85"/>
      <c r="B31" s="86" t="s">
        <v>22</v>
      </c>
      <c r="C31" s="84" t="s">
        <v>39</v>
      </c>
      <c r="D31" s="84"/>
      <c r="E31" s="4"/>
      <c r="F31" s="5"/>
      <c r="G31" s="5"/>
      <c r="H31" s="5"/>
      <c r="I31" s="3"/>
      <c r="J31" s="3"/>
      <c r="K31" s="3"/>
      <c r="L31" s="3"/>
      <c r="M31" s="3"/>
    </row>
    <row r="32" spans="1:13" x14ac:dyDescent="0.25">
      <c r="A32" s="85"/>
      <c r="B32" s="86" t="s">
        <v>23</v>
      </c>
      <c r="C32" s="84" t="s">
        <v>40</v>
      </c>
      <c r="D32" s="3"/>
      <c r="E32" s="4"/>
      <c r="F32" s="5"/>
      <c r="G32" s="5"/>
      <c r="H32" s="5"/>
      <c r="I32" s="3"/>
      <c r="J32" s="3"/>
      <c r="K32" s="3"/>
      <c r="L32" s="3"/>
      <c r="M32" s="87"/>
    </row>
    <row r="33" spans="1:13" x14ac:dyDescent="0.25">
      <c r="A33" s="88"/>
      <c r="B33" s="86"/>
      <c r="C33" s="89"/>
      <c r="D33" s="90"/>
      <c r="F33" s="92"/>
      <c r="G33" s="92"/>
      <c r="H33" s="92"/>
      <c r="I33" s="90"/>
      <c r="J33" s="90"/>
      <c r="K33" s="90"/>
      <c r="L33" s="90"/>
      <c r="M33" s="93"/>
    </row>
    <row r="34" spans="1:13" x14ac:dyDescent="0.25">
      <c r="A34" s="88"/>
      <c r="B34" s="90"/>
      <c r="C34" s="90"/>
    </row>
  </sheetData>
  <mergeCells count="7">
    <mergeCell ref="G28:M28"/>
    <mergeCell ref="A1:M1"/>
    <mergeCell ref="A4:K4"/>
    <mergeCell ref="A5:G5"/>
    <mergeCell ref="F7:H7"/>
    <mergeCell ref="L7:L8"/>
    <mergeCell ref="M7:M8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2016-06-24T15:08:10Z</dcterms:modified>
</cp:coreProperties>
</file>