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5" windowWidth="27360" windowHeight="13005"/>
  </bookViews>
  <sheets>
    <sheet name="НМЦК" sheetId="38" r:id="rId1"/>
  </sheets>
  <definedNames>
    <definedName name="_xlnm._FilterDatabase" localSheetId="0" hidden="1">НМЦК!$A$5:$K$12</definedName>
  </definedNames>
  <calcPr calcId="145621"/>
</workbook>
</file>

<file path=xl/calcChain.xml><?xml version="1.0" encoding="utf-8"?>
<calcChain xmlns="http://schemas.openxmlformats.org/spreadsheetml/2006/main">
  <c r="J26" i="38" l="1"/>
  <c r="K26" i="38" s="1"/>
  <c r="J23" i="38"/>
  <c r="K23" i="38" s="1"/>
  <c r="K24" i="38" s="1"/>
  <c r="J21" i="38"/>
  <c r="K21" i="38" s="1"/>
  <c r="K22" i="38" s="1"/>
  <c r="K12" i="38"/>
  <c r="J12" i="38"/>
  <c r="J25" i="38" l="1"/>
  <c r="K25" i="38" s="1"/>
  <c r="K27" i="38" s="1"/>
  <c r="K28" i="38" s="1"/>
  <c r="P30" i="38" s="1"/>
  <c r="P31" i="38" s="1"/>
  <c r="J19" i="38"/>
  <c r="K19" i="38" s="1"/>
  <c r="K20" i="38" s="1"/>
  <c r="J17" i="38"/>
  <c r="K17" i="38" s="1"/>
  <c r="K18" i="38" s="1"/>
  <c r="K16" i="38"/>
  <c r="J7" i="38"/>
  <c r="K7" i="38" s="1"/>
  <c r="K11" i="38" s="1"/>
</calcChain>
</file>

<file path=xl/sharedStrings.xml><?xml version="1.0" encoding="utf-8"?>
<sst xmlns="http://schemas.openxmlformats.org/spreadsheetml/2006/main" count="65" uniqueCount="47">
  <si>
    <t>№ п\п</t>
  </si>
  <si>
    <t>Наименование и описание объекта закупки</t>
  </si>
  <si>
    <t>Ед. изм.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</si>
  <si>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</si>
  <si>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</si>
  <si>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</si>
  <si>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</si>
  <si>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</si>
  <si>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</si>
  <si>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</si>
  <si>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</si>
  <si>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</si>
  <si>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</si>
  <si>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</si>
  <si>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</si>
  <si>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</si>
  <si>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 xml:space="preserve"> 1*: </t>
  </si>
  <si>
    <t>Гл. специалист                                                                                                                                       Н.Б. Королева</t>
  </si>
  <si>
    <t xml:space="preserve"> 2*: </t>
  </si>
  <si>
    <t xml:space="preserve"> 3*: </t>
  </si>
  <si>
    <t>КТРУ/ОКПД2</t>
  </si>
  <si>
    <t>Шт.</t>
  </si>
  <si>
    <t>коммерческое предложение  исх. №900 от 05.05.2021 г.</t>
  </si>
  <si>
    <t>коммерческое предложение  № 1035 от 05.05.2021 г.</t>
  </si>
  <si>
    <t>коммерческое предложение  № 611 от 05.05.2021 г.</t>
  </si>
  <si>
    <t>КДНиЗП</t>
  </si>
  <si>
    <t xml:space="preserve">Итого </t>
  </si>
  <si>
    <t>IV. Обоснование начальной максимальной цены на поставку канцелярских товаров</t>
  </si>
  <si>
    <t>Отдел опеки и попечительства</t>
  </si>
  <si>
    <t>17.23.13.120-00000001</t>
  </si>
  <si>
    <t xml:space="preserve">Книга учета универсальная
Вид линовки: Линейка ;  
Количество листов:  ≥ 120 (л.)  
Ориентация страницы: Горизонтальная 
</t>
  </si>
  <si>
    <t xml:space="preserve">Книга учета универсальная
Вид линовки: Клетка  
Количество листов:  ≥ 120 (л.)  
Ориентация страницы: Вертикальная 
</t>
  </si>
  <si>
    <t>17.23.14.120-00000003</t>
  </si>
  <si>
    <t xml:space="preserve">Картон канцелярский
Количество листов в упаковке:  ≥ 20 (шт)  
Тип: Немелованный   
Формат:  A4  
Цветность: Белый 
</t>
  </si>
  <si>
    <t>Администрация города Югорска</t>
  </si>
  <si>
    <t>Уп.</t>
  </si>
  <si>
    <t>32.99.15.110-00000002</t>
  </si>
  <si>
    <t xml:space="preserve">Карандаш чернографитный
Наличие заточенного стержня: Да  
Наличие ластика: Да 
Тип карандаша:  ТМ (твердомягкий)
</t>
  </si>
  <si>
    <t>32.99.12.130-00000005</t>
  </si>
  <si>
    <t xml:space="preserve">Карандаш механический
Диаметр грифеля: ≥ 0.5 (мм)
</t>
  </si>
  <si>
    <t>32.99.12.110-00000007</t>
  </si>
  <si>
    <t xml:space="preserve">Ручка канцелярская
Вид: Шариковая
Возможность замены пишущего стержня: Да
Количество цветов: 1
Ручка автоматическая: Нет
Толщина линии письма: 0.5 (мм)
Цвет чернил: Синий 
</t>
  </si>
  <si>
    <t>32.99.12.120-00000006</t>
  </si>
  <si>
    <t>Опека</t>
  </si>
  <si>
    <t>Итого: Начальная (максимальная) цена контракта: 18 244 (восемнадцать тысяч двести сорок четыре ) рубля 16 копеек.</t>
  </si>
  <si>
    <t>Дата составления расчета: 17.05.2021 г.</t>
  </si>
  <si>
    <t xml:space="preserve">Маркер
Вид маркера: Текстовыделитель;  
Форма наконечника: Клиновидная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</si>
</sst>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b/>
      <sz val="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12">
    <xf numFmtId="0" fontId="0" fillId="0" borderId="0" xfId="0"/>
    <xf numFmtId="0" fontId="6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/>
    <xf numFmtId="0" fontId="5" fillId="0" borderId="0" xfId="0" applyFont="1" applyFill="1" applyAlignment="1"/>
    <xf numFmtId="0" fontId="10" fillId="0" borderId="0" xfId="0" applyFont="1" applyFill="1" applyBorder="1" applyAlignment="1"/>
    <xf numFmtId="0" fontId="9" fillId="0" borderId="0" xfId="0" applyFont="1" applyFill="1" applyAlignment="1"/>
    <xf numFmtId="0" fontId="10" fillId="4" borderId="0" xfId="0" applyFont="1" applyFill="1" applyBorder="1" applyAlignment="1"/>
    <xf numFmtId="0" fontId="11" fillId="4" borderId="6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4" fontId="10" fillId="4" borderId="2" xfId="1" applyNumberFormat="1" applyFont="1" applyFill="1" applyBorder="1" applyAlignment="1">
      <alignment horizontal="center" vertical="center"/>
    </xf>
    <xf numFmtId="4" fontId="10" fillId="4" borderId="7" xfId="1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1" fillId="4" borderId="9" xfId="0" applyFont="1" applyFill="1" applyBorder="1" applyAlignment="1"/>
    <xf numFmtId="0" fontId="9" fillId="4" borderId="13" xfId="0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4" fontId="10" fillId="4" borderId="5" xfId="1" applyNumberFormat="1" applyFont="1" applyFill="1" applyBorder="1" applyAlignment="1">
      <alignment horizontal="center" vertical="center"/>
    </xf>
    <xf numFmtId="4" fontId="10" fillId="4" borderId="9" xfId="1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13" xfId="1" applyNumberFormat="1" applyFont="1" applyFill="1" applyBorder="1" applyAlignment="1">
      <alignment horizontal="center" vertical="center"/>
    </xf>
    <xf numFmtId="4" fontId="11" fillId="4" borderId="5" xfId="1" applyNumberFormat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1" fillId="4" borderId="0" xfId="0" quotePrefix="1" applyFont="1" applyFill="1" applyAlignment="1">
      <alignment horizontal="left"/>
    </xf>
    <xf numFmtId="0" fontId="9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4" fontId="11" fillId="4" borderId="9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0" borderId="0" xfId="0" applyFont="1"/>
    <xf numFmtId="4" fontId="9" fillId="0" borderId="10" xfId="0" applyNumberFormat="1" applyFont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/>
    </xf>
    <xf numFmtId="4" fontId="9" fillId="0" borderId="0" xfId="0" applyNumberFormat="1" applyFont="1"/>
    <xf numFmtId="4" fontId="0" fillId="0" borderId="0" xfId="0" applyNumberFormat="1"/>
    <xf numFmtId="4" fontId="3" fillId="0" borderId="0" xfId="0" applyNumberFormat="1" applyFont="1"/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4" borderId="1" xfId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10" fillId="4" borderId="12" xfId="0" applyFont="1" applyFill="1" applyBorder="1" applyAlignment="1"/>
    <xf numFmtId="0" fontId="9" fillId="4" borderId="12" xfId="0" applyFont="1" applyFill="1" applyBorder="1" applyAlignment="1"/>
    <xf numFmtId="0" fontId="10" fillId="4" borderId="5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" fontId="10" fillId="4" borderId="10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4" fontId="10" fillId="4" borderId="5" xfId="2" applyNumberFormat="1" applyFont="1" applyFill="1" applyBorder="1" applyAlignment="1">
      <alignment horizontal="center" vertical="center"/>
    </xf>
    <xf numFmtId="4" fontId="10" fillId="4" borderId="10" xfId="2" applyNumberFormat="1" applyFont="1" applyFill="1" applyBorder="1" applyAlignment="1">
      <alignment horizontal="center" vertical="center"/>
    </xf>
    <xf numFmtId="4" fontId="10" fillId="4" borderId="6" xfId="2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18" zoomScaleNormal="100" workbookViewId="0">
      <selection activeCell="J25" sqref="J25"/>
    </sheetView>
  </sheetViews>
  <sheetFormatPr defaultRowHeight="15" x14ac:dyDescent="0.25"/>
  <cols>
    <col min="1" max="1" width="3.42578125" customWidth="1"/>
    <col min="2" max="2" width="19.140625" customWidth="1"/>
    <col min="3" max="3" width="39.28515625" customWidth="1"/>
    <col min="4" max="4" width="16.5703125" customWidth="1"/>
    <col min="5" max="5" width="5.28515625" customWidth="1"/>
    <col min="6" max="6" width="7.85546875" customWidth="1"/>
    <col min="7" max="7" width="10.42578125" customWidth="1"/>
    <col min="8" max="8" width="9.42578125" customWidth="1"/>
    <col min="9" max="9" width="13.7109375" customWidth="1"/>
    <col min="10" max="10" width="22" customWidth="1"/>
    <col min="11" max="11" width="16.42578125" customWidth="1"/>
    <col min="14" max="14" width="10.42578125" customWidth="1"/>
    <col min="16" max="16" width="11.7109375" customWidth="1"/>
  </cols>
  <sheetData>
    <row r="1" spans="1:12" x14ac:dyDescent="0.25">
      <c r="A1" s="71" t="s">
        <v>27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1"/>
    </row>
    <row r="2" spans="1:12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1"/>
    </row>
    <row r="3" spans="1:12" ht="15.75" x14ac:dyDescent="0.25">
      <c r="A3" s="8" t="s">
        <v>12</v>
      </c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ht="15.75" x14ac:dyDescent="0.25">
      <c r="A4" s="73" t="s">
        <v>13</v>
      </c>
      <c r="B4" s="74"/>
      <c r="C4" s="74"/>
      <c r="D4" s="74"/>
      <c r="E4" s="74"/>
      <c r="F4" s="74"/>
      <c r="G4" s="74"/>
      <c r="H4" s="74"/>
      <c r="I4" s="74"/>
      <c r="J4" s="74"/>
      <c r="K4" s="10"/>
      <c r="L4" s="2"/>
    </row>
    <row r="5" spans="1:12" ht="15.75" customHeight="1" x14ac:dyDescent="0.25">
      <c r="A5" s="75" t="s">
        <v>0</v>
      </c>
      <c r="B5" s="75" t="s">
        <v>20</v>
      </c>
      <c r="C5" s="75" t="s">
        <v>1</v>
      </c>
      <c r="D5" s="75" t="s">
        <v>15</v>
      </c>
      <c r="E5" s="75" t="s">
        <v>2</v>
      </c>
      <c r="F5" s="77" t="s">
        <v>14</v>
      </c>
      <c r="G5" s="79" t="s">
        <v>3</v>
      </c>
      <c r="H5" s="79"/>
      <c r="I5" s="79"/>
      <c r="J5" s="80" t="s">
        <v>8</v>
      </c>
      <c r="K5" s="82" t="s">
        <v>7</v>
      </c>
      <c r="L5" s="3"/>
    </row>
    <row r="6" spans="1:12" ht="51.75" customHeight="1" x14ac:dyDescent="0.25">
      <c r="A6" s="76"/>
      <c r="B6" s="76"/>
      <c r="C6" s="76"/>
      <c r="D6" s="76"/>
      <c r="E6" s="76"/>
      <c r="F6" s="78"/>
      <c r="G6" s="11" t="s">
        <v>4</v>
      </c>
      <c r="H6" s="11" t="s">
        <v>5</v>
      </c>
      <c r="I6" s="11" t="s">
        <v>6</v>
      </c>
      <c r="J6" s="81"/>
      <c r="K6" s="83"/>
      <c r="L6" s="4"/>
    </row>
    <row r="7" spans="1:12" ht="41.25" customHeight="1" x14ac:dyDescent="0.25">
      <c r="A7" s="87">
        <v>1</v>
      </c>
      <c r="B7" s="90" t="s">
        <v>29</v>
      </c>
      <c r="C7" s="93" t="s">
        <v>30</v>
      </c>
      <c r="D7" s="87" t="s">
        <v>28</v>
      </c>
      <c r="E7" s="75" t="s">
        <v>21</v>
      </c>
      <c r="F7" s="100">
        <v>10</v>
      </c>
      <c r="G7" s="84">
        <v>180</v>
      </c>
      <c r="H7" s="84">
        <v>170</v>
      </c>
      <c r="I7" s="105">
        <v>160</v>
      </c>
      <c r="J7" s="84">
        <f>ROUND((G7+H7+I7)/3,2)</f>
        <v>170</v>
      </c>
      <c r="K7" s="84">
        <f>ROUND((F7*J7),2)</f>
        <v>1700</v>
      </c>
      <c r="L7" s="4"/>
    </row>
    <row r="8" spans="1:12" ht="2.25" hidden="1" customHeight="1" x14ac:dyDescent="0.25">
      <c r="A8" s="88"/>
      <c r="B8" s="91"/>
      <c r="C8" s="94"/>
      <c r="D8" s="96"/>
      <c r="E8" s="98"/>
      <c r="F8" s="101"/>
      <c r="G8" s="103"/>
      <c r="H8" s="103"/>
      <c r="I8" s="106"/>
      <c r="J8" s="85"/>
      <c r="K8" s="85"/>
      <c r="L8" s="4"/>
    </row>
    <row r="9" spans="1:12" ht="36.75" hidden="1" customHeight="1" x14ac:dyDescent="0.25">
      <c r="A9" s="88"/>
      <c r="B9" s="91"/>
      <c r="C9" s="94"/>
      <c r="D9" s="96"/>
      <c r="E9" s="98"/>
      <c r="F9" s="101"/>
      <c r="G9" s="103"/>
      <c r="H9" s="103"/>
      <c r="I9" s="106"/>
      <c r="J9" s="85"/>
      <c r="K9" s="85"/>
      <c r="L9" s="4"/>
    </row>
    <row r="10" spans="1:12" ht="16.5" customHeight="1" x14ac:dyDescent="0.25">
      <c r="A10" s="89"/>
      <c r="B10" s="92"/>
      <c r="C10" s="95"/>
      <c r="D10" s="97"/>
      <c r="E10" s="99"/>
      <c r="F10" s="102"/>
      <c r="G10" s="104"/>
      <c r="H10" s="104"/>
      <c r="I10" s="107"/>
      <c r="J10" s="86"/>
      <c r="K10" s="86"/>
      <c r="L10" s="4"/>
    </row>
    <row r="11" spans="1:12" ht="15.75" x14ac:dyDescent="0.25">
      <c r="A11" s="47"/>
      <c r="B11" s="69" t="s">
        <v>10</v>
      </c>
      <c r="C11" s="70"/>
      <c r="D11" s="47"/>
      <c r="E11" s="47"/>
      <c r="F11" s="13"/>
      <c r="G11" s="14"/>
      <c r="H11" s="15"/>
      <c r="I11" s="16"/>
      <c r="J11" s="17"/>
      <c r="K11" s="18">
        <f>SUM(K7:K10)</f>
        <v>1700</v>
      </c>
      <c r="L11" s="3"/>
    </row>
    <row r="12" spans="1:12" ht="37.5" customHeight="1" x14ac:dyDescent="0.25">
      <c r="A12" s="111">
        <v>2</v>
      </c>
      <c r="B12" s="108" t="s">
        <v>29</v>
      </c>
      <c r="C12" s="93" t="s">
        <v>31</v>
      </c>
      <c r="D12" s="87" t="s">
        <v>28</v>
      </c>
      <c r="E12" s="75" t="s">
        <v>21</v>
      </c>
      <c r="F12" s="100">
        <v>15</v>
      </c>
      <c r="G12" s="84">
        <v>240</v>
      </c>
      <c r="H12" s="84">
        <v>230</v>
      </c>
      <c r="I12" s="105">
        <v>220</v>
      </c>
      <c r="J12" s="84">
        <f>ROUND((G12+H12+I12)/3,2)</f>
        <v>230</v>
      </c>
      <c r="K12" s="84">
        <f>ROUND((F12*J12),2)</f>
        <v>3450</v>
      </c>
      <c r="L12" s="4"/>
    </row>
    <row r="13" spans="1:12" ht="51.75" hidden="1" customHeight="1" x14ac:dyDescent="0.25">
      <c r="A13" s="88"/>
      <c r="B13" s="109"/>
      <c r="C13" s="94"/>
      <c r="D13" s="96"/>
      <c r="E13" s="98"/>
      <c r="F13" s="101"/>
      <c r="G13" s="103"/>
      <c r="H13" s="103"/>
      <c r="I13" s="106"/>
      <c r="J13" s="85"/>
      <c r="K13" s="85"/>
      <c r="L13" s="4"/>
    </row>
    <row r="14" spans="1:12" ht="51.75" hidden="1" customHeight="1" x14ac:dyDescent="0.25">
      <c r="A14" s="88"/>
      <c r="B14" s="109"/>
      <c r="C14" s="94"/>
      <c r="D14" s="96"/>
      <c r="E14" s="98"/>
      <c r="F14" s="101"/>
      <c r="G14" s="103"/>
      <c r="H14" s="103"/>
      <c r="I14" s="106"/>
      <c r="J14" s="85"/>
      <c r="K14" s="85"/>
      <c r="L14" s="4"/>
    </row>
    <row r="15" spans="1:12" ht="39" customHeight="1" x14ac:dyDescent="0.25">
      <c r="A15" s="89"/>
      <c r="B15" s="110"/>
      <c r="C15" s="95"/>
      <c r="D15" s="97"/>
      <c r="E15" s="99"/>
      <c r="F15" s="102"/>
      <c r="G15" s="104"/>
      <c r="H15" s="104"/>
      <c r="I15" s="107"/>
      <c r="J15" s="86"/>
      <c r="K15" s="86"/>
      <c r="L15" s="4"/>
    </row>
    <row r="16" spans="1:12" ht="15.75" x14ac:dyDescent="0.25">
      <c r="A16" s="47"/>
      <c r="B16" s="69" t="s">
        <v>10</v>
      </c>
      <c r="C16" s="70"/>
      <c r="D16" s="47"/>
      <c r="E16" s="47"/>
      <c r="F16" s="13"/>
      <c r="G16" s="14"/>
      <c r="H16" s="15"/>
      <c r="I16" s="16"/>
      <c r="J16" s="17"/>
      <c r="K16" s="18">
        <f>K15+K12</f>
        <v>3450</v>
      </c>
      <c r="L16" s="3"/>
    </row>
    <row r="17" spans="1:16" ht="117" customHeight="1" x14ac:dyDescent="0.25">
      <c r="A17" s="51">
        <v>3</v>
      </c>
      <c r="B17" s="58" t="s">
        <v>32</v>
      </c>
      <c r="C17" s="48" t="s">
        <v>33</v>
      </c>
      <c r="D17" s="49" t="s">
        <v>34</v>
      </c>
      <c r="E17" s="47" t="s">
        <v>35</v>
      </c>
      <c r="F17" s="13">
        <v>30</v>
      </c>
      <c r="G17" s="16">
        <v>311.67</v>
      </c>
      <c r="H17" s="16">
        <v>330</v>
      </c>
      <c r="I17" s="50">
        <v>320</v>
      </c>
      <c r="J17" s="46">
        <f>ROUND((G17+H17+I17)/3,2)</f>
        <v>320.56</v>
      </c>
      <c r="K17" s="46">
        <f>ROUND((J17*F17),2)</f>
        <v>9616.7999999999993</v>
      </c>
      <c r="L17" s="4"/>
    </row>
    <row r="18" spans="1:16" ht="15.75" x14ac:dyDescent="0.25">
      <c r="A18" s="47"/>
      <c r="B18" s="69" t="s">
        <v>10</v>
      </c>
      <c r="C18" s="70"/>
      <c r="D18" s="47"/>
      <c r="E18" s="47"/>
      <c r="F18" s="13"/>
      <c r="G18" s="14"/>
      <c r="H18" s="15"/>
      <c r="I18" s="16"/>
      <c r="J18" s="17"/>
      <c r="K18" s="18">
        <f>K17</f>
        <v>9616.7999999999993</v>
      </c>
      <c r="L18" s="3"/>
    </row>
    <row r="19" spans="1:16" ht="102" customHeight="1" x14ac:dyDescent="0.25">
      <c r="A19" s="47">
        <v>4</v>
      </c>
      <c r="B19" s="52" t="s">
        <v>36</v>
      </c>
      <c r="C19" s="53" t="s">
        <v>37</v>
      </c>
      <c r="D19" s="47" t="s">
        <v>28</v>
      </c>
      <c r="E19" s="47" t="s">
        <v>21</v>
      </c>
      <c r="F19" s="13">
        <v>8</v>
      </c>
      <c r="G19" s="14">
        <v>17</v>
      </c>
      <c r="H19" s="14">
        <v>150</v>
      </c>
      <c r="I19" s="16">
        <v>12</v>
      </c>
      <c r="J19" s="46">
        <f>ROUND((G19+H19+I19)/3,2)</f>
        <v>59.67</v>
      </c>
      <c r="K19" s="46">
        <f>ROUND((J19*F19),2)</f>
        <v>477.36</v>
      </c>
      <c r="L19" s="3"/>
    </row>
    <row r="20" spans="1:16" ht="15.75" x14ac:dyDescent="0.25">
      <c r="A20" s="47"/>
      <c r="B20" s="69" t="s">
        <v>10</v>
      </c>
      <c r="C20" s="70"/>
      <c r="D20" s="47"/>
      <c r="E20" s="47"/>
      <c r="F20" s="13"/>
      <c r="G20" s="14"/>
      <c r="H20" s="15"/>
      <c r="I20" s="16"/>
      <c r="J20" s="17"/>
      <c r="K20" s="18">
        <f>K19</f>
        <v>477.36</v>
      </c>
      <c r="L20" s="3"/>
    </row>
    <row r="21" spans="1:16" ht="63" customHeight="1" x14ac:dyDescent="0.25">
      <c r="A21" s="60">
        <v>5</v>
      </c>
      <c r="B21" s="58" t="s">
        <v>38</v>
      </c>
      <c r="C21" s="57" t="s">
        <v>39</v>
      </c>
      <c r="D21" s="60" t="s">
        <v>28</v>
      </c>
      <c r="E21" s="60" t="s">
        <v>21</v>
      </c>
      <c r="F21" s="13">
        <v>8</v>
      </c>
      <c r="G21" s="14">
        <v>40</v>
      </c>
      <c r="H21" s="14">
        <v>35</v>
      </c>
      <c r="I21" s="16">
        <v>30</v>
      </c>
      <c r="J21" s="59">
        <f>ROUND((G21+H21+I21)/3,2)</f>
        <v>35</v>
      </c>
      <c r="K21" s="59">
        <f>ROUND((J21*F21),2)</f>
        <v>280</v>
      </c>
      <c r="L21" s="3"/>
    </row>
    <row r="22" spans="1:16" ht="19.5" customHeight="1" x14ac:dyDescent="0.25">
      <c r="A22" s="60"/>
      <c r="B22" s="69" t="s">
        <v>10</v>
      </c>
      <c r="C22" s="70"/>
      <c r="D22" s="60"/>
      <c r="E22" s="60"/>
      <c r="F22" s="13"/>
      <c r="G22" s="14"/>
      <c r="H22" s="15"/>
      <c r="I22" s="16"/>
      <c r="J22" s="17"/>
      <c r="K22" s="18">
        <f>K21</f>
        <v>280</v>
      </c>
      <c r="L22" s="3"/>
    </row>
    <row r="23" spans="1:16" ht="82.5" customHeight="1" x14ac:dyDescent="0.25">
      <c r="A23" s="60">
        <v>6</v>
      </c>
      <c r="B23" s="58" t="s">
        <v>40</v>
      </c>
      <c r="C23" s="57" t="s">
        <v>41</v>
      </c>
      <c r="D23" s="60" t="s">
        <v>28</v>
      </c>
      <c r="E23" s="60" t="s">
        <v>21</v>
      </c>
      <c r="F23" s="13">
        <v>32</v>
      </c>
      <c r="G23" s="14">
        <v>35</v>
      </c>
      <c r="H23" s="14">
        <v>30</v>
      </c>
      <c r="I23" s="16">
        <v>25</v>
      </c>
      <c r="J23" s="59">
        <f>ROUND((G23+H23+I23)/3,2)</f>
        <v>30</v>
      </c>
      <c r="K23" s="59">
        <f>ROUND((J23*F23),2)</f>
        <v>960</v>
      </c>
      <c r="L23" s="3"/>
    </row>
    <row r="24" spans="1:16" ht="19.5" customHeight="1" x14ac:dyDescent="0.25">
      <c r="A24" s="60"/>
      <c r="B24" s="69" t="s">
        <v>10</v>
      </c>
      <c r="C24" s="70"/>
      <c r="D24" s="60"/>
      <c r="E24" s="60"/>
      <c r="F24" s="13"/>
      <c r="G24" s="14"/>
      <c r="H24" s="15"/>
      <c r="I24" s="16"/>
      <c r="J24" s="17"/>
      <c r="K24" s="18">
        <f>K23</f>
        <v>960</v>
      </c>
      <c r="L24" s="3"/>
    </row>
    <row r="25" spans="1:16" ht="115.5" customHeight="1" x14ac:dyDescent="0.25">
      <c r="A25" s="75">
        <v>7</v>
      </c>
      <c r="B25" s="108" t="s">
        <v>42</v>
      </c>
      <c r="C25" s="93" t="s">
        <v>46</v>
      </c>
      <c r="D25" s="55" t="s">
        <v>25</v>
      </c>
      <c r="E25" s="75" t="s">
        <v>21</v>
      </c>
      <c r="F25" s="56">
        <v>12</v>
      </c>
      <c r="G25" s="25">
        <v>42.5</v>
      </c>
      <c r="H25" s="25">
        <v>40</v>
      </c>
      <c r="I25" s="54">
        <v>37.5</v>
      </c>
      <c r="J25" s="46">
        <f>ROUND((G25+H25+I25)/3,2)</f>
        <v>40</v>
      </c>
      <c r="K25" s="46">
        <f>ROUND((J25*F25),2)</f>
        <v>480</v>
      </c>
      <c r="L25" s="3"/>
    </row>
    <row r="26" spans="1:16" ht="41.25" customHeight="1" x14ac:dyDescent="0.25">
      <c r="A26" s="99"/>
      <c r="B26" s="110"/>
      <c r="C26" s="95"/>
      <c r="D26" s="60" t="s">
        <v>28</v>
      </c>
      <c r="E26" s="99"/>
      <c r="F26" s="13">
        <v>32</v>
      </c>
      <c r="G26" s="14">
        <v>42.5</v>
      </c>
      <c r="H26" s="14">
        <v>40</v>
      </c>
      <c r="I26" s="16">
        <v>37.5</v>
      </c>
      <c r="J26" s="59">
        <f>ROUND((G26+H26+I26)/3,2)</f>
        <v>40</v>
      </c>
      <c r="K26" s="59">
        <f>ROUND((J26*F26),2)</f>
        <v>1280</v>
      </c>
      <c r="L26" s="3"/>
    </row>
    <row r="27" spans="1:16" ht="15.75" x14ac:dyDescent="0.25">
      <c r="A27" s="47"/>
      <c r="B27" s="69" t="s">
        <v>10</v>
      </c>
      <c r="C27" s="70"/>
      <c r="D27" s="47"/>
      <c r="E27" s="47"/>
      <c r="F27" s="13"/>
      <c r="G27" s="14"/>
      <c r="H27" s="15"/>
      <c r="I27" s="16"/>
      <c r="J27" s="17"/>
      <c r="K27" s="18">
        <f>K26+K25</f>
        <v>1760</v>
      </c>
      <c r="L27" s="3"/>
    </row>
    <row r="28" spans="1:16" ht="15.75" x14ac:dyDescent="0.25">
      <c r="A28" s="12"/>
      <c r="B28" s="67" t="s">
        <v>26</v>
      </c>
      <c r="C28" s="68"/>
      <c r="D28" s="12"/>
      <c r="E28" s="12"/>
      <c r="F28" s="13"/>
      <c r="G28" s="14"/>
      <c r="H28" s="15"/>
      <c r="I28" s="16"/>
      <c r="J28" s="17"/>
      <c r="K28" s="18">
        <f>K27+K24+K22+K20+K18+K16+K11</f>
        <v>18244.16</v>
      </c>
      <c r="L28" s="3"/>
      <c r="N28" t="s">
        <v>25</v>
      </c>
      <c r="P28">
        <v>480</v>
      </c>
    </row>
    <row r="29" spans="1:16" ht="15.75" x14ac:dyDescent="0.25">
      <c r="A29" s="19"/>
      <c r="B29" s="20" t="s">
        <v>11</v>
      </c>
      <c r="C29" s="21"/>
      <c r="D29" s="22"/>
      <c r="E29" s="23"/>
      <c r="F29" s="24"/>
      <c r="G29" s="25"/>
      <c r="H29" s="26"/>
      <c r="I29" s="27"/>
      <c r="J29" s="28"/>
      <c r="K29" s="29"/>
      <c r="L29" s="3"/>
      <c r="N29" t="s">
        <v>9</v>
      </c>
      <c r="P29">
        <v>9616.7999999999993</v>
      </c>
    </row>
    <row r="30" spans="1:16" ht="20.25" customHeight="1" x14ac:dyDescent="0.25">
      <c r="A30" s="30"/>
      <c r="B30" s="31" t="s">
        <v>44</v>
      </c>
      <c r="C30" s="32"/>
      <c r="D30" s="30"/>
      <c r="E30" s="30"/>
      <c r="F30" s="33"/>
      <c r="G30" s="26"/>
      <c r="H30" s="26"/>
      <c r="I30" s="34"/>
      <c r="J30" s="26"/>
      <c r="K30" s="35"/>
      <c r="L30" s="3"/>
      <c r="N30" t="s">
        <v>43</v>
      </c>
      <c r="P30" s="62">
        <f>K28-P28-P29</f>
        <v>8147.3600000000006</v>
      </c>
    </row>
    <row r="31" spans="1:16" s="6" customFormat="1" ht="15.75" x14ac:dyDescent="0.2">
      <c r="A31" s="36"/>
      <c r="B31" s="64" t="s">
        <v>17</v>
      </c>
      <c r="C31" s="66"/>
      <c r="D31" s="66"/>
      <c r="E31" s="66"/>
      <c r="F31" s="66"/>
      <c r="G31" s="66"/>
      <c r="H31" s="66"/>
      <c r="I31" s="66"/>
      <c r="J31" s="37"/>
      <c r="K31" s="38"/>
      <c r="L31" s="5"/>
      <c r="P31" s="63">
        <f>P30+P29+P28</f>
        <v>18244.16</v>
      </c>
    </row>
    <row r="32" spans="1:16" s="6" customFormat="1" ht="17.25" customHeight="1" x14ac:dyDescent="0.2">
      <c r="A32" s="36"/>
      <c r="B32" s="39"/>
      <c r="C32" s="40"/>
      <c r="D32" s="40"/>
      <c r="E32" s="40"/>
      <c r="F32" s="40"/>
      <c r="G32" s="40"/>
      <c r="H32" s="40"/>
      <c r="I32" s="40"/>
      <c r="J32" s="37"/>
      <c r="K32" s="38"/>
      <c r="L32" s="5"/>
    </row>
    <row r="33" spans="1:12" s="6" customFormat="1" ht="15.75" hidden="1" x14ac:dyDescent="0.2">
      <c r="A33" s="36"/>
      <c r="B33" s="64"/>
      <c r="C33" s="65"/>
      <c r="D33" s="41"/>
      <c r="E33" s="36"/>
      <c r="F33" s="42"/>
      <c r="G33" s="37"/>
      <c r="H33" s="37"/>
      <c r="I33" s="43"/>
      <c r="J33" s="37"/>
      <c r="K33" s="38"/>
      <c r="L33" s="5"/>
    </row>
    <row r="34" spans="1:12" ht="13.5" hidden="1" customHeight="1" x14ac:dyDescent="0.25">
      <c r="A34" s="36"/>
      <c r="B34" s="36"/>
      <c r="C34" s="44"/>
      <c r="D34" s="36"/>
      <c r="E34" s="36"/>
      <c r="F34" s="42"/>
      <c r="G34" s="37"/>
      <c r="H34" s="37"/>
      <c r="I34" s="43"/>
      <c r="J34" s="37"/>
      <c r="K34" s="38"/>
      <c r="L34" s="3"/>
    </row>
    <row r="35" spans="1:12" ht="15.75" hidden="1" x14ac:dyDescent="0.25">
      <c r="A35" s="36"/>
      <c r="B35" s="36"/>
      <c r="C35" s="44"/>
      <c r="D35" s="64"/>
      <c r="E35" s="66"/>
      <c r="F35" s="66"/>
      <c r="G35" s="37"/>
      <c r="H35" s="37"/>
      <c r="I35" s="43"/>
      <c r="J35" s="37"/>
      <c r="K35" s="38"/>
      <c r="L35" s="3"/>
    </row>
    <row r="36" spans="1:12" ht="15.75" hidden="1" x14ac:dyDescent="0.25">
      <c r="A36" s="36"/>
      <c r="B36" s="36"/>
      <c r="C36" s="44"/>
      <c r="D36" s="36"/>
      <c r="E36" s="36"/>
      <c r="F36" s="42"/>
      <c r="G36" s="37"/>
      <c r="H36" s="37"/>
      <c r="I36" s="43"/>
      <c r="J36" s="37"/>
      <c r="K36" s="38"/>
      <c r="L36" s="3"/>
    </row>
    <row r="37" spans="1:12" ht="15.75" x14ac:dyDescent="0.25">
      <c r="A37" s="36"/>
      <c r="B37" s="45" t="s">
        <v>16</v>
      </c>
      <c r="C37" s="45"/>
      <c r="D37" s="45" t="s">
        <v>22</v>
      </c>
      <c r="E37" s="45"/>
      <c r="F37" s="45"/>
      <c r="G37" s="45"/>
      <c r="H37" s="45"/>
      <c r="I37" s="43"/>
      <c r="J37" s="37"/>
      <c r="K37" s="38"/>
      <c r="L37" s="3"/>
    </row>
    <row r="38" spans="1:12" ht="15.75" x14ac:dyDescent="0.25">
      <c r="A38" s="36"/>
      <c r="B38" s="45" t="s">
        <v>18</v>
      </c>
      <c r="C38" s="45"/>
      <c r="D38" s="45" t="s">
        <v>23</v>
      </c>
      <c r="E38" s="45"/>
      <c r="F38" s="45"/>
      <c r="G38" s="45"/>
      <c r="H38" s="45"/>
      <c r="I38" s="43"/>
      <c r="J38" s="37"/>
      <c r="K38" s="38"/>
      <c r="L38" s="3"/>
    </row>
    <row r="39" spans="1:12" ht="14.25" customHeight="1" x14ac:dyDescent="0.25">
      <c r="A39" s="36"/>
      <c r="B39" s="45" t="s">
        <v>19</v>
      </c>
      <c r="C39" s="45"/>
      <c r="D39" s="45" t="s">
        <v>24</v>
      </c>
      <c r="E39" s="45"/>
      <c r="F39" s="45"/>
      <c r="G39" s="45"/>
      <c r="H39" s="45"/>
      <c r="I39" s="43"/>
      <c r="J39" s="37"/>
      <c r="K39" s="38"/>
      <c r="L39" s="3"/>
    </row>
    <row r="40" spans="1:12" ht="3" hidden="1" customHeight="1" x14ac:dyDescent="0.25">
      <c r="A40" s="36"/>
      <c r="B40" s="36"/>
      <c r="C40" s="44"/>
      <c r="D40" s="36"/>
      <c r="E40" s="36"/>
      <c r="F40" s="42"/>
      <c r="G40" s="37"/>
      <c r="H40" s="37"/>
      <c r="I40" s="43"/>
      <c r="J40" s="37"/>
      <c r="K40" s="38"/>
      <c r="L40" s="3"/>
    </row>
    <row r="41" spans="1:12" ht="15.75" hidden="1" x14ac:dyDescent="0.25">
      <c r="A41" s="36"/>
      <c r="B41" s="36"/>
      <c r="C41" s="44"/>
      <c r="D41" s="36"/>
      <c r="E41" s="36"/>
      <c r="F41" s="42"/>
      <c r="G41" s="37"/>
      <c r="H41" s="37"/>
      <c r="I41" s="43"/>
      <c r="J41" s="37"/>
      <c r="K41" s="38"/>
      <c r="L41" s="3"/>
    </row>
    <row r="42" spans="1:12" ht="15.75" hidden="1" x14ac:dyDescent="0.25">
      <c r="A42" s="36"/>
      <c r="B42" s="36"/>
      <c r="C42" s="44"/>
      <c r="D42" s="36"/>
      <c r="E42" s="36"/>
      <c r="F42" s="42"/>
      <c r="G42" s="37"/>
      <c r="H42" s="37"/>
      <c r="I42" s="43"/>
      <c r="J42" s="37"/>
      <c r="K42" s="38"/>
      <c r="L42" s="3"/>
    </row>
    <row r="43" spans="1:12" ht="15.75" hidden="1" x14ac:dyDescent="0.25">
      <c r="A43" s="36"/>
      <c r="B43" s="36"/>
      <c r="C43" s="44"/>
      <c r="D43" s="36"/>
      <c r="E43" s="36"/>
      <c r="F43" s="42"/>
      <c r="G43" s="37"/>
      <c r="H43" s="37"/>
      <c r="I43" s="43"/>
      <c r="J43" s="37"/>
      <c r="K43" s="38"/>
      <c r="L43" s="3"/>
    </row>
    <row r="44" spans="1:12" ht="15.75" hidden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2" ht="15.75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2" ht="15" customHeight="1" x14ac:dyDescent="0.25">
      <c r="A46" s="45"/>
      <c r="B46" s="45" t="s">
        <v>45</v>
      </c>
      <c r="C46" s="45"/>
      <c r="D46" s="45"/>
      <c r="E46" s="45"/>
      <c r="F46" s="45"/>
      <c r="G46" s="45"/>
      <c r="H46" s="45"/>
      <c r="I46" s="45"/>
      <c r="J46" s="45"/>
      <c r="K46" s="61"/>
    </row>
    <row r="48" spans="1:12" x14ac:dyDescent="0.25">
      <c r="K48" s="62"/>
    </row>
  </sheetData>
  <mergeCells count="48">
    <mergeCell ref="J12:J15"/>
    <mergeCell ref="K12:K15"/>
    <mergeCell ref="B22:C22"/>
    <mergeCell ref="B24:C24"/>
    <mergeCell ref="A25:A26"/>
    <mergeCell ref="B25:B26"/>
    <mergeCell ref="C25:C26"/>
    <mergeCell ref="E25:E26"/>
    <mergeCell ref="E12:E15"/>
    <mergeCell ref="F12:F15"/>
    <mergeCell ref="D12:D15"/>
    <mergeCell ref="G12:G15"/>
    <mergeCell ref="H12:H15"/>
    <mergeCell ref="I12:I15"/>
    <mergeCell ref="J7:J10"/>
    <mergeCell ref="K7:K10"/>
    <mergeCell ref="B11:C11"/>
    <mergeCell ref="B16:C16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B12:B15"/>
    <mergeCell ref="A12:A15"/>
    <mergeCell ref="C12:C15"/>
    <mergeCell ref="A1:K2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B33:C33"/>
    <mergeCell ref="D35:F35"/>
    <mergeCell ref="B31:I31"/>
    <mergeCell ref="B28:C28"/>
    <mergeCell ref="B18:C18"/>
    <mergeCell ref="B20:C20"/>
    <mergeCell ref="B27:C27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2021-05-18T09:57:16Z</cp:lastPrinted>
  <dcterms:created xsi:type="dcterms:W3CDTF">2016-01-21T04:36:45Z</dcterms:created>
  <dcterms:modified xsi:type="dcterms:W3CDTF">2021-05-20T10:27:24Z</dcterms:modified>
</cp:coreProperties>
</file>