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4455" yWindow="3090" windowWidth="14805" windowHeight="7530"/>
  </bookViews>
  <sheets>
    <sheet name="НМЦ 2019" sheetId="4" r:id="rId1"/>
  </sheets>
  <definedNames>
    <definedName name="_xlnm._FilterDatabase" localSheetId="0" hidden="1">'НМЦ 2019'!$C$36:$N$74</definedName>
  </definedNames>
  <calcPr calcId="145621"/>
</workbook>
</file>

<file path=xl/calcChain.xml><?xml version="1.0" encoding="utf-8"?>
<calcChain xmlns="http://schemas.openxmlformats.org/spreadsheetml/2006/main">
  <c r="F50" i="4" l="1"/>
  <c r="M12" i="4" l="1"/>
  <c r="N12" i="4" s="1"/>
  <c r="N13" i="4" s="1"/>
  <c r="F13" i="4"/>
  <c r="F21" i="4" l="1"/>
  <c r="F19" i="4"/>
  <c r="F17" i="4"/>
  <c r="F15" i="4"/>
  <c r="M14" i="4"/>
  <c r="N14" i="4" s="1"/>
  <c r="M16" i="4"/>
  <c r="N16" i="4" s="1"/>
  <c r="N17" i="4" s="1"/>
  <c r="M18" i="4"/>
  <c r="N18" i="4" s="1"/>
  <c r="N19" i="4" s="1"/>
  <c r="M20" i="4"/>
  <c r="N20" i="4" s="1"/>
  <c r="N21" i="4" s="1"/>
  <c r="M22" i="4"/>
  <c r="N22" i="4" s="1"/>
  <c r="N23" i="4" s="1"/>
  <c r="F23" i="4"/>
  <c r="F25" i="4"/>
  <c r="M24" i="4"/>
  <c r="N24" i="4" s="1"/>
  <c r="N25" i="4" s="1"/>
  <c r="N15" i="4" l="1"/>
  <c r="M10" i="4"/>
  <c r="N10" i="4" s="1"/>
  <c r="N11" i="4" s="1"/>
  <c r="F29" i="4"/>
  <c r="M28" i="4"/>
  <c r="N28" i="4" s="1"/>
  <c r="N29" i="4" s="1"/>
  <c r="F33" i="4"/>
  <c r="F27" i="4"/>
  <c r="M26" i="4"/>
  <c r="N26" i="4" s="1"/>
  <c r="N27" i="4" s="1"/>
  <c r="F31" i="4"/>
  <c r="M30" i="4"/>
  <c r="N30" i="4" s="1"/>
  <c r="N31" i="4" s="1"/>
  <c r="M32" i="4"/>
  <c r="N32" i="4" s="1"/>
  <c r="N33" i="4" s="1"/>
  <c r="F35" i="4"/>
  <c r="M34" i="4"/>
  <c r="N34" i="4" s="1"/>
  <c r="N35" i="4" s="1"/>
  <c r="F11" i="4"/>
  <c r="F52" i="4" l="1"/>
  <c r="F46" i="4"/>
  <c r="F42" i="4"/>
  <c r="F39" i="4"/>
  <c r="F68" i="4"/>
  <c r="F66" i="4"/>
  <c r="F64" i="4"/>
  <c r="F62" i="4"/>
  <c r="F60" i="4"/>
  <c r="F58" i="4"/>
  <c r="F56" i="4"/>
  <c r="M45" i="4"/>
  <c r="N45" i="4" s="1"/>
  <c r="M40" i="4"/>
  <c r="N40" i="4" s="1"/>
  <c r="M67" i="4"/>
  <c r="N67" i="4" s="1"/>
  <c r="N68" i="4" s="1"/>
  <c r="M55" i="4"/>
  <c r="N55" i="4" s="1"/>
  <c r="N56" i="4" s="1"/>
  <c r="M49" i="4" l="1"/>
  <c r="N49" i="4" s="1"/>
  <c r="M41" i="4"/>
  <c r="M65" i="4" l="1"/>
  <c r="N65" i="4" s="1"/>
  <c r="N66" i="4" s="1"/>
  <c r="M38" i="4" l="1"/>
  <c r="N38" i="4" s="1"/>
  <c r="N39" i="4" l="1"/>
  <c r="M63" i="4"/>
  <c r="M61" i="4"/>
  <c r="M59" i="4"/>
  <c r="M57" i="4"/>
  <c r="M53" i="4"/>
  <c r="M51" i="4"/>
  <c r="M47" i="4" l="1"/>
  <c r="M43" i="4"/>
  <c r="M36" i="4" l="1"/>
  <c r="N36" i="4" s="1"/>
  <c r="N37" i="4" s="1"/>
  <c r="N43" i="4" l="1"/>
  <c r="N46" i="4" s="1"/>
  <c r="N41" i="4"/>
  <c r="Q47" i="4" l="1"/>
  <c r="N63" i="4"/>
  <c r="N57" i="4"/>
  <c r="N51" i="4"/>
  <c r="N61" i="4"/>
  <c r="N59" i="4"/>
  <c r="N50" i="4"/>
  <c r="N47" i="4"/>
  <c r="N42" i="4"/>
  <c r="N64" i="4" l="1"/>
  <c r="F37" i="4"/>
  <c r="N52" i="4" l="1"/>
  <c r="N58" i="4"/>
  <c r="N60" i="4"/>
  <c r="F54" i="4" l="1"/>
  <c r="F48" i="4" l="1"/>
  <c r="N48" i="4" l="1"/>
  <c r="N62" i="4" l="1"/>
  <c r="N53" i="4"/>
  <c r="Q43" i="4" l="1"/>
  <c r="N69" i="4"/>
  <c r="N54" i="4"/>
</calcChain>
</file>

<file path=xl/sharedStrings.xml><?xml version="1.0" encoding="utf-8"?>
<sst xmlns="http://schemas.openxmlformats.org/spreadsheetml/2006/main" count="187" uniqueCount="75">
  <si>
    <t>Кол-во</t>
  </si>
  <si>
    <t>Единичные цены (тарифы)</t>
  </si>
  <si>
    <t>Начальная цена, руб.</t>
  </si>
  <si>
    <t>Средняя цена, руб.</t>
  </si>
  <si>
    <t>шт</t>
  </si>
  <si>
    <t>Ед.изм.</t>
  </si>
  <si>
    <t>Администрация</t>
  </si>
  <si>
    <t xml:space="preserve">ИТОГО по виду товара </t>
  </si>
  <si>
    <t>ИТОГО по виду товара</t>
  </si>
  <si>
    <t>Постав-щик 1</t>
  </si>
  <si>
    <t>Постав-щик 2</t>
  </si>
  <si>
    <t>Постав-щик 3</t>
  </si>
  <si>
    <t>Постав-щик 4</t>
  </si>
  <si>
    <t>Постав-щик 5</t>
  </si>
  <si>
    <t>Постав-щик 6</t>
  </si>
  <si>
    <t xml:space="preserve">Поставщик 1: </t>
  </si>
  <si>
    <t>Поставщик 3:</t>
  </si>
  <si>
    <t>ООиП</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</si>
  <si>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</si>
  <si>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</si>
  <si>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</si>
  <si>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Поставщик 2 :</t>
  </si>
  <si>
    <t>Стоимость, рублей</t>
  </si>
  <si>
    <t>Наименование органа местного самоуправления и его структурного подразделения</t>
  </si>
  <si>
    <t>Наименование объекта закупки</t>
  </si>
  <si>
    <t>Характеристикаобъекта закупки</t>
  </si>
  <si>
    <t xml:space="preserve">№ п/п </t>
  </si>
  <si>
    <t>Опека</t>
  </si>
  <si>
    <t>Итого по виду товара</t>
  </si>
  <si>
    <t xml:space="preserve">Картридж для принтеров и МФУ моделей HP LJ M1120, HP LJ1120a, HP LJ1120h, HP LJ1120n, HP LJ1120w, HP LJ1522n, HP LJ1522nf, HP LJ1503, HP LJ1503n, HP LJ1504, HP LJ1504n, HP LJ1505, HP LJ1505n, HP LJ1506, HP LJ1506n, код (артикул) присвоенный производителем товара: 36А СВ 436А,оригинальный от производителя устройства или совместимый с ним, с ресурсом тонера не менее 2000 страниц формата А4 при 5% заполнении страницы. Цвет печати черный. </t>
  </si>
  <si>
    <t xml:space="preserve">Картридж 28.23.25.000 </t>
  </si>
  <si>
    <t xml:space="preserve">Картридж 28.23.25.000  </t>
  </si>
  <si>
    <t>Картридж для принтеров МФУ HP LaserJet 3052,код (артикул) присвоенный производителем товара: Q2612AF, оригинальный от производителя устройства или совместимый с ним Ресурс не менее 4000 страниц. Цвет печати черный.</t>
  </si>
  <si>
    <t xml:space="preserve">Тонер-картридж для цветного МФУ Kyocera FS-C2026MFP/C2126MFP/C2526MFP/P6026CDN/P6526MFP, код (артикул) присвоенный производителем товара: ТК-590Y,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печати желтый. </t>
  </si>
  <si>
    <t xml:space="preserve">Тонер-картридж для цветного МФУ Kyocera FS-C2026MFP/C2126MFP/C2526MFP/P6026CDN/P6526MFP, код (артикул) присвоенный производителем товара: ТК-590 М,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печати пурпурный. </t>
  </si>
  <si>
    <t xml:space="preserve">Тонер-картридж для цветного МФУ Kyocera FS-C2026MFP/C2126MFP/C2526MFP/P6026CDN/P6526MFP, код (артикул) присвоенный производителем товара: ТК-590С,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печати голубой. </t>
  </si>
  <si>
    <t xml:space="preserve">Тонер-картридж для цветного МФУ Kyocera FS-C2026MFP/C2126MFP/C2526MFP/P6026CDN/P6526MFP, код (артикул) присвоенный производителем товара: ТК-590К,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печати черный. </t>
  </si>
  <si>
    <t>Картридж 28.23.25.000</t>
  </si>
  <si>
    <t xml:space="preserve">Картридж  для принтеров HP Р2014/Р2015/М2727, код (артикул) присвоенный производителем товара: Q7553A, оригинальный от производителя устройства или совместимый с ним, с ресурсом тонера не менее 2500 страниц формата А4 при 5% заполнении страницы. Цвет печати черный. </t>
  </si>
  <si>
    <t>Картридж  28.23.25.000</t>
  </si>
  <si>
    <t>Картридж для  Kyocera FS-1035/1135/M2035d,код (артикул) присвоенный производителем товара: ТК-1140, оригинальный от производителя устройства или совместимый с ним. Ресурс печати не менее 7000 страниц. Цвет печати черный.</t>
  </si>
  <si>
    <t>Тонер-картридж 28.23.25.000</t>
  </si>
  <si>
    <t xml:space="preserve">Картридж для принтеров Kyocera P 3055dn,код (артикул) присвоенный производителем товара: ТК-3190
оригинальный от производителя устройства или совместимый с ним. Ресурс печати не менее  25000 страниц. Цвет печати черный.
</t>
  </si>
  <si>
    <t>Картридж для принтера HP L/J P 3015,код (артикул) присвоенный производителем товара: СЕ255А, оригинальный от производителя устройства или совместимый с ним. Ресурс печати не менее  6000 страниц.Цвет печати черный</t>
  </si>
  <si>
    <t xml:space="preserve">Картридж  для принтеров HP LaserJet P1160/1320,код (артикул) присвоенный производителем товара: Q5949A,оригинальный от производителя устройства или совместимый с ним, с ресурсом тонера не менее 2500 страниц формата А4 при 5% заполнении страницы. Цвет печати черный. </t>
  </si>
  <si>
    <t xml:space="preserve">Картридж для принтера HP LaserJet p2055, p2055d, p2055dn, p2055n, p2055x, код (артикул) присвоенный производителем товара: СЕ505Х,оригинальный от производителя устройства или совместимый с ним, с ресурсом тонера не менее 6500 страниц формата А4 при 5% заполнении страницы. Цвет печати черный. </t>
  </si>
  <si>
    <t xml:space="preserve">Картридж  для принтеров HP LaserJet P1102/1102, P1132/1212nf, код (артикул) присвоенный производителем товара: СЕ285А, оригинальный от производителя устройства или совместимый с ним, с ресурсом тонера не менее 1600 страниц формата А4 при 5% заполнении страницы. Цвет печати черный. </t>
  </si>
  <si>
    <t>Картридж черный для МФУ Xerox Work Centre 3315, код (артикул) присвоенный производителем товара: 106R02310, оригинальный от производителя устройства или совместимый с ним, с ресурсом тонера не менее 5000 страниц формата А4 при 5% заполнении страницы.</t>
  </si>
  <si>
    <t>Картридж для принтеров HP LaserJet P1536/1566/1606, код (артикул) присвоенный производителем товара: СЕ278А,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</si>
  <si>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Картридж 28.23.25.000
</t>
  </si>
  <si>
    <t>Картридж для принтера HP LaserJet Pro 400 M401/Pro 400 MFP M425, код (артикул) присвоенный производителем товара: СЕ280Аоригинальный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</si>
  <si>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Картридж28.23.25.000</t>
  </si>
  <si>
    <t xml:space="preserve">Картридж для МФУ Xerox Work Centre 3210/3220, код (артикул) присвоенный производителем товара: 106R1487,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</si>
  <si>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Картридж  для принтеров HP L/J M 426dnf MFP, код (артикул) присвоенный производителем товара: HP 26X, оригинальный от производителя устройства или совместимый с ним,с ресурсом тонера не менее 6000 страниц . Цвет черный</t>
  </si>
  <si>
    <t>Картридж для принтеров HP Laser MFP 135r,код (артикул) присвоенный производителем товара: НР106А, оригинальный от производителя устройства или совместимый с ним. Ресурс не менее 1000 страниц.Цвет печати черный.</t>
  </si>
  <si>
    <t>Картридж для принтеров Kyocera М2735dn, код (артикул) присвоенный производителем товара: ТК-1200, оригинальный от производителя устройства или совместимый с ним. Ресурс печати не менее 3000 страниц.Цвет печати черный.</t>
  </si>
  <si>
    <t>Картридж для принтеров Kyocera М2735dn,код (артикул) присвоенный производителем товара: ТК-1200, оригинальный от производителя устройства. Ресурс печати не менее 3000 страниц.Цвет печати черный.</t>
  </si>
  <si>
    <t xml:space="preserve">Картридж 28.23.25.000
</t>
  </si>
  <si>
    <t>Картридж для принтеров Kyocera P 2100dn, код (артикул) присвоенный производителем товара: ТК-3100,
оригинальный от производителя устройства или совместимый с ним. Ресурс печати не менее  25000 страниц</t>
  </si>
  <si>
    <t>Картридж для принтеров HP L/J 2420,код (артикул) присвоенный производителем товара: Q6511X, оригинальный от производителя устройства или совместимый с ним. Ресурс печати не менее 12000 страниц.Цвет печати черный.</t>
  </si>
  <si>
    <t xml:space="preserve">Блок фотобарабана 28.23.25.000
</t>
  </si>
  <si>
    <t>Тонер-картридж для FS-6025 / 6030 / 6525 / 6530,код (артикул) присвоенный производителем товара: ТК-475, оригинальный от производителя устройства или совместимый с ним. Цвет печати черный. Ресурс печати не менее 15000 страниц</t>
  </si>
  <si>
    <t xml:space="preserve">Картридж 28.23.25.000
</t>
  </si>
  <si>
    <t>Блок фотобарабана совместим с оборудованем Kyocera FS-1320D/1370DN, код (артикул) присвоенный производителем товара: DK-170, оригинальный от производителя устройства.</t>
  </si>
  <si>
    <t>Картридж для принтеров HP L/J 1300, код (артикул) присвоенный производителем товара: С2613А, оригинальный от производителя устройства или совместимый с ним. Ресурс печати не менее 3500 страниц. Цвет печати черный.</t>
  </si>
  <si>
    <t>Картридж для принтеров Kyocera ECOSYS M2540dn, код (артикул) присвоенный производителем товара: ТК-1170, оригинальный от производителя устройства или совместимый с ним. Ресурс печати не менее 7000 страниц.Цвет печати черный.</t>
  </si>
  <si>
    <t>Приложение 2 к извещению об осуществлении аукциона</t>
  </si>
  <si>
    <t>в электронной форме</t>
  </si>
  <si>
    <t>Обоснование начальной (максимальной) цены  контракта на поставку расходных материалов для копировально-множительной техники</t>
  </si>
  <si>
    <t>Исполняющий обязанности заведующего по АХР                                                                                                                                                                                                                    Питиримов Д. В.</t>
  </si>
  <si>
    <t>Исх. №415 от 21.07.2022</t>
  </si>
  <si>
    <t>Исх. б/н от 13.07.2022</t>
  </si>
  <si>
    <t>Исх. №15714099 от 21.07.2022</t>
  </si>
  <si>
    <t>Начальная (максимальная) цена контракта: 499 845 (четыреста девяносто девять тысяч восемьсот сорок пять) рублей 14 копеек.</t>
  </si>
  <si>
    <t xml:space="preserve">Картридж для принтера  PANTUM M7300, код (артикул) присвоенный производителем товара: TL-420H, оригинальный от производителя устройства или совместимый с ним, с ресурсом тонера не менее 2000 страниц формата А4 при 5% заполнении страницы. Цвет печати черный.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</si>
</sst>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charset val="204"/>
      <scheme val="minor"/>
    </font>
    <font>
      <sz val="12"/>
      <color theme="1"/>
      <name val="PT Astra Serif"/>
      <family val="1"/>
      <charset val="204"/>
    </font>
    <font>
      <b/>
      <sz val="12"/>
      <color theme="1"/>
      <name val="PT Astra Serif"/>
      <family val="1"/>
      <charset val="204"/>
    </font>
    <font>
      <sz val="12"/>
      <name val="PT Astra Serif"/>
      <family val="1"/>
      <charset val="204"/>
    </font>
    <font>
      <sz val="12"/>
      <color rgb="FF000000"/>
      <name val="PT Astra Serif"/>
      <family val="1"/>
      <charset val="204"/>
    </font>
    <font>
      <b/>
      <sz val="12"/>
      <color rgb="FF000000"/>
      <name val="PT Astra Serif"/>
      <family val="1"/>
      <charset val="204"/>
    </font>
    <font>
      <b/>
      <sz val="12"/>
      <name val="PT Astra Serif"/>
      <family val="1"/>
      <charset val="204"/>
    </font>
    <font>
      <i/>
      <sz val="12"/>
      <color rgb="FF000000"/>
      <name val="PT Astra Serif"/>
      <family val="1"/>
      <charset val="204"/>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n">
        <color indexed="64"/>
      </bottom>
      <diagonal/>
    </border>
  </borders>
  <cellStyleXfs count="2">
    <xf numFmtId="0" fontId="0" fillId="0" borderId="0"/>
    <xf numFmtId="0" fontId="1" fillId="0" borderId="0"/>
  </cellStyleXfs>
  <cellXfs count="175">
    <xf numFmtId="0" fontId="0" fillId="0" borderId="0" xfId="0"/>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xf>
    <xf numFmtId="1"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0" fontId="2" fillId="2" borderId="0" xfId="0" applyFont="1" applyFill="1" applyBorder="1"/>
    <xf numFmtId="0" fontId="2" fillId="2" borderId="0" xfId="0" applyFont="1" applyFill="1" applyBorder="1" applyAlignment="1"/>
    <xf numFmtId="2" fontId="2" fillId="2" borderId="5" xfId="0" applyNumberFormat="1" applyFont="1" applyFill="1" applyBorder="1" applyAlignment="1">
      <alignment horizontal="center" vertical="center" wrapText="1"/>
    </xf>
    <xf numFmtId="2" fontId="2" fillId="2" borderId="5" xfId="0" applyNumberFormat="1" applyFont="1" applyFill="1" applyBorder="1" applyAlignment="1">
      <alignment horizontal="justify"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1" fontId="2" fillId="2" borderId="3"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xf>
    <xf numFmtId="4" fontId="2" fillId="2" borderId="1" xfId="0" applyNumberFormat="1" applyFont="1" applyFill="1" applyBorder="1" applyAlignment="1">
      <alignmen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2" borderId="0" xfId="0" applyFont="1" applyFill="1" applyBorder="1" applyAlignment="1">
      <alignment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0" xfId="0" applyNumberFormat="1" applyFont="1" applyFill="1" applyBorder="1" applyAlignment="1">
      <alignment horizontal="center" vertical="center" wrapText="1"/>
    </xf>
    <xf numFmtId="2" fontId="2" fillId="2" borderId="29" xfId="0" applyNumberFormat="1" applyFont="1" applyFill="1" applyBorder="1" applyAlignment="1">
      <alignment horizontal="center" vertical="center" wrapText="1"/>
    </xf>
    <xf numFmtId="0" fontId="2" fillId="2" borderId="29" xfId="0" applyFont="1" applyFill="1" applyBorder="1" applyAlignment="1">
      <alignment horizontal="center" vertical="center" wrapText="1"/>
    </xf>
    <xf numFmtId="2" fontId="4" fillId="2" borderId="2" xfId="0" applyNumberFormat="1" applyFont="1" applyFill="1" applyBorder="1" applyAlignment="1">
      <alignment horizontal="center" vertical="center"/>
    </xf>
    <xf numFmtId="4" fontId="2"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4" fontId="2" fillId="2" borderId="0" xfId="0" applyNumberFormat="1" applyFont="1" applyFill="1" applyBorder="1"/>
    <xf numFmtId="0" fontId="2" fillId="2" borderId="1" xfId="0" applyFont="1" applyFill="1" applyBorder="1" applyAlignment="1">
      <alignment horizontal="center" vertical="center" wrapText="1"/>
    </xf>
    <xf numFmtId="2" fontId="2" fillId="2" borderId="20" xfId="0" applyNumberFormat="1" applyFont="1" applyFill="1" applyBorder="1" applyAlignment="1">
      <alignment horizontal="center" vertical="center" wrapText="1"/>
    </xf>
    <xf numFmtId="2" fontId="2" fillId="2" borderId="19"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8" xfId="0" applyFont="1" applyFill="1" applyBorder="1"/>
    <xf numFmtId="0" fontId="2" fillId="2" borderId="9"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vertical="center"/>
    </xf>
    <xf numFmtId="0" fontId="2"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4" fontId="3" fillId="2" borderId="8" xfId="0"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4" fontId="2" fillId="2" borderId="1" xfId="0" applyNumberFormat="1" applyFont="1" applyFill="1" applyBorder="1"/>
    <xf numFmtId="2" fontId="2" fillId="2" borderId="2" xfId="0" applyNumberFormat="1" applyFont="1" applyFill="1" applyBorder="1" applyAlignment="1">
      <alignment horizontal="center" vertical="center" wrapText="1"/>
    </xf>
    <xf numFmtId="4" fontId="3" fillId="2" borderId="21"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 fillId="2" borderId="1" xfId="0" applyFont="1" applyFill="1" applyBorder="1" applyAlignment="1">
      <alignment vertical="center" wrapText="1"/>
    </xf>
    <xf numFmtId="2" fontId="2" fillId="2" borderId="28"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2" fontId="2" fillId="2" borderId="4" xfId="0" applyNumberFormat="1"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2" fillId="2" borderId="1" xfId="0" applyNumberFormat="1" applyFont="1" applyFill="1" applyBorder="1" applyAlignment="1">
      <alignment vertical="center"/>
    </xf>
    <xf numFmtId="2" fontId="3" fillId="2" borderId="6"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right" vertical="center" wrapText="1"/>
    </xf>
    <xf numFmtId="1" fontId="5" fillId="2" borderId="1"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3" fillId="2" borderId="14" xfId="1" applyFont="1" applyFill="1" applyBorder="1" applyAlignment="1">
      <alignment horizontal="center" vertical="center" wrapText="1"/>
    </xf>
    <xf numFmtId="0" fontId="4" fillId="2" borderId="1" xfId="0" applyFont="1" applyFill="1" applyBorder="1" applyAlignment="1">
      <alignment horizontal="center" vertical="center" wrapText="1"/>
    </xf>
    <xf numFmtId="2" fontId="5" fillId="2" borderId="2" xfId="0" applyNumberFormat="1"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2" fontId="5" fillId="2" borderId="2" xfId="0" applyNumberFormat="1" applyFont="1" applyFill="1" applyBorder="1" applyAlignment="1">
      <alignment horizontal="left" vertical="center" wrapText="1"/>
    </xf>
    <xf numFmtId="2" fontId="5" fillId="2" borderId="1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2" fontId="6" fillId="2" borderId="2" xfId="0" applyNumberFormat="1" applyFont="1" applyFill="1" applyBorder="1" applyAlignment="1">
      <alignment horizontal="center" vertical="center" wrapText="1"/>
    </xf>
    <xf numFmtId="2" fontId="6" fillId="2" borderId="2" xfId="0" applyNumberFormat="1" applyFont="1" applyFill="1" applyBorder="1" applyAlignment="1">
      <alignment horizontal="left" vertical="center" wrapText="1"/>
    </xf>
    <xf numFmtId="2" fontId="6" fillId="2" borderId="11" xfId="0" applyNumberFormat="1" applyFont="1" applyFill="1" applyBorder="1" applyAlignment="1">
      <alignment horizontal="center" vertical="center" wrapText="1"/>
    </xf>
    <xf numFmtId="0" fontId="3" fillId="2" borderId="0" xfId="0" applyFont="1" applyFill="1" applyBorder="1"/>
    <xf numFmtId="0" fontId="3" fillId="2" borderId="1" xfId="1" applyFont="1" applyFill="1" applyBorder="1" applyAlignment="1">
      <alignment horizontal="center" vertical="center" wrapText="1"/>
    </xf>
    <xf numFmtId="0" fontId="4" fillId="2" borderId="17"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2" fillId="2" borderId="2" xfId="1" applyFont="1" applyFill="1" applyBorder="1" applyAlignment="1">
      <alignment vertical="center" wrapText="1"/>
    </xf>
    <xf numFmtId="0" fontId="2" fillId="2" borderId="1" xfId="1" applyFont="1" applyFill="1" applyBorder="1" applyAlignment="1">
      <alignment horizontal="center" vertical="center" wrapText="1"/>
    </xf>
    <xf numFmtId="2" fontId="5" fillId="2" borderId="11" xfId="0" applyNumberFormat="1" applyFont="1" applyFill="1" applyBorder="1" applyAlignment="1">
      <alignment horizontal="left" vertical="center" wrapText="1"/>
    </xf>
    <xf numFmtId="2" fontId="6" fillId="2" borderId="11" xfId="0" applyNumberFormat="1" applyFont="1" applyFill="1" applyBorder="1" applyAlignment="1">
      <alignment horizontal="left" vertical="center" wrapText="1"/>
    </xf>
    <xf numFmtId="0" fontId="2" fillId="2" borderId="17" xfId="1" applyFont="1" applyFill="1" applyBorder="1" applyAlignment="1">
      <alignment horizontal="center" wrapText="1"/>
    </xf>
    <xf numFmtId="0" fontId="5" fillId="2" borderId="10" xfId="0" applyNumberFormat="1" applyFont="1" applyFill="1" applyBorder="1" applyAlignment="1">
      <alignment horizontal="center" vertical="center" wrapText="1"/>
    </xf>
    <xf numFmtId="2" fontId="5" fillId="2" borderId="21" xfId="0" applyNumberFormat="1" applyFont="1" applyFill="1" applyBorder="1" applyAlignment="1">
      <alignment horizontal="center" vertical="center" wrapText="1"/>
    </xf>
    <xf numFmtId="0" fontId="5" fillId="2" borderId="11" xfId="0" applyNumberFormat="1" applyFont="1" applyFill="1" applyBorder="1" applyAlignment="1">
      <alignment horizontal="center" vertical="center" wrapText="1"/>
    </xf>
    <xf numFmtId="2" fontId="6" fillId="2" borderId="21" xfId="0" applyNumberFormat="1" applyFont="1" applyFill="1" applyBorder="1" applyAlignment="1">
      <alignment horizontal="center" vertical="center" wrapText="1"/>
    </xf>
    <xf numFmtId="2" fontId="5" fillId="2" borderId="13" xfId="0" applyNumberFormat="1" applyFont="1" applyFill="1" applyBorder="1" applyAlignment="1">
      <alignment horizontal="center" vertical="center" wrapText="1"/>
    </xf>
    <xf numFmtId="1" fontId="5" fillId="2" borderId="11" xfId="0" applyNumberFormat="1" applyFont="1" applyFill="1" applyBorder="1" applyAlignment="1">
      <alignment horizontal="center" vertical="center" wrapText="1"/>
    </xf>
    <xf numFmtId="2" fontId="5" fillId="2" borderId="21" xfId="0" applyNumberFormat="1" applyFont="1" applyFill="1" applyBorder="1" applyAlignment="1">
      <alignment horizontal="left" vertical="center" wrapText="1"/>
    </xf>
    <xf numFmtId="2" fontId="5" fillId="2" borderId="13" xfId="0" applyNumberFormat="1" applyFont="1" applyFill="1" applyBorder="1" applyAlignment="1">
      <alignment horizontal="left" vertical="center" wrapText="1"/>
    </xf>
    <xf numFmtId="4" fontId="2" fillId="2" borderId="5" xfId="0" applyNumberFormat="1" applyFont="1" applyFill="1" applyBorder="1" applyAlignment="1">
      <alignment horizontal="center" vertical="center" wrapText="1"/>
    </xf>
    <xf numFmtId="2" fontId="5" fillId="2" borderId="1" xfId="0" applyNumberFormat="1" applyFont="1" applyFill="1" applyBorder="1" applyAlignment="1">
      <alignment horizontal="left" vertical="center" wrapText="1"/>
    </xf>
    <xf numFmtId="2" fontId="8" fillId="2" borderId="13" xfId="0" applyNumberFormat="1" applyFont="1" applyFill="1" applyBorder="1" applyAlignment="1">
      <alignment horizontal="left" vertical="center" wrapText="1"/>
    </xf>
    <xf numFmtId="2" fontId="5" fillId="2" borderId="4" xfId="0" applyNumberFormat="1" applyFont="1" applyFill="1" applyBorder="1" applyAlignment="1">
      <alignment horizontal="center" vertical="center" wrapText="1"/>
    </xf>
    <xf numFmtId="2" fontId="8" fillId="2" borderId="2" xfId="0" applyNumberFormat="1" applyFont="1" applyFill="1" applyBorder="1" applyAlignment="1">
      <alignment horizontal="left" vertical="center" wrapText="1"/>
    </xf>
    <xf numFmtId="2" fontId="8" fillId="2" borderId="21" xfId="0" applyNumberFormat="1" applyFont="1" applyFill="1" applyBorder="1" applyAlignment="1">
      <alignment horizontal="left" vertical="center" wrapText="1"/>
    </xf>
    <xf numFmtId="4" fontId="3" fillId="2" borderId="2" xfId="0" applyNumberFormat="1" applyFont="1" applyFill="1" applyBorder="1" applyAlignment="1">
      <alignment horizontal="center" vertical="center" wrapText="1"/>
    </xf>
    <xf numFmtId="1" fontId="5" fillId="2" borderId="10" xfId="0" applyNumberFormat="1" applyFont="1" applyFill="1" applyBorder="1" applyAlignment="1">
      <alignment horizontal="center" vertical="center" wrapText="1"/>
    </xf>
    <xf numFmtId="2" fontId="5" fillId="2" borderId="4" xfId="0" applyNumberFormat="1" applyFont="1" applyFill="1" applyBorder="1" applyAlignment="1">
      <alignment horizontal="left" vertical="center" wrapText="1"/>
    </xf>
    <xf numFmtId="2" fontId="5" fillId="2" borderId="27" xfId="0" applyNumberFormat="1" applyFont="1" applyFill="1" applyBorder="1" applyAlignment="1">
      <alignment horizontal="left" vertical="center" wrapText="1"/>
    </xf>
    <xf numFmtId="2" fontId="5" fillId="2" borderId="22" xfId="0" applyNumberFormat="1" applyFont="1" applyFill="1" applyBorder="1" applyAlignment="1">
      <alignment horizontal="left" vertical="center" wrapText="1"/>
    </xf>
    <xf numFmtId="2" fontId="5" fillId="2" borderId="23" xfId="0" applyNumberFormat="1" applyFont="1" applyFill="1" applyBorder="1" applyAlignment="1">
      <alignment horizontal="left" vertical="center" wrapText="1"/>
    </xf>
    <xf numFmtId="2" fontId="6" fillId="2" borderId="27" xfId="0" applyNumberFormat="1" applyFont="1" applyFill="1" applyBorder="1" applyAlignment="1">
      <alignment horizontal="center" vertical="center" wrapText="1"/>
    </xf>
    <xf numFmtId="1" fontId="5" fillId="2" borderId="7" xfId="0" applyNumberFormat="1" applyFont="1" applyFill="1" applyBorder="1" applyAlignment="1">
      <alignment horizontal="center" vertical="center" wrapText="1"/>
    </xf>
    <xf numFmtId="2" fontId="8" fillId="2" borderId="3" xfId="0" applyNumberFormat="1" applyFont="1" applyFill="1" applyBorder="1" applyAlignment="1">
      <alignment horizontal="left" vertical="center" wrapText="1"/>
    </xf>
    <xf numFmtId="2" fontId="8" fillId="2" borderId="5" xfId="0" applyNumberFormat="1" applyFont="1" applyFill="1" applyBorder="1" applyAlignment="1">
      <alignment horizontal="left" vertical="center" wrapText="1"/>
    </xf>
    <xf numFmtId="2" fontId="8" fillId="2" borderId="26" xfId="0" applyNumberFormat="1" applyFont="1" applyFill="1" applyBorder="1" applyAlignment="1">
      <alignment horizontal="left" vertical="center" wrapText="1"/>
    </xf>
    <xf numFmtId="2" fontId="8" fillId="2" borderId="24" xfId="0" applyNumberFormat="1" applyFont="1" applyFill="1" applyBorder="1" applyAlignment="1">
      <alignment horizontal="left" vertical="center" wrapText="1"/>
    </xf>
    <xf numFmtId="2" fontId="8" fillId="2" borderId="25" xfId="0" applyNumberFormat="1" applyFont="1" applyFill="1" applyBorder="1" applyAlignment="1">
      <alignment horizontal="left" vertical="center" wrapText="1"/>
    </xf>
    <xf numFmtId="4" fontId="3" fillId="2" borderId="4"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right" vertical="center" wrapText="1"/>
    </xf>
    <xf numFmtId="1" fontId="5" fillId="2" borderId="9" xfId="0" applyNumberFormat="1" applyFont="1" applyFill="1" applyBorder="1" applyAlignment="1">
      <alignment horizontal="center" vertical="center" wrapText="1"/>
    </xf>
    <xf numFmtId="2" fontId="6" fillId="2" borderId="3" xfId="0" applyNumberFormat="1" applyFont="1" applyFill="1" applyBorder="1" applyAlignment="1">
      <alignment horizontal="right" vertical="center" wrapText="1"/>
    </xf>
    <xf numFmtId="2" fontId="6" fillId="2" borderId="7" xfId="0" applyNumberFormat="1" applyFont="1" applyFill="1" applyBorder="1" applyAlignment="1">
      <alignment horizontal="right" vertical="center" wrapText="1"/>
    </xf>
    <xf numFmtId="0" fontId="6" fillId="2" borderId="7" xfId="0" applyFont="1" applyFill="1" applyBorder="1" applyAlignment="1">
      <alignment horizontal="right" vertical="center" wrapText="1"/>
    </xf>
    <xf numFmtId="0" fontId="6" fillId="2" borderId="1" xfId="0" applyFont="1" applyFill="1" applyBorder="1" applyAlignment="1">
      <alignment horizontal="right" vertical="center" wrapText="1"/>
    </xf>
    <xf numFmtId="0" fontId="2" fillId="2" borderId="13" xfId="0" quotePrefix="1" applyFont="1" applyFill="1" applyBorder="1" applyAlignment="1">
      <alignment horizontal="center" wrapText="1"/>
    </xf>
    <xf numFmtId="0" fontId="3" fillId="2" borderId="13" xfId="0" quotePrefix="1" applyFont="1" applyFill="1" applyBorder="1" applyAlignment="1">
      <alignment horizontal="center" vertical="center" wrapText="1"/>
    </xf>
    <xf numFmtId="0" fontId="2" fillId="2" borderId="13" xfId="0" quotePrefix="1" applyFont="1" applyFill="1" applyBorder="1" applyAlignment="1">
      <alignment horizontal="center" vertical="center" wrapText="1"/>
    </xf>
    <xf numFmtId="0" fontId="2" fillId="2" borderId="13" xfId="0" quotePrefix="1" applyFont="1" applyFill="1" applyBorder="1" applyAlignment="1">
      <alignment horizontal="left" wrapText="1"/>
    </xf>
    <xf numFmtId="0" fontId="2" fillId="2" borderId="0" xfId="0" quotePrefix="1" applyFont="1" applyFill="1" applyBorder="1" applyAlignment="1">
      <alignment horizontal="left" wrapText="1"/>
    </xf>
    <xf numFmtId="0" fontId="2" fillId="2" borderId="0" xfId="0" quotePrefix="1" applyFont="1" applyFill="1" applyBorder="1" applyAlignment="1">
      <alignment horizontal="center" vertical="center" wrapText="1"/>
    </xf>
    <xf numFmtId="0" fontId="4" fillId="2" borderId="0" xfId="0" quotePrefix="1" applyFont="1" applyFill="1" applyBorder="1" applyAlignment="1">
      <alignment horizontal="center"/>
    </xf>
    <xf numFmtId="0" fontId="7" fillId="2" borderId="0" xfId="0" quotePrefix="1" applyFont="1" applyFill="1" applyBorder="1" applyAlignment="1">
      <alignment horizontal="center" vertical="center"/>
    </xf>
    <xf numFmtId="0" fontId="7" fillId="2" borderId="0" xfId="0" quotePrefix="1" applyFont="1" applyFill="1" applyBorder="1" applyAlignment="1"/>
    <xf numFmtId="0" fontId="4" fillId="2" borderId="0" xfId="0" quotePrefix="1" applyFont="1" applyFill="1" applyBorder="1" applyAlignment="1"/>
    <xf numFmtId="0" fontId="4" fillId="2" borderId="0" xfId="0" applyFont="1" applyFill="1" applyBorder="1"/>
    <xf numFmtId="0" fontId="2" fillId="2" borderId="0" xfId="0" applyFont="1" applyFill="1" applyBorder="1" applyAlignment="1">
      <alignment horizontal="center"/>
    </xf>
    <xf numFmtId="4" fontId="2" fillId="2" borderId="0" xfId="0" quotePrefix="1" applyNumberFormat="1" applyFont="1" applyFill="1" applyBorder="1" applyAlignment="1">
      <alignment horizontal="center" vertical="center" wrapText="1"/>
    </xf>
    <xf numFmtId="4" fontId="2" fillId="2" borderId="0" xfId="0" applyNumberFormat="1" applyFont="1" applyFill="1" applyBorder="1" applyAlignment="1">
      <alignment horizontal="center" vertical="center" wrapText="1"/>
    </xf>
    <xf numFmtId="0" fontId="2" fillId="2" borderId="0" xfId="0" applyFont="1" applyFill="1"/>
    <xf numFmtId="0" fontId="3" fillId="2" borderId="0" xfId="0" applyFont="1" applyFill="1" applyAlignment="1"/>
    <xf numFmtId="0" fontId="2" fillId="2" borderId="0" xfId="0" applyFont="1" applyFill="1" applyAlignment="1">
      <alignment vertical="center"/>
    </xf>
    <xf numFmtId="0" fontId="6" fillId="2" borderId="0" xfId="0" applyFont="1" applyFill="1" applyBorder="1" applyAlignment="1">
      <alignment vertical="center" wrapText="1"/>
    </xf>
    <xf numFmtId="0" fontId="3" fillId="2" borderId="0" xfId="0" applyFont="1" applyFill="1" applyBorder="1" applyAlignment="1">
      <alignment horizontal="left" vertical="center"/>
    </xf>
    <xf numFmtId="0" fontId="2" fillId="2" borderId="30" xfId="0" applyFont="1" applyFill="1" applyBorder="1"/>
    <xf numFmtId="0" fontId="2" fillId="2" borderId="12" xfId="0" applyFont="1" applyFill="1" applyBorder="1"/>
    <xf numFmtId="0" fontId="7" fillId="2" borderId="0" xfId="0" quotePrefix="1" applyFont="1" applyFill="1" applyBorder="1" applyAlignment="1">
      <alignment horizontal="left"/>
    </xf>
    <xf numFmtId="0" fontId="2" fillId="2" borderId="0" xfId="0" applyFont="1" applyFill="1" applyBorder="1" applyAlignment="1">
      <alignment horizontal="left" vertical="center"/>
    </xf>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2" fontId="2" fillId="2" borderId="21"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4" fontId="2" fillId="2" borderId="0" xfId="0" quotePrefix="1" applyNumberFormat="1" applyFont="1" applyFill="1" applyBorder="1" applyAlignment="1">
      <alignment horizontal="left" wrapText="1"/>
    </xf>
    <xf numFmtId="4" fontId="3" fillId="2" borderId="2" xfId="0" applyNumberFormat="1" applyFont="1" applyFill="1" applyBorder="1" applyAlignment="1">
      <alignment horizontal="center" vertical="center" wrapText="1"/>
    </xf>
    <xf numFmtId="4" fontId="3" fillId="2" borderId="2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0" fontId="5" fillId="2" borderId="0" xfId="0" applyFont="1" applyFill="1" applyBorder="1" applyAlignment="1">
      <alignment horizontal="left" vertical="top" wrapText="1"/>
    </xf>
    <xf numFmtId="2" fontId="2" fillId="2" borderId="0" xfId="0" applyNumberFormat="1" applyFont="1" applyFill="1" applyBorder="1" applyAlignment="1">
      <alignment horizontal="right" vertical="center"/>
    </xf>
    <xf numFmtId="0" fontId="2" fillId="0" borderId="0" xfId="0" applyFont="1" applyAlignment="1">
      <alignment horizontal="right"/>
    </xf>
    <xf numFmtId="0" fontId="2" fillId="0" borderId="0" xfId="0" applyFont="1" applyAlignment="1"/>
    <xf numFmtId="2" fontId="2" fillId="2" borderId="11"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1" fontId="2" fillId="2" borderId="3"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tabSelected="1" topLeftCell="A62" zoomScale="75" zoomScaleNormal="75" workbookViewId="0">
      <selection sqref="A1:N78"/>
    </sheetView>
  </sheetViews>
  <sheetFormatPr defaultRowHeight="15.75" x14ac:dyDescent="0.25"/>
  <cols>
    <col min="1" max="1" width="8.28515625" style="1" customWidth="1"/>
    <col min="2" max="2" width="19.28515625" style="2" customWidth="1"/>
    <col min="3" max="3" width="69" style="1" customWidth="1"/>
    <col min="4" max="4" width="20" style="1" customWidth="1"/>
    <col min="5" max="5" width="5.85546875" style="1" customWidth="1"/>
    <col min="6" max="6" width="11.42578125" style="3" customWidth="1"/>
    <col min="7" max="7" width="17.5703125" style="4" customWidth="1"/>
    <col min="8" max="8" width="19.140625" style="4" customWidth="1"/>
    <col min="9" max="9" width="18.28515625" style="4" customWidth="1"/>
    <col min="10" max="11" width="0" style="5" hidden="1" customWidth="1"/>
    <col min="12" max="12" width="10.5703125" style="5" hidden="1" customWidth="1"/>
    <col min="13" max="13" width="16.28515625" style="1" customWidth="1"/>
    <col min="14" max="14" width="18.85546875" style="1" customWidth="1"/>
    <col min="15" max="15" width="13.85546875" style="5" customWidth="1"/>
    <col min="16" max="16" width="23.5703125" style="5" customWidth="1"/>
    <col min="17" max="17" width="32.42578125" style="5" customWidth="1"/>
    <col min="18" max="18" width="10.85546875" style="5" customWidth="1"/>
    <col min="19" max="26" width="9.140625" style="5"/>
    <col min="27" max="27" width="2.42578125" style="5" customWidth="1"/>
    <col min="28" max="28" width="17.42578125" style="5" customWidth="1"/>
    <col min="29" max="29" width="15.85546875" style="5" customWidth="1"/>
    <col min="30" max="30" width="14.85546875" style="5" customWidth="1"/>
    <col min="31" max="31" width="19.5703125" style="5" customWidth="1"/>
    <col min="32" max="16384" width="9.140625" style="5"/>
  </cols>
  <sheetData>
    <row r="1" spans="1:14" x14ac:dyDescent="0.25">
      <c r="H1" s="164" t="s">
        <v>66</v>
      </c>
      <c r="I1" s="166"/>
      <c r="J1" s="166"/>
      <c r="K1" s="166"/>
      <c r="L1" s="166"/>
      <c r="M1" s="166"/>
      <c r="N1" s="166"/>
    </row>
    <row r="2" spans="1:14" x14ac:dyDescent="0.25">
      <c r="I2" s="164" t="s">
        <v>67</v>
      </c>
      <c r="J2" s="165"/>
      <c r="K2" s="165"/>
      <c r="L2" s="165"/>
      <c r="M2" s="165"/>
      <c r="N2" s="165"/>
    </row>
    <row r="4" spans="1:14" x14ac:dyDescent="0.25">
      <c r="A4" s="169" t="s">
        <v>68</v>
      </c>
      <c r="B4" s="169"/>
      <c r="C4" s="169"/>
      <c r="D4" s="169"/>
      <c r="E4" s="169"/>
      <c r="F4" s="169"/>
      <c r="G4" s="169"/>
      <c r="H4" s="169"/>
      <c r="I4" s="169"/>
      <c r="J4" s="169"/>
      <c r="K4" s="169"/>
      <c r="L4" s="169"/>
      <c r="M4" s="169"/>
      <c r="N4" s="169"/>
    </row>
    <row r="5" spans="1:14" ht="18" customHeight="1" x14ac:dyDescent="0.25">
      <c r="C5" s="169"/>
      <c r="D5" s="169"/>
      <c r="E5" s="169"/>
      <c r="F5" s="169"/>
      <c r="G5" s="169"/>
      <c r="H5" s="169"/>
      <c r="I5" s="169"/>
      <c r="J5" s="169"/>
      <c r="K5" s="169"/>
      <c r="L5" s="169"/>
    </row>
    <row r="6" spans="1:14" ht="18.75" customHeight="1" x14ac:dyDescent="0.25">
      <c r="A6" s="147" t="s">
        <v>18</v>
      </c>
      <c r="B6" s="147"/>
      <c r="C6" s="147"/>
      <c r="D6" s="147"/>
      <c r="E6" s="147"/>
      <c r="F6" s="147"/>
      <c r="G6" s="147"/>
      <c r="H6" s="147"/>
      <c r="I6" s="147"/>
      <c r="J6" s="147"/>
      <c r="K6" s="147"/>
      <c r="L6" s="147"/>
    </row>
    <row r="7" spans="1:14" ht="21.75" customHeight="1" thickBot="1" x14ac:dyDescent="0.3">
      <c r="A7" s="147" t="s">
        <v>19</v>
      </c>
      <c r="B7" s="147"/>
      <c r="C7" s="147"/>
      <c r="D7" s="147"/>
      <c r="E7" s="147"/>
      <c r="F7" s="147"/>
      <c r="G7" s="147"/>
      <c r="H7" s="147"/>
      <c r="J7" s="6"/>
      <c r="K7" s="6"/>
      <c r="L7" s="6"/>
    </row>
    <row r="8" spans="1:14" ht="93" customHeight="1" thickBot="1" x14ac:dyDescent="0.3">
      <c r="A8" s="161" t="s">
        <v>26</v>
      </c>
      <c r="B8" s="174" t="s">
        <v>24</v>
      </c>
      <c r="C8" s="161" t="s">
        <v>25</v>
      </c>
      <c r="D8" s="161" t="s">
        <v>23</v>
      </c>
      <c r="E8" s="161" t="s">
        <v>5</v>
      </c>
      <c r="F8" s="162" t="s">
        <v>0</v>
      </c>
      <c r="G8" s="170" t="s">
        <v>1</v>
      </c>
      <c r="H8" s="171"/>
      <c r="I8" s="171"/>
      <c r="J8" s="171"/>
      <c r="K8" s="171"/>
      <c r="L8" s="171"/>
      <c r="M8" s="170" t="s">
        <v>22</v>
      </c>
      <c r="N8" s="172"/>
    </row>
    <row r="9" spans="1:14" ht="41.25" customHeight="1" thickBot="1" x14ac:dyDescent="0.3">
      <c r="A9" s="150"/>
      <c r="B9" s="152"/>
      <c r="C9" s="150"/>
      <c r="D9" s="150"/>
      <c r="E9" s="150"/>
      <c r="F9" s="173"/>
      <c r="G9" s="7" t="s">
        <v>9</v>
      </c>
      <c r="H9" s="7" t="s">
        <v>10</v>
      </c>
      <c r="I9" s="7" t="s">
        <v>11</v>
      </c>
      <c r="J9" s="8" t="s">
        <v>12</v>
      </c>
      <c r="K9" s="8" t="s">
        <v>13</v>
      </c>
      <c r="L9" s="8" t="s">
        <v>14</v>
      </c>
      <c r="M9" s="9" t="s">
        <v>3</v>
      </c>
      <c r="N9" s="10" t="s">
        <v>2</v>
      </c>
    </row>
    <row r="10" spans="1:14" ht="207" customHeight="1" thickBot="1" x14ac:dyDescent="0.3">
      <c r="A10" s="11">
        <v>1</v>
      </c>
      <c r="B10" s="12" t="s">
        <v>30</v>
      </c>
      <c r="C10" s="11" t="s">
        <v>29</v>
      </c>
      <c r="D10" s="13" t="s">
        <v>6</v>
      </c>
      <c r="E10" s="14" t="s">
        <v>4</v>
      </c>
      <c r="F10" s="15">
        <v>15</v>
      </c>
      <c r="G10" s="7">
        <v>504.7</v>
      </c>
      <c r="H10" s="7">
        <v>519.4</v>
      </c>
      <c r="I10" s="7">
        <v>490</v>
      </c>
      <c r="J10" s="8"/>
      <c r="K10" s="8"/>
      <c r="L10" s="8"/>
      <c r="M10" s="16">
        <f>ROUND((G10+H10+I10)/3,2)</f>
        <v>504.7</v>
      </c>
      <c r="N10" s="17">
        <f t="shared" ref="N10:N34" si="0">F10*M10</f>
        <v>7570.5</v>
      </c>
    </row>
    <row r="11" spans="1:14" ht="41.25" customHeight="1" thickBot="1" x14ac:dyDescent="0.3">
      <c r="A11" s="11"/>
      <c r="B11" s="12"/>
      <c r="C11" s="11" t="s">
        <v>28</v>
      </c>
      <c r="D11" s="13"/>
      <c r="E11" s="14" t="s">
        <v>4</v>
      </c>
      <c r="F11" s="15">
        <f>F10</f>
        <v>15</v>
      </c>
      <c r="G11" s="7"/>
      <c r="H11" s="7"/>
      <c r="I11" s="7"/>
      <c r="J11" s="8"/>
      <c r="K11" s="8"/>
      <c r="L11" s="8"/>
      <c r="M11" s="16"/>
      <c r="N11" s="17">
        <f>N10</f>
        <v>7570.5</v>
      </c>
    </row>
    <row r="12" spans="1:14" ht="86.25" customHeight="1" thickBot="1" x14ac:dyDescent="0.3">
      <c r="A12" s="11">
        <v>2</v>
      </c>
      <c r="B12" s="12" t="s">
        <v>31</v>
      </c>
      <c r="C12" s="11" t="s">
        <v>32</v>
      </c>
      <c r="D12" s="13" t="s">
        <v>6</v>
      </c>
      <c r="E12" s="14" t="s">
        <v>4</v>
      </c>
      <c r="F12" s="15">
        <v>30</v>
      </c>
      <c r="G12" s="7">
        <v>856.8</v>
      </c>
      <c r="H12" s="7">
        <v>915.6</v>
      </c>
      <c r="I12" s="7">
        <v>840</v>
      </c>
      <c r="J12" s="8"/>
      <c r="K12" s="8"/>
      <c r="L12" s="8"/>
      <c r="M12" s="16">
        <f t="shared" ref="M12" si="1">ROUND((G12+H12+I12)/3,2)</f>
        <v>870.8</v>
      </c>
      <c r="N12" s="17">
        <f t="shared" ref="N12" si="2">F12*M12</f>
        <v>26124</v>
      </c>
    </row>
    <row r="13" spans="1:14" ht="41.25" customHeight="1" thickBot="1" x14ac:dyDescent="0.3">
      <c r="A13" s="11"/>
      <c r="B13" s="12"/>
      <c r="C13" s="11" t="s">
        <v>28</v>
      </c>
      <c r="D13" s="13"/>
      <c r="E13" s="14" t="s">
        <v>4</v>
      </c>
      <c r="F13" s="15">
        <f>F12</f>
        <v>30</v>
      </c>
      <c r="G13" s="7"/>
      <c r="H13" s="7"/>
      <c r="I13" s="7"/>
      <c r="J13" s="8"/>
      <c r="K13" s="8"/>
      <c r="L13" s="8"/>
      <c r="M13" s="16"/>
      <c r="N13" s="17">
        <f>N12</f>
        <v>26124</v>
      </c>
    </row>
    <row r="14" spans="1:14" ht="156.75" customHeight="1" thickBot="1" x14ac:dyDescent="0.3">
      <c r="A14" s="11">
        <v>3</v>
      </c>
      <c r="B14" s="12" t="s">
        <v>37</v>
      </c>
      <c r="C14" s="11" t="s">
        <v>33</v>
      </c>
      <c r="D14" s="13" t="s">
        <v>6</v>
      </c>
      <c r="E14" s="14" t="s">
        <v>4</v>
      </c>
      <c r="F14" s="15">
        <v>5</v>
      </c>
      <c r="G14" s="7">
        <v>1341.6</v>
      </c>
      <c r="H14" s="7">
        <v>1380.3</v>
      </c>
      <c r="I14" s="7">
        <v>1290</v>
      </c>
      <c r="J14" s="8"/>
      <c r="K14" s="8"/>
      <c r="L14" s="8"/>
      <c r="M14" s="16">
        <f t="shared" ref="M14:M20" si="3">ROUND((G14+H14+I14)/3,2)</f>
        <v>1337.3</v>
      </c>
      <c r="N14" s="17">
        <f t="shared" ref="N14:N20" si="4">F14*M14</f>
        <v>6686.5</v>
      </c>
    </row>
    <row r="15" spans="1:14" ht="41.25" customHeight="1" thickBot="1" x14ac:dyDescent="0.3">
      <c r="A15" s="11"/>
      <c r="B15" s="12"/>
      <c r="C15" s="11" t="s">
        <v>28</v>
      </c>
      <c r="D15" s="13"/>
      <c r="E15" s="14" t="s">
        <v>4</v>
      </c>
      <c r="F15" s="15">
        <f>F14</f>
        <v>5</v>
      </c>
      <c r="G15" s="7"/>
      <c r="H15" s="7"/>
      <c r="I15" s="7"/>
      <c r="J15" s="8"/>
      <c r="K15" s="8"/>
      <c r="L15" s="8"/>
      <c r="M15" s="16"/>
      <c r="N15" s="17">
        <f>N14</f>
        <v>6686.5</v>
      </c>
    </row>
    <row r="16" spans="1:14" ht="173.25" customHeight="1" thickBot="1" x14ac:dyDescent="0.3">
      <c r="A16" s="11">
        <v>4</v>
      </c>
      <c r="B16" s="12" t="s">
        <v>37</v>
      </c>
      <c r="C16" s="11" t="s">
        <v>34</v>
      </c>
      <c r="D16" s="13" t="s">
        <v>6</v>
      </c>
      <c r="E16" s="14" t="s">
        <v>4</v>
      </c>
      <c r="F16" s="15">
        <v>5</v>
      </c>
      <c r="G16" s="7">
        <v>1315.8</v>
      </c>
      <c r="H16" s="7">
        <v>1393.2</v>
      </c>
      <c r="I16" s="7">
        <v>1290</v>
      </c>
      <c r="J16" s="8"/>
      <c r="K16" s="8"/>
      <c r="L16" s="8"/>
      <c r="M16" s="16">
        <f t="shared" si="3"/>
        <v>1333</v>
      </c>
      <c r="N16" s="17">
        <f t="shared" si="4"/>
        <v>6665</v>
      </c>
    </row>
    <row r="17" spans="1:14" ht="41.25" customHeight="1" thickBot="1" x14ac:dyDescent="0.3">
      <c r="A17" s="11"/>
      <c r="B17" s="12"/>
      <c r="C17" s="11" t="s">
        <v>28</v>
      </c>
      <c r="D17" s="13"/>
      <c r="E17" s="14" t="s">
        <v>4</v>
      </c>
      <c r="F17" s="15">
        <f>F16</f>
        <v>5</v>
      </c>
      <c r="G17" s="7"/>
      <c r="H17" s="7"/>
      <c r="I17" s="7"/>
      <c r="J17" s="8"/>
      <c r="K17" s="8"/>
      <c r="L17" s="8"/>
      <c r="M17" s="16"/>
      <c r="N17" s="17">
        <f>N16</f>
        <v>6665</v>
      </c>
    </row>
    <row r="18" spans="1:14" ht="158.25" customHeight="1" thickBot="1" x14ac:dyDescent="0.3">
      <c r="A18" s="11">
        <v>5</v>
      </c>
      <c r="B18" s="12" t="s">
        <v>37</v>
      </c>
      <c r="C18" s="11" t="s">
        <v>35</v>
      </c>
      <c r="D18" s="13" t="s">
        <v>6</v>
      </c>
      <c r="E18" s="14" t="s">
        <v>4</v>
      </c>
      <c r="F18" s="15">
        <v>5</v>
      </c>
      <c r="G18" s="7">
        <v>1328.7</v>
      </c>
      <c r="H18" s="7">
        <v>1406.1</v>
      </c>
      <c r="I18" s="7">
        <v>1290</v>
      </c>
      <c r="J18" s="8"/>
      <c r="K18" s="8"/>
      <c r="L18" s="8"/>
      <c r="M18" s="16">
        <f t="shared" si="3"/>
        <v>1341.6</v>
      </c>
      <c r="N18" s="17">
        <f t="shared" si="4"/>
        <v>6708</v>
      </c>
    </row>
    <row r="19" spans="1:14" ht="41.25" customHeight="1" thickBot="1" x14ac:dyDescent="0.3">
      <c r="A19" s="11"/>
      <c r="B19" s="12"/>
      <c r="C19" s="11" t="s">
        <v>28</v>
      </c>
      <c r="D19" s="13"/>
      <c r="E19" s="14" t="s">
        <v>4</v>
      </c>
      <c r="F19" s="15">
        <f>F18</f>
        <v>5</v>
      </c>
      <c r="G19" s="7"/>
      <c r="H19" s="7"/>
      <c r="I19" s="7"/>
      <c r="J19" s="8"/>
      <c r="K19" s="8"/>
      <c r="L19" s="8"/>
      <c r="M19" s="16"/>
      <c r="N19" s="17">
        <f>N18</f>
        <v>6708</v>
      </c>
    </row>
    <row r="20" spans="1:14" ht="162.75" customHeight="1" thickBot="1" x14ac:dyDescent="0.3">
      <c r="A20" s="11">
        <v>6</v>
      </c>
      <c r="B20" s="12" t="s">
        <v>37</v>
      </c>
      <c r="C20" s="11" t="s">
        <v>36</v>
      </c>
      <c r="D20" s="13" t="s">
        <v>6</v>
      </c>
      <c r="E20" s="14" t="s">
        <v>4</v>
      </c>
      <c r="F20" s="15">
        <v>5</v>
      </c>
      <c r="G20" s="7">
        <v>1414.4</v>
      </c>
      <c r="H20" s="7">
        <v>1468.8</v>
      </c>
      <c r="I20" s="7">
        <v>1360</v>
      </c>
      <c r="J20" s="8"/>
      <c r="K20" s="8"/>
      <c r="L20" s="8"/>
      <c r="M20" s="16">
        <f t="shared" si="3"/>
        <v>1414.4</v>
      </c>
      <c r="N20" s="17">
        <f t="shared" si="4"/>
        <v>7072</v>
      </c>
    </row>
    <row r="21" spans="1:14" ht="41.25" customHeight="1" thickBot="1" x14ac:dyDescent="0.3">
      <c r="A21" s="11"/>
      <c r="B21" s="12"/>
      <c r="C21" s="11" t="s">
        <v>28</v>
      </c>
      <c r="D21" s="13"/>
      <c r="E21" s="14" t="s">
        <v>4</v>
      </c>
      <c r="F21" s="15">
        <f>F20</f>
        <v>5</v>
      </c>
      <c r="G21" s="7"/>
      <c r="H21" s="7"/>
      <c r="I21" s="7"/>
      <c r="J21" s="8"/>
      <c r="K21" s="8"/>
      <c r="L21" s="8"/>
      <c r="M21" s="16"/>
      <c r="N21" s="17">
        <f>N20</f>
        <v>7072</v>
      </c>
    </row>
    <row r="22" spans="1:14" ht="120.75" customHeight="1" thickBot="1" x14ac:dyDescent="0.3">
      <c r="A22" s="11">
        <v>7</v>
      </c>
      <c r="B22" s="12" t="s">
        <v>39</v>
      </c>
      <c r="C22" s="11" t="s">
        <v>38</v>
      </c>
      <c r="D22" s="13" t="s">
        <v>6</v>
      </c>
      <c r="E22" s="14" t="s">
        <v>4</v>
      </c>
      <c r="F22" s="15">
        <v>10</v>
      </c>
      <c r="G22" s="7">
        <v>852.8</v>
      </c>
      <c r="H22" s="7">
        <v>877.4</v>
      </c>
      <c r="I22" s="7">
        <v>820</v>
      </c>
      <c r="J22" s="8"/>
      <c r="K22" s="8"/>
      <c r="L22" s="8"/>
      <c r="M22" s="16">
        <f t="shared" ref="M22" si="5">ROUND((G22+H22+I22)/3,2)</f>
        <v>850.07</v>
      </c>
      <c r="N22" s="17">
        <f t="shared" ref="N22" si="6">F22*M22</f>
        <v>8500.7000000000007</v>
      </c>
    </row>
    <row r="23" spans="1:14" ht="41.25" customHeight="1" thickBot="1" x14ac:dyDescent="0.3">
      <c r="A23" s="11"/>
      <c r="B23" s="12"/>
      <c r="C23" s="11" t="s">
        <v>28</v>
      </c>
      <c r="D23" s="13"/>
      <c r="E23" s="14" t="s">
        <v>4</v>
      </c>
      <c r="F23" s="15">
        <f>F22</f>
        <v>10</v>
      </c>
      <c r="G23" s="7"/>
      <c r="H23" s="7"/>
      <c r="I23" s="7"/>
      <c r="J23" s="8"/>
      <c r="K23" s="8"/>
      <c r="L23" s="8"/>
      <c r="M23" s="16"/>
      <c r="N23" s="17">
        <f>N22</f>
        <v>8500.7000000000007</v>
      </c>
    </row>
    <row r="24" spans="1:14" ht="101.25" customHeight="1" thickBot="1" x14ac:dyDescent="0.3">
      <c r="A24" s="11">
        <v>8</v>
      </c>
      <c r="B24" s="12" t="s">
        <v>41</v>
      </c>
      <c r="C24" s="11" t="s">
        <v>40</v>
      </c>
      <c r="D24" s="13" t="s">
        <v>6</v>
      </c>
      <c r="E24" s="14" t="s">
        <v>4</v>
      </c>
      <c r="F24" s="15">
        <v>40</v>
      </c>
      <c r="G24" s="7">
        <v>601.79999999999995</v>
      </c>
      <c r="H24" s="7">
        <v>643.1</v>
      </c>
      <c r="I24" s="7">
        <v>590</v>
      </c>
      <c r="J24" s="8"/>
      <c r="K24" s="8"/>
      <c r="L24" s="8"/>
      <c r="M24" s="16">
        <f t="shared" ref="M24" si="7">ROUND((G24+H24+I24)/3,2)</f>
        <v>611.63</v>
      </c>
      <c r="N24" s="17">
        <f t="shared" si="0"/>
        <v>24465.200000000001</v>
      </c>
    </row>
    <row r="25" spans="1:14" ht="41.25" customHeight="1" thickBot="1" x14ac:dyDescent="0.3">
      <c r="A25" s="11"/>
      <c r="B25" s="12"/>
      <c r="C25" s="11" t="s">
        <v>28</v>
      </c>
      <c r="D25" s="13"/>
      <c r="E25" s="14" t="s">
        <v>4</v>
      </c>
      <c r="F25" s="15">
        <f>F24</f>
        <v>40</v>
      </c>
      <c r="G25" s="7"/>
      <c r="H25" s="7"/>
      <c r="I25" s="7"/>
      <c r="J25" s="8"/>
      <c r="K25" s="8"/>
      <c r="L25" s="8"/>
      <c r="M25" s="16"/>
      <c r="N25" s="17">
        <f>N24</f>
        <v>24465.200000000001</v>
      </c>
    </row>
    <row r="26" spans="1:14" ht="123.75" customHeight="1" thickBot="1" x14ac:dyDescent="0.3">
      <c r="A26" s="11">
        <v>9</v>
      </c>
      <c r="B26" s="12" t="s">
        <v>37</v>
      </c>
      <c r="C26" s="11" t="s">
        <v>42</v>
      </c>
      <c r="D26" s="13" t="s">
        <v>6</v>
      </c>
      <c r="E26" s="14" t="s">
        <v>4</v>
      </c>
      <c r="F26" s="15">
        <v>5</v>
      </c>
      <c r="G26" s="7">
        <v>1545.3</v>
      </c>
      <c r="H26" s="7">
        <v>1621.8</v>
      </c>
      <c r="I26" s="7">
        <v>1530</v>
      </c>
      <c r="J26" s="8"/>
      <c r="K26" s="8"/>
      <c r="L26" s="8"/>
      <c r="M26" s="16">
        <f t="shared" ref="M26" si="8">ROUND((G26+H26+I26)/3,2)</f>
        <v>1565.7</v>
      </c>
      <c r="N26" s="17">
        <f t="shared" si="0"/>
        <v>7828.5</v>
      </c>
    </row>
    <row r="27" spans="1:14" ht="41.25" customHeight="1" thickBot="1" x14ac:dyDescent="0.3">
      <c r="A27" s="11"/>
      <c r="B27" s="12"/>
      <c r="C27" s="11" t="s">
        <v>28</v>
      </c>
      <c r="D27" s="13"/>
      <c r="E27" s="14" t="s">
        <v>4</v>
      </c>
      <c r="F27" s="15">
        <f>F26</f>
        <v>5</v>
      </c>
      <c r="G27" s="7"/>
      <c r="H27" s="7"/>
      <c r="I27" s="7"/>
      <c r="J27" s="8"/>
      <c r="K27" s="8"/>
      <c r="L27" s="8"/>
      <c r="M27" s="16"/>
      <c r="N27" s="17">
        <f>N26</f>
        <v>7828.5</v>
      </c>
    </row>
    <row r="28" spans="1:14" ht="128.25" customHeight="1" thickBot="1" x14ac:dyDescent="0.3">
      <c r="A28" s="11">
        <v>10</v>
      </c>
      <c r="B28" s="12" t="s">
        <v>37</v>
      </c>
      <c r="C28" s="11" t="s">
        <v>43</v>
      </c>
      <c r="D28" s="13" t="s">
        <v>6</v>
      </c>
      <c r="E28" s="14" t="s">
        <v>4</v>
      </c>
      <c r="F28" s="15">
        <v>10</v>
      </c>
      <c r="G28" s="7">
        <v>1133</v>
      </c>
      <c r="H28" s="7">
        <v>1166</v>
      </c>
      <c r="I28" s="7">
        <v>1100</v>
      </c>
      <c r="J28" s="8"/>
      <c r="K28" s="8"/>
      <c r="L28" s="8"/>
      <c r="M28" s="16">
        <f t="shared" ref="M28" si="9">ROUND((G28+H28+I28)/3,2)</f>
        <v>1133</v>
      </c>
      <c r="N28" s="17">
        <f t="shared" ref="N28" si="10">F28*M28</f>
        <v>11330</v>
      </c>
    </row>
    <row r="29" spans="1:14" ht="41.25" customHeight="1" thickBot="1" x14ac:dyDescent="0.3">
      <c r="A29" s="11"/>
      <c r="B29" s="12"/>
      <c r="C29" s="11" t="s">
        <v>28</v>
      </c>
      <c r="D29" s="13"/>
      <c r="E29" s="14" t="s">
        <v>4</v>
      </c>
      <c r="F29" s="15">
        <f>F28</f>
        <v>10</v>
      </c>
      <c r="G29" s="7"/>
      <c r="H29" s="7"/>
      <c r="I29" s="7"/>
      <c r="J29" s="8"/>
      <c r="K29" s="8"/>
      <c r="L29" s="8"/>
      <c r="M29" s="16"/>
      <c r="N29" s="17">
        <f>N28</f>
        <v>11330</v>
      </c>
    </row>
    <row r="30" spans="1:14" ht="128.25" customHeight="1" thickBot="1" x14ac:dyDescent="0.3">
      <c r="A30" s="11">
        <v>11</v>
      </c>
      <c r="B30" s="12" t="s">
        <v>37</v>
      </c>
      <c r="C30" s="11" t="s">
        <v>44</v>
      </c>
      <c r="D30" s="13" t="s">
        <v>6</v>
      </c>
      <c r="E30" s="14" t="s">
        <v>4</v>
      </c>
      <c r="F30" s="15">
        <v>10</v>
      </c>
      <c r="G30" s="7">
        <v>840</v>
      </c>
      <c r="H30" s="7">
        <v>864</v>
      </c>
      <c r="I30" s="7">
        <v>800</v>
      </c>
      <c r="J30" s="8"/>
      <c r="K30" s="8"/>
      <c r="L30" s="8"/>
      <c r="M30" s="16">
        <f t="shared" ref="M30" si="11">ROUND((G30+H30+I30)/3,2)</f>
        <v>834.67</v>
      </c>
      <c r="N30" s="17">
        <f t="shared" si="0"/>
        <v>8346.6999999999989</v>
      </c>
    </row>
    <row r="31" spans="1:14" ht="41.25" customHeight="1" thickBot="1" x14ac:dyDescent="0.3">
      <c r="A31" s="11"/>
      <c r="B31" s="12"/>
      <c r="C31" s="11" t="s">
        <v>28</v>
      </c>
      <c r="D31" s="13"/>
      <c r="E31" s="14" t="s">
        <v>4</v>
      </c>
      <c r="F31" s="15">
        <f>F30</f>
        <v>10</v>
      </c>
      <c r="G31" s="7"/>
      <c r="H31" s="7"/>
      <c r="I31" s="7"/>
      <c r="J31" s="8"/>
      <c r="K31" s="8"/>
      <c r="L31" s="8"/>
      <c r="M31" s="16"/>
      <c r="N31" s="17">
        <f>N30</f>
        <v>8346.6999999999989</v>
      </c>
    </row>
    <row r="32" spans="1:14" ht="105.75" customHeight="1" thickBot="1" x14ac:dyDescent="0.3">
      <c r="A32" s="11">
        <v>12</v>
      </c>
      <c r="B32" s="12" t="s">
        <v>37</v>
      </c>
      <c r="C32" s="11" t="s">
        <v>45</v>
      </c>
      <c r="D32" s="13" t="s">
        <v>6</v>
      </c>
      <c r="E32" s="14" t="s">
        <v>4</v>
      </c>
      <c r="F32" s="15">
        <v>20</v>
      </c>
      <c r="G32" s="7">
        <v>894.4</v>
      </c>
      <c r="H32" s="7">
        <v>911.6</v>
      </c>
      <c r="I32" s="7">
        <v>860</v>
      </c>
      <c r="J32" s="8"/>
      <c r="K32" s="8"/>
      <c r="L32" s="8"/>
      <c r="M32" s="16">
        <f t="shared" ref="M32" si="12">ROUND((G32+H32+I32)/3,2)</f>
        <v>888.67</v>
      </c>
      <c r="N32" s="17">
        <f t="shared" si="0"/>
        <v>17773.399999999998</v>
      </c>
    </row>
    <row r="33" spans="1:18" ht="41.25" customHeight="1" thickBot="1" x14ac:dyDescent="0.3">
      <c r="A33" s="11"/>
      <c r="B33" s="12"/>
      <c r="C33" s="11" t="s">
        <v>28</v>
      </c>
      <c r="D33" s="13"/>
      <c r="E33" s="14" t="s">
        <v>4</v>
      </c>
      <c r="F33" s="15">
        <f>F32</f>
        <v>20</v>
      </c>
      <c r="G33" s="7"/>
      <c r="H33" s="7"/>
      <c r="I33" s="7"/>
      <c r="J33" s="8"/>
      <c r="K33" s="8"/>
      <c r="L33" s="8"/>
      <c r="M33" s="16"/>
      <c r="N33" s="17">
        <f>N32</f>
        <v>17773.399999999998</v>
      </c>
    </row>
    <row r="34" spans="1:18" ht="131.25" customHeight="1" thickBot="1" x14ac:dyDescent="0.3">
      <c r="A34" s="11">
        <v>13</v>
      </c>
      <c r="B34" s="12" t="s">
        <v>37</v>
      </c>
      <c r="C34" s="11" t="s">
        <v>46</v>
      </c>
      <c r="D34" s="13" t="s">
        <v>6</v>
      </c>
      <c r="E34" s="14" t="s">
        <v>4</v>
      </c>
      <c r="F34" s="15">
        <v>15</v>
      </c>
      <c r="G34" s="7">
        <v>436.8</v>
      </c>
      <c r="H34" s="7">
        <v>457.8</v>
      </c>
      <c r="I34" s="7">
        <v>420</v>
      </c>
      <c r="J34" s="8"/>
      <c r="K34" s="8"/>
      <c r="L34" s="8"/>
      <c r="M34" s="16">
        <f t="shared" ref="M34" si="13">ROUND((G34+H34+I34)/3,2)</f>
        <v>438.2</v>
      </c>
      <c r="N34" s="17">
        <f t="shared" si="0"/>
        <v>6573</v>
      </c>
    </row>
    <row r="35" spans="1:18" ht="41.25" customHeight="1" thickBot="1" x14ac:dyDescent="0.3">
      <c r="A35" s="11"/>
      <c r="B35" s="12"/>
      <c r="C35" s="11" t="s">
        <v>28</v>
      </c>
      <c r="D35" s="13"/>
      <c r="E35" s="14"/>
      <c r="F35" s="15">
        <f>F34</f>
        <v>15</v>
      </c>
      <c r="G35" s="7"/>
      <c r="H35" s="7"/>
      <c r="I35" s="7"/>
      <c r="J35" s="8"/>
      <c r="K35" s="8"/>
      <c r="L35" s="8"/>
      <c r="M35" s="16"/>
      <c r="N35" s="17">
        <f>N34</f>
        <v>6573</v>
      </c>
    </row>
    <row r="36" spans="1:18" s="6" customFormat="1" ht="132.75" customHeight="1" thickBot="1" x14ac:dyDescent="0.3">
      <c r="A36" s="18">
        <v>14</v>
      </c>
      <c r="B36" s="19" t="s">
        <v>37</v>
      </c>
      <c r="C36" s="18" t="s">
        <v>47</v>
      </c>
      <c r="D36" s="13" t="s">
        <v>6</v>
      </c>
      <c r="E36" s="14" t="s">
        <v>4</v>
      </c>
      <c r="F36" s="20">
        <v>10</v>
      </c>
      <c r="G36" s="7">
        <v>1291.5</v>
      </c>
      <c r="H36" s="7">
        <v>1328.4</v>
      </c>
      <c r="I36" s="7">
        <v>1230</v>
      </c>
      <c r="J36" s="13"/>
      <c r="K36" s="13"/>
      <c r="L36" s="13"/>
      <c r="M36" s="16">
        <f>ROUND((G36+H36+I36)/3,2)</f>
        <v>1283.3</v>
      </c>
      <c r="N36" s="17">
        <f>F36*M36</f>
        <v>12833</v>
      </c>
      <c r="O36" s="21"/>
    </row>
    <row r="37" spans="1:18" s="6" customFormat="1" ht="34.5" customHeight="1" thickBot="1" x14ac:dyDescent="0.3">
      <c r="A37" s="18"/>
      <c r="B37" s="19"/>
      <c r="C37" s="19" t="s">
        <v>7</v>
      </c>
      <c r="D37" s="22"/>
      <c r="E37" s="23"/>
      <c r="F37" s="15">
        <f>F36</f>
        <v>10</v>
      </c>
      <c r="G37" s="24"/>
      <c r="H37" s="24"/>
      <c r="I37" s="24"/>
      <c r="J37" s="22"/>
      <c r="K37" s="22"/>
      <c r="L37" s="22"/>
      <c r="M37" s="16"/>
      <c r="N37" s="25">
        <f>N36</f>
        <v>12833</v>
      </c>
      <c r="O37" s="26"/>
    </row>
    <row r="38" spans="1:18" s="6" customFormat="1" ht="138.75" customHeight="1" thickBot="1" x14ac:dyDescent="0.3">
      <c r="A38" s="18">
        <v>15</v>
      </c>
      <c r="B38" s="19" t="s">
        <v>39</v>
      </c>
      <c r="C38" s="18" t="s">
        <v>74</v>
      </c>
      <c r="D38" s="11" t="s">
        <v>17</v>
      </c>
      <c r="E38" s="14" t="s">
        <v>4</v>
      </c>
      <c r="F38" s="15">
        <v>18</v>
      </c>
      <c r="G38" s="7">
        <v>1767.5</v>
      </c>
      <c r="H38" s="7">
        <v>1834.92</v>
      </c>
      <c r="I38" s="27">
        <v>1750</v>
      </c>
      <c r="J38" s="28"/>
      <c r="K38" s="28"/>
      <c r="L38" s="28"/>
      <c r="M38" s="29">
        <f>ROUND((G38+H38+I38)/3,2)</f>
        <v>1784.14</v>
      </c>
      <c r="N38" s="30">
        <f>F38*M38</f>
        <v>32114.52</v>
      </c>
      <c r="P38" s="5"/>
    </row>
    <row r="39" spans="1:18" ht="21" customHeight="1" thickBot="1" x14ac:dyDescent="0.3">
      <c r="A39" s="31"/>
      <c r="B39" s="19"/>
      <c r="C39" s="19" t="s">
        <v>7</v>
      </c>
      <c r="D39" s="32"/>
      <c r="E39" s="32"/>
      <c r="F39" s="20">
        <f>F38</f>
        <v>18</v>
      </c>
      <c r="G39" s="33"/>
      <c r="H39" s="33"/>
      <c r="I39" s="33"/>
      <c r="J39" s="32"/>
      <c r="K39" s="32"/>
      <c r="L39" s="32"/>
      <c r="M39" s="29"/>
      <c r="N39" s="30">
        <f>N38</f>
        <v>32114.52</v>
      </c>
      <c r="Q39" s="34"/>
    </row>
    <row r="40" spans="1:18" s="40" customFormat="1" ht="66" customHeight="1" thickBot="1" x14ac:dyDescent="0.3">
      <c r="A40" s="149">
        <v>16</v>
      </c>
      <c r="B40" s="151" t="s">
        <v>49</v>
      </c>
      <c r="C40" s="149" t="s">
        <v>48</v>
      </c>
      <c r="D40" s="35" t="s">
        <v>6</v>
      </c>
      <c r="E40" s="35" t="s">
        <v>4</v>
      </c>
      <c r="F40" s="20">
        <v>15</v>
      </c>
      <c r="G40" s="36">
        <v>459</v>
      </c>
      <c r="H40" s="37">
        <v>490.5</v>
      </c>
      <c r="I40" s="38">
        <v>450</v>
      </c>
      <c r="J40" s="35"/>
      <c r="K40" s="35"/>
      <c r="L40" s="39"/>
      <c r="M40" s="29">
        <f t="shared" ref="M40" si="14">ROUND((G40+H40+I40)/3,2)</f>
        <v>466.5</v>
      </c>
      <c r="N40" s="30">
        <f t="shared" ref="N40" si="15">F40*M40</f>
        <v>6997.5</v>
      </c>
    </row>
    <row r="41" spans="1:18" ht="63" customHeight="1" thickBot="1" x14ac:dyDescent="0.3">
      <c r="A41" s="150"/>
      <c r="B41" s="152"/>
      <c r="C41" s="150"/>
      <c r="D41" s="11" t="s">
        <v>17</v>
      </c>
      <c r="E41" s="41" t="s">
        <v>4</v>
      </c>
      <c r="F41" s="15">
        <v>16</v>
      </c>
      <c r="G41" s="36">
        <v>459</v>
      </c>
      <c r="H41" s="37">
        <v>490.5</v>
      </c>
      <c r="I41" s="38">
        <v>450</v>
      </c>
      <c r="J41" s="11"/>
      <c r="K41" s="11"/>
      <c r="L41" s="41"/>
      <c r="M41" s="16">
        <f t="shared" ref="M41" si="16">ROUND((G41+H41+I41)/3,2)</f>
        <v>466.5</v>
      </c>
      <c r="N41" s="42">
        <f>F41*M41</f>
        <v>7464</v>
      </c>
      <c r="P41" s="43"/>
      <c r="Q41" s="44"/>
    </row>
    <row r="42" spans="1:18" ht="16.5" thickBot="1" x14ac:dyDescent="0.3">
      <c r="A42" s="45"/>
      <c r="B42" s="32"/>
      <c r="C42" s="46" t="s">
        <v>7</v>
      </c>
      <c r="D42" s="32"/>
      <c r="E42" s="32"/>
      <c r="F42" s="20">
        <f>F40+F41</f>
        <v>31</v>
      </c>
      <c r="G42" s="33"/>
      <c r="H42" s="33"/>
      <c r="I42" s="33"/>
      <c r="J42" s="32"/>
      <c r="K42" s="32"/>
      <c r="L42" s="32"/>
      <c r="M42" s="47"/>
      <c r="N42" s="48">
        <f>N40+N41</f>
        <v>14461.5</v>
      </c>
    </row>
    <row r="43" spans="1:18" ht="38.25" customHeight="1" thickBot="1" x14ac:dyDescent="0.3">
      <c r="A43" s="149">
        <v>17</v>
      </c>
      <c r="B43" s="151" t="s">
        <v>51</v>
      </c>
      <c r="C43" s="149" t="s">
        <v>50</v>
      </c>
      <c r="D43" s="161" t="s">
        <v>17</v>
      </c>
      <c r="E43" s="161" t="s">
        <v>4</v>
      </c>
      <c r="F43" s="162">
        <v>19</v>
      </c>
      <c r="G43" s="167">
        <v>696.9</v>
      </c>
      <c r="H43" s="157">
        <v>731.4</v>
      </c>
      <c r="I43" s="155">
        <v>690</v>
      </c>
      <c r="J43" s="32"/>
      <c r="K43" s="32"/>
      <c r="L43" s="49"/>
      <c r="M43" s="159">
        <f>ROUND((G43+H43+I43)/3,2)</f>
        <v>706.1</v>
      </c>
      <c r="N43" s="160">
        <f>F43*M43</f>
        <v>13415.9</v>
      </c>
      <c r="P43" s="35" t="s">
        <v>6</v>
      </c>
      <c r="Q43" s="50">
        <f>SUM(N10,N12,N14,N16,N18,N20,N22,N24,N26,N28,N30,N32,N34,N36,N40,N45,N47,N49,N51,N53,N57,N59,N61,N63,N65,N67)</f>
        <v>436204.11000000004</v>
      </c>
    </row>
    <row r="44" spans="1:18" ht="15.75" customHeight="1" thickBot="1" x14ac:dyDescent="0.3">
      <c r="A44" s="153"/>
      <c r="B44" s="154"/>
      <c r="C44" s="153"/>
      <c r="D44" s="150"/>
      <c r="E44" s="150"/>
      <c r="F44" s="150"/>
      <c r="G44" s="168"/>
      <c r="H44" s="150"/>
      <c r="I44" s="156"/>
      <c r="J44" s="35"/>
      <c r="K44" s="35"/>
      <c r="L44" s="39"/>
      <c r="M44" s="150"/>
      <c r="N44" s="156"/>
      <c r="O44" s="145"/>
      <c r="Q44" s="34"/>
    </row>
    <row r="45" spans="1:18" ht="94.5" customHeight="1" thickBot="1" x14ac:dyDescent="0.3">
      <c r="A45" s="150"/>
      <c r="B45" s="152"/>
      <c r="C45" s="150"/>
      <c r="D45" s="35" t="s">
        <v>6</v>
      </c>
      <c r="E45" s="39" t="s">
        <v>4</v>
      </c>
      <c r="F45" s="20">
        <v>8</v>
      </c>
      <c r="G45" s="51">
        <v>696.9</v>
      </c>
      <c r="H45" s="38">
        <v>731.4</v>
      </c>
      <c r="I45" s="38">
        <v>690</v>
      </c>
      <c r="J45" s="11"/>
      <c r="K45" s="11"/>
      <c r="L45" s="41"/>
      <c r="M45" s="25">
        <f>ROUND((G45+H45+I45)/3,2)</f>
        <v>706.1</v>
      </c>
      <c r="N45" s="52">
        <f>F45*M45</f>
        <v>5648.8</v>
      </c>
      <c r="O45" s="144"/>
      <c r="Q45" s="34"/>
    </row>
    <row r="46" spans="1:18" ht="30" customHeight="1" thickBot="1" x14ac:dyDescent="0.3">
      <c r="A46" s="53"/>
      <c r="B46" s="54"/>
      <c r="C46" s="19" t="s">
        <v>7</v>
      </c>
      <c r="D46" s="54"/>
      <c r="E46" s="54"/>
      <c r="F46" s="15">
        <f>F43+F45</f>
        <v>27</v>
      </c>
      <c r="G46" s="55"/>
      <c r="H46" s="56"/>
      <c r="I46" s="11"/>
      <c r="J46" s="54"/>
      <c r="K46" s="54"/>
      <c r="L46" s="54"/>
      <c r="M46" s="11"/>
      <c r="N46" s="42">
        <f>N45+N43</f>
        <v>19064.7</v>
      </c>
      <c r="P46" s="6"/>
      <c r="Q46" s="6"/>
      <c r="R46" s="6"/>
    </row>
    <row r="47" spans="1:18" ht="125.25" customHeight="1" thickBot="1" x14ac:dyDescent="0.3">
      <c r="A47" s="18">
        <v>18</v>
      </c>
      <c r="B47" s="19" t="s">
        <v>49</v>
      </c>
      <c r="C47" s="18" t="s">
        <v>52</v>
      </c>
      <c r="D47" s="35" t="s">
        <v>6</v>
      </c>
      <c r="E47" s="39" t="s">
        <v>4</v>
      </c>
      <c r="F47" s="20">
        <v>15</v>
      </c>
      <c r="G47" s="57">
        <v>1344</v>
      </c>
      <c r="H47" s="38">
        <v>1356.8</v>
      </c>
      <c r="I47" s="58">
        <v>1280</v>
      </c>
      <c r="J47" s="35"/>
      <c r="K47" s="35"/>
      <c r="L47" s="35"/>
      <c r="M47" s="59">
        <f>ROUND((G47+H47+I47)/3,2)</f>
        <v>1326.93</v>
      </c>
      <c r="N47" s="42">
        <f>F47*M47</f>
        <v>19903.95</v>
      </c>
      <c r="P47" s="35" t="s">
        <v>17</v>
      </c>
      <c r="Q47" s="60">
        <f>SUM(N38,N41,N43,N55)</f>
        <v>63641.030000000006</v>
      </c>
    </row>
    <row r="48" spans="1:18" ht="16.5" thickBot="1" x14ac:dyDescent="0.3">
      <c r="A48" s="18"/>
      <c r="B48" s="19"/>
      <c r="C48" s="19" t="s">
        <v>28</v>
      </c>
      <c r="D48" s="32"/>
      <c r="E48" s="49"/>
      <c r="F48" s="15">
        <f>F47</f>
        <v>15</v>
      </c>
      <c r="G48" s="61"/>
      <c r="H48" s="33"/>
      <c r="I48" s="62"/>
      <c r="J48" s="32"/>
      <c r="K48" s="32"/>
      <c r="L48" s="32"/>
      <c r="M48" s="48"/>
      <c r="N48" s="25">
        <f>SUM(N47)</f>
        <v>19903.95</v>
      </c>
    </row>
    <row r="49" spans="1:15" ht="106.5" customHeight="1" thickBot="1" x14ac:dyDescent="0.3">
      <c r="A49" s="63">
        <v>19</v>
      </c>
      <c r="B49" s="19" t="s">
        <v>49</v>
      </c>
      <c r="C49" s="18" t="s">
        <v>53</v>
      </c>
      <c r="D49" s="35" t="s">
        <v>6</v>
      </c>
      <c r="E49" s="39" t="s">
        <v>4</v>
      </c>
      <c r="F49" s="20">
        <v>10</v>
      </c>
      <c r="G49" s="57">
        <v>999.9</v>
      </c>
      <c r="H49" s="38">
        <v>1079.0999999999999</v>
      </c>
      <c r="I49" s="58">
        <v>990</v>
      </c>
      <c r="J49" s="35"/>
      <c r="K49" s="35"/>
      <c r="L49" s="35"/>
      <c r="M49" s="59">
        <f t="shared" ref="M49" si="17">ROUND((G49+H49+I49)/3,2)</f>
        <v>1023</v>
      </c>
      <c r="N49" s="42">
        <f>M49*F49</f>
        <v>10230</v>
      </c>
    </row>
    <row r="50" spans="1:15" ht="16.5" thickBot="1" x14ac:dyDescent="0.3">
      <c r="A50" s="64"/>
      <c r="B50" s="65"/>
      <c r="C50" s="65" t="s">
        <v>7</v>
      </c>
      <c r="D50" s="65"/>
      <c r="E50" s="66"/>
      <c r="F50" s="67">
        <f>F49</f>
        <v>10</v>
      </c>
      <c r="G50" s="66"/>
      <c r="H50" s="65"/>
      <c r="I50" s="38"/>
      <c r="J50" s="65"/>
      <c r="K50" s="65"/>
      <c r="L50" s="65"/>
      <c r="M50" s="48"/>
      <c r="N50" s="25">
        <f>SUM(N49)</f>
        <v>10230</v>
      </c>
    </row>
    <row r="51" spans="1:15" ht="112.5" customHeight="1" thickBot="1" x14ac:dyDescent="0.3">
      <c r="A51" s="68">
        <v>20</v>
      </c>
      <c r="B51" s="69" t="s">
        <v>49</v>
      </c>
      <c r="C51" s="70" t="s">
        <v>54</v>
      </c>
      <c r="D51" s="71" t="s">
        <v>6</v>
      </c>
      <c r="E51" s="71" t="s">
        <v>4</v>
      </c>
      <c r="F51" s="72">
        <v>3</v>
      </c>
      <c r="G51" s="73">
        <v>2183.6</v>
      </c>
      <c r="H51" s="71">
        <v>2310.8000000000002</v>
      </c>
      <c r="I51" s="71">
        <v>2120</v>
      </c>
      <c r="J51" s="71"/>
      <c r="K51" s="71"/>
      <c r="L51" s="74"/>
      <c r="M51" s="59">
        <f>ROUND((G51+H51+I51)/3,2)</f>
        <v>2204.8000000000002</v>
      </c>
      <c r="N51" s="42">
        <f>F51*M51</f>
        <v>6614.4000000000005</v>
      </c>
    </row>
    <row r="52" spans="1:15" s="79" customFormat="1" ht="21.75" customHeight="1" thickBot="1" x14ac:dyDescent="0.3">
      <c r="A52" s="68"/>
      <c r="B52" s="75"/>
      <c r="C52" s="65" t="s">
        <v>8</v>
      </c>
      <c r="D52" s="76"/>
      <c r="E52" s="76"/>
      <c r="F52" s="72">
        <f>F51</f>
        <v>3</v>
      </c>
      <c r="G52" s="77"/>
      <c r="H52" s="76"/>
      <c r="I52" s="76"/>
      <c r="J52" s="76"/>
      <c r="K52" s="76"/>
      <c r="L52" s="78"/>
      <c r="M52" s="48"/>
      <c r="N52" s="25">
        <f>N51</f>
        <v>6614.4000000000005</v>
      </c>
    </row>
    <row r="53" spans="1:15" ht="117" customHeight="1" thickBot="1" x14ac:dyDescent="0.3">
      <c r="A53" s="68">
        <v>21</v>
      </c>
      <c r="B53" s="80" t="s">
        <v>37</v>
      </c>
      <c r="C53" s="81" t="s">
        <v>65</v>
      </c>
      <c r="D53" s="71" t="s">
        <v>6</v>
      </c>
      <c r="E53" s="71" t="s">
        <v>4</v>
      </c>
      <c r="F53" s="72">
        <v>14</v>
      </c>
      <c r="G53" s="73">
        <v>780</v>
      </c>
      <c r="H53" s="71">
        <v>810</v>
      </c>
      <c r="I53" s="71">
        <v>750</v>
      </c>
      <c r="J53" s="71"/>
      <c r="K53" s="71"/>
      <c r="L53" s="74"/>
      <c r="M53" s="59">
        <f>ROUND((G53+H53+I53)/3,2)</f>
        <v>780</v>
      </c>
      <c r="N53" s="42">
        <f>F53*M53</f>
        <v>10920</v>
      </c>
    </row>
    <row r="54" spans="1:15" s="79" customFormat="1" ht="18" customHeight="1" thickBot="1" x14ac:dyDescent="0.3">
      <c r="A54" s="68"/>
      <c r="B54" s="75"/>
      <c r="C54" s="65" t="s">
        <v>8</v>
      </c>
      <c r="D54" s="76"/>
      <c r="E54" s="76"/>
      <c r="F54" s="72">
        <f>SUM(F53)</f>
        <v>14</v>
      </c>
      <c r="G54" s="77"/>
      <c r="H54" s="76"/>
      <c r="I54" s="76"/>
      <c r="J54" s="76"/>
      <c r="K54" s="76"/>
      <c r="L54" s="78"/>
      <c r="M54" s="59"/>
      <c r="N54" s="25">
        <f>N53</f>
        <v>10920</v>
      </c>
    </row>
    <row r="55" spans="1:15" s="79" customFormat="1" ht="87.75" customHeight="1" thickBot="1" x14ac:dyDescent="0.3">
      <c r="A55" s="82">
        <v>22</v>
      </c>
      <c r="B55" s="83" t="s">
        <v>49</v>
      </c>
      <c r="C55" s="84" t="s">
        <v>55</v>
      </c>
      <c r="D55" s="71" t="s">
        <v>27</v>
      </c>
      <c r="E55" s="71"/>
      <c r="F55" s="72">
        <v>13</v>
      </c>
      <c r="G55" s="73">
        <v>813.7</v>
      </c>
      <c r="H55" s="71">
        <v>853.2</v>
      </c>
      <c r="I55" s="71">
        <v>790</v>
      </c>
      <c r="J55" s="71"/>
      <c r="K55" s="71"/>
      <c r="L55" s="74"/>
      <c r="M55" s="59">
        <f t="shared" ref="M55" si="18">ROUND((G55+H55+I55)/3,2)</f>
        <v>818.97</v>
      </c>
      <c r="N55" s="42">
        <f>F55*M55</f>
        <v>10646.61</v>
      </c>
    </row>
    <row r="56" spans="1:15" s="79" customFormat="1" ht="40.5" customHeight="1" thickBot="1" x14ac:dyDescent="0.3">
      <c r="A56" s="82"/>
      <c r="B56" s="83"/>
      <c r="C56" s="83" t="s">
        <v>28</v>
      </c>
      <c r="D56" s="76"/>
      <c r="E56" s="76"/>
      <c r="F56" s="72">
        <f>F55</f>
        <v>13</v>
      </c>
      <c r="G56" s="77"/>
      <c r="H56" s="76"/>
      <c r="I56" s="76"/>
      <c r="J56" s="76"/>
      <c r="K56" s="76"/>
      <c r="L56" s="78"/>
      <c r="M56" s="48"/>
      <c r="N56" s="25">
        <f>N55</f>
        <v>10646.61</v>
      </c>
    </row>
    <row r="57" spans="1:15" ht="144" customHeight="1" thickBot="1" x14ac:dyDescent="0.3">
      <c r="A57" s="82">
        <v>23</v>
      </c>
      <c r="B57" s="83" t="s">
        <v>57</v>
      </c>
      <c r="C57" s="84" t="s">
        <v>56</v>
      </c>
      <c r="D57" s="71" t="s">
        <v>6</v>
      </c>
      <c r="E57" s="71" t="s">
        <v>4</v>
      </c>
      <c r="F57" s="72">
        <v>8</v>
      </c>
      <c r="G57" s="73">
        <v>5944.05</v>
      </c>
      <c r="H57" s="71">
        <v>6113.88</v>
      </c>
      <c r="I57" s="71">
        <v>5661</v>
      </c>
      <c r="J57" s="71"/>
      <c r="K57" s="71"/>
      <c r="L57" s="74"/>
      <c r="M57" s="59">
        <f>ROUND((G57+H57+I57)/3,2)</f>
        <v>5906.31</v>
      </c>
      <c r="N57" s="42">
        <f>F57*M57</f>
        <v>47250.48</v>
      </c>
    </row>
    <row r="58" spans="1:15" s="79" customFormat="1" ht="18.75" customHeight="1" thickBot="1" x14ac:dyDescent="0.3">
      <c r="A58" s="68"/>
      <c r="B58" s="75"/>
      <c r="C58" s="65" t="s">
        <v>8</v>
      </c>
      <c r="D58" s="76"/>
      <c r="E58" s="76"/>
      <c r="F58" s="72">
        <f>F57</f>
        <v>8</v>
      </c>
      <c r="G58" s="77"/>
      <c r="H58" s="76"/>
      <c r="I58" s="76"/>
      <c r="J58" s="76"/>
      <c r="K58" s="76"/>
      <c r="L58" s="78"/>
      <c r="M58" s="48"/>
      <c r="N58" s="25">
        <f>N57</f>
        <v>47250.48</v>
      </c>
    </row>
    <row r="59" spans="1:15" ht="116.25" customHeight="1" thickBot="1" x14ac:dyDescent="0.3">
      <c r="A59" s="68">
        <v>24</v>
      </c>
      <c r="B59" s="69" t="s">
        <v>49</v>
      </c>
      <c r="C59" s="85" t="s">
        <v>58</v>
      </c>
      <c r="D59" s="71" t="s">
        <v>6</v>
      </c>
      <c r="E59" s="71" t="s">
        <v>4</v>
      </c>
      <c r="F59" s="72">
        <v>7</v>
      </c>
      <c r="G59" s="73">
        <v>836.4</v>
      </c>
      <c r="H59" s="73">
        <v>877.4</v>
      </c>
      <c r="I59" s="73">
        <v>820</v>
      </c>
      <c r="J59" s="73"/>
      <c r="K59" s="73"/>
      <c r="L59" s="86"/>
      <c r="M59" s="59">
        <f>ROUND((G59+H59+I59)/3,2)</f>
        <v>844.6</v>
      </c>
      <c r="N59" s="42">
        <f>F59*M59</f>
        <v>5912.2</v>
      </c>
    </row>
    <row r="60" spans="1:15" s="79" customFormat="1" ht="17.25" customHeight="1" thickBot="1" x14ac:dyDescent="0.3">
      <c r="A60" s="68"/>
      <c r="B60" s="75"/>
      <c r="C60" s="65" t="s">
        <v>8</v>
      </c>
      <c r="D60" s="76"/>
      <c r="E60" s="76"/>
      <c r="F60" s="72">
        <f>F59</f>
        <v>7</v>
      </c>
      <c r="G60" s="77"/>
      <c r="H60" s="77"/>
      <c r="I60" s="77"/>
      <c r="J60" s="77"/>
      <c r="K60" s="77"/>
      <c r="L60" s="87"/>
      <c r="M60" s="48"/>
      <c r="N60" s="25">
        <f>N59</f>
        <v>5912.2</v>
      </c>
    </row>
    <row r="61" spans="1:15" ht="102" customHeight="1" thickBot="1" x14ac:dyDescent="0.3">
      <c r="A61" s="68">
        <v>25</v>
      </c>
      <c r="B61" s="80" t="s">
        <v>62</v>
      </c>
      <c r="C61" s="88" t="s">
        <v>61</v>
      </c>
      <c r="D61" s="71" t="s">
        <v>6</v>
      </c>
      <c r="E61" s="71" t="s">
        <v>4</v>
      </c>
      <c r="F61" s="72">
        <v>9</v>
      </c>
      <c r="G61" s="73">
        <v>1543.5</v>
      </c>
      <c r="H61" s="73">
        <v>1602.3</v>
      </c>
      <c r="I61" s="73">
        <v>1470</v>
      </c>
      <c r="J61" s="73"/>
      <c r="K61" s="73"/>
      <c r="L61" s="86"/>
      <c r="M61" s="59">
        <f>ROUND((G61+H61+I61)/3,2)</f>
        <v>1538.6</v>
      </c>
      <c r="N61" s="42">
        <f>F61*M61</f>
        <v>13847.4</v>
      </c>
    </row>
    <row r="62" spans="1:15" s="79" customFormat="1" ht="29.25" customHeight="1" thickBot="1" x14ac:dyDescent="0.3">
      <c r="A62" s="68"/>
      <c r="B62" s="75"/>
      <c r="C62" s="65" t="s">
        <v>8</v>
      </c>
      <c r="D62" s="76"/>
      <c r="E62" s="76"/>
      <c r="F62" s="72">
        <f>F61</f>
        <v>9</v>
      </c>
      <c r="G62" s="77"/>
      <c r="H62" s="77"/>
      <c r="I62" s="77"/>
      <c r="J62" s="77"/>
      <c r="K62" s="77"/>
      <c r="L62" s="87"/>
      <c r="M62" s="48"/>
      <c r="N62" s="25">
        <f>N61</f>
        <v>13847.4</v>
      </c>
    </row>
    <row r="63" spans="1:15" ht="109.5" customHeight="1" thickBot="1" x14ac:dyDescent="0.3">
      <c r="A63" s="89">
        <v>26</v>
      </c>
      <c r="B63" s="83" t="s">
        <v>57</v>
      </c>
      <c r="C63" s="90" t="s">
        <v>59</v>
      </c>
      <c r="D63" s="64" t="s">
        <v>6</v>
      </c>
      <c r="E63" s="71" t="s">
        <v>4</v>
      </c>
      <c r="F63" s="72">
        <v>6</v>
      </c>
      <c r="G63" s="73">
        <v>1887</v>
      </c>
      <c r="H63" s="73">
        <v>1961</v>
      </c>
      <c r="I63" s="73">
        <v>1850</v>
      </c>
      <c r="J63" s="73"/>
      <c r="K63" s="73"/>
      <c r="L63" s="86"/>
      <c r="M63" s="59">
        <f>ROUND((G63+H63+I63)/3,2)</f>
        <v>1899.33</v>
      </c>
      <c r="N63" s="42">
        <f>F63*M63</f>
        <v>11395.98</v>
      </c>
      <c r="O63" s="34"/>
    </row>
    <row r="64" spans="1:15" ht="38.25" customHeight="1" thickBot="1" x14ac:dyDescent="0.3">
      <c r="A64" s="91"/>
      <c r="B64" s="83"/>
      <c r="C64" s="92" t="s">
        <v>8</v>
      </c>
      <c r="D64" s="64"/>
      <c r="E64" s="93"/>
      <c r="F64" s="94">
        <f>F63</f>
        <v>6</v>
      </c>
      <c r="G64" s="73"/>
      <c r="H64" s="73"/>
      <c r="I64" s="95"/>
      <c r="J64" s="96"/>
      <c r="K64" s="96"/>
      <c r="L64" s="96"/>
      <c r="M64" s="97"/>
      <c r="N64" s="42">
        <f>N63</f>
        <v>11395.98</v>
      </c>
      <c r="O64" s="34"/>
    </row>
    <row r="65" spans="1:15" ht="69" customHeight="1" thickBot="1" x14ac:dyDescent="0.3">
      <c r="A65" s="68">
        <v>27</v>
      </c>
      <c r="B65" s="83" t="s">
        <v>60</v>
      </c>
      <c r="C65" s="90" t="s">
        <v>63</v>
      </c>
      <c r="D65" s="64" t="s">
        <v>6</v>
      </c>
      <c r="E65" s="93" t="s">
        <v>4</v>
      </c>
      <c r="F65" s="94">
        <v>10</v>
      </c>
      <c r="G65" s="73">
        <v>15332.69</v>
      </c>
      <c r="H65" s="98">
        <v>10161.75</v>
      </c>
      <c r="I65" s="95">
        <v>14742.97</v>
      </c>
      <c r="J65" s="99"/>
      <c r="K65" s="99"/>
      <c r="L65" s="99"/>
      <c r="M65" s="100">
        <f>ROUND((G65+H65+I65)/3,2)</f>
        <v>13412.47</v>
      </c>
      <c r="N65" s="42">
        <f>F65*M65</f>
        <v>134124.69999999998</v>
      </c>
      <c r="O65" s="34"/>
    </row>
    <row r="66" spans="1:15" ht="37.5" customHeight="1" thickBot="1" x14ac:dyDescent="0.3">
      <c r="A66" s="68"/>
      <c r="B66" s="83"/>
      <c r="C66" s="92" t="s">
        <v>8</v>
      </c>
      <c r="D66" s="71"/>
      <c r="E66" s="93"/>
      <c r="F66" s="94">
        <f>F65</f>
        <v>10</v>
      </c>
      <c r="G66" s="101"/>
      <c r="H66" s="101"/>
      <c r="I66" s="102"/>
      <c r="J66" s="99"/>
      <c r="K66" s="99"/>
      <c r="L66" s="99"/>
      <c r="M66" s="100"/>
      <c r="N66" s="103">
        <f>N65</f>
        <v>134124.69999999998</v>
      </c>
      <c r="O66" s="34"/>
    </row>
    <row r="67" spans="1:15" ht="117" customHeight="1" thickBot="1" x14ac:dyDescent="0.3">
      <c r="A67" s="82">
        <v>28</v>
      </c>
      <c r="B67" s="80" t="s">
        <v>37</v>
      </c>
      <c r="C67" s="100" t="s">
        <v>64</v>
      </c>
      <c r="D67" s="71" t="s">
        <v>6</v>
      </c>
      <c r="E67" s="93" t="s">
        <v>4</v>
      </c>
      <c r="F67" s="104">
        <v>6</v>
      </c>
      <c r="G67" s="98">
        <v>805.8</v>
      </c>
      <c r="H67" s="98">
        <v>845.3</v>
      </c>
      <c r="I67" s="105">
        <v>790</v>
      </c>
      <c r="J67" s="106"/>
      <c r="K67" s="107"/>
      <c r="L67" s="108"/>
      <c r="M67" s="100">
        <f t="shared" ref="M67" si="19">ROUND((G67+H67+I67)/3,2)</f>
        <v>813.7</v>
      </c>
      <c r="N67" s="103">
        <f>F67*M67</f>
        <v>4882.2000000000007</v>
      </c>
      <c r="O67" s="34"/>
    </row>
    <row r="68" spans="1:15" ht="39.75" customHeight="1" thickBot="1" x14ac:dyDescent="0.3">
      <c r="A68" s="82"/>
      <c r="B68" s="80"/>
      <c r="C68" s="109" t="s">
        <v>8</v>
      </c>
      <c r="D68" s="64"/>
      <c r="E68" s="100"/>
      <c r="F68" s="110">
        <f>F67</f>
        <v>6</v>
      </c>
      <c r="G68" s="111"/>
      <c r="H68" s="111"/>
      <c r="I68" s="112"/>
      <c r="J68" s="113"/>
      <c r="K68" s="114"/>
      <c r="L68" s="115"/>
      <c r="M68" s="71"/>
      <c r="N68" s="116">
        <f>N67</f>
        <v>4882.2000000000007</v>
      </c>
      <c r="O68" s="34"/>
    </row>
    <row r="69" spans="1:15" ht="36" customHeight="1" thickBot="1" x14ac:dyDescent="0.3">
      <c r="A69" s="117"/>
      <c r="B69" s="118"/>
      <c r="C69" s="118" t="s">
        <v>20</v>
      </c>
      <c r="D69" s="118"/>
      <c r="E69" s="119"/>
      <c r="F69" s="120"/>
      <c r="G69" s="121"/>
      <c r="H69" s="121"/>
      <c r="I69" s="122"/>
      <c r="J69" s="123"/>
      <c r="K69" s="123"/>
      <c r="L69" s="123"/>
      <c r="M69" s="124"/>
      <c r="N69" s="25">
        <f>SUM(N10,N12,N14,N16,N18,N20,N22,N24,N26,N28,N30,N32,N34,N36,N38,N40,N41,N43,N45,N47,N49,N51,N53,N55,N57,N59,N61,N63,N65,N67)</f>
        <v>499845.13999999996</v>
      </c>
    </row>
    <row r="70" spans="1:15" ht="15" customHeight="1" x14ac:dyDescent="0.25">
      <c r="A70" s="125"/>
      <c r="B70" s="126"/>
      <c r="C70" s="125"/>
      <c r="D70" s="127"/>
      <c r="E70" s="128"/>
      <c r="F70" s="128"/>
      <c r="G70" s="128"/>
      <c r="H70" s="128"/>
      <c r="I70" s="128"/>
      <c r="J70" s="128"/>
      <c r="K70" s="128"/>
      <c r="L70" s="128"/>
      <c r="M70" s="129"/>
      <c r="N70" s="130"/>
    </row>
    <row r="71" spans="1:15" s="135" customFormat="1" ht="22.5" customHeight="1" x14ac:dyDescent="0.25">
      <c r="A71" s="131"/>
      <c r="B71" s="132"/>
      <c r="C71" s="146" t="s">
        <v>73</v>
      </c>
      <c r="D71" s="132"/>
      <c r="E71" s="133"/>
      <c r="F71" s="134"/>
      <c r="G71" s="133"/>
      <c r="H71" s="133"/>
      <c r="I71" s="134"/>
      <c r="J71" s="134"/>
      <c r="K71" s="134"/>
      <c r="L71" s="134"/>
    </row>
    <row r="72" spans="1:15" x14ac:dyDescent="0.25">
      <c r="A72" s="136"/>
      <c r="C72" s="136"/>
      <c r="E72" s="5"/>
      <c r="F72" s="5"/>
      <c r="G72" s="5"/>
      <c r="H72" s="5"/>
      <c r="I72" s="5"/>
      <c r="M72" s="5"/>
      <c r="N72" s="5"/>
    </row>
    <row r="73" spans="1:15" x14ac:dyDescent="0.25">
      <c r="A73" s="147" t="s">
        <v>69</v>
      </c>
      <c r="B73" s="147"/>
      <c r="C73" s="147"/>
      <c r="D73" s="147"/>
      <c r="E73" s="147"/>
      <c r="F73" s="147"/>
      <c r="G73" s="147"/>
      <c r="H73" s="147"/>
      <c r="I73" s="147"/>
      <c r="J73" s="147"/>
      <c r="K73" s="147"/>
      <c r="L73" s="147"/>
      <c r="M73" s="147"/>
      <c r="N73" s="147"/>
    </row>
    <row r="74" spans="1:15" ht="15" customHeight="1" x14ac:dyDescent="0.25">
      <c r="A74" s="158"/>
      <c r="B74" s="158"/>
      <c r="C74" s="158"/>
      <c r="D74" s="130"/>
      <c r="E74" s="129"/>
      <c r="F74" s="129"/>
      <c r="G74" s="129"/>
      <c r="H74" s="129"/>
      <c r="I74" s="129"/>
      <c r="J74" s="129"/>
      <c r="K74" s="129"/>
      <c r="L74" s="129"/>
      <c r="M74" s="129"/>
      <c r="N74" s="137"/>
    </row>
    <row r="75" spans="1:15" x14ac:dyDescent="0.25">
      <c r="N75" s="138"/>
    </row>
    <row r="76" spans="1:15" ht="19.5" customHeight="1" x14ac:dyDescent="0.25">
      <c r="A76" s="148" t="s">
        <v>15</v>
      </c>
      <c r="B76" s="148"/>
      <c r="C76" s="163" t="s">
        <v>70</v>
      </c>
      <c r="D76" s="163"/>
      <c r="E76" s="163"/>
      <c r="N76" s="138"/>
    </row>
    <row r="77" spans="1:15" ht="22.5" customHeight="1" x14ac:dyDescent="0.25">
      <c r="A77" s="148" t="s">
        <v>21</v>
      </c>
      <c r="B77" s="148"/>
      <c r="C77" s="163" t="s">
        <v>71</v>
      </c>
      <c r="D77" s="163"/>
      <c r="E77" s="163"/>
    </row>
    <row r="78" spans="1:15" ht="15" customHeight="1" x14ac:dyDescent="0.25">
      <c r="A78" s="148" t="s">
        <v>16</v>
      </c>
      <c r="B78" s="148"/>
      <c r="C78" s="163" t="s">
        <v>72</v>
      </c>
      <c r="D78" s="163"/>
      <c r="E78" s="163"/>
    </row>
    <row r="79" spans="1:15" ht="35.25" customHeight="1" x14ac:dyDescent="0.25">
      <c r="C79" s="139"/>
      <c r="D79" s="139"/>
      <c r="F79" s="129"/>
      <c r="G79" s="129"/>
      <c r="M79" s="5"/>
      <c r="N79" s="5"/>
    </row>
    <row r="80" spans="1:15" x14ac:dyDescent="0.25">
      <c r="B80" s="140"/>
      <c r="C80" s="139"/>
      <c r="D80" s="139"/>
      <c r="G80" s="3"/>
      <c r="H80" s="141"/>
      <c r="I80" s="139"/>
      <c r="M80" s="5"/>
      <c r="N80" s="5"/>
    </row>
    <row r="81" spans="2:14" x14ac:dyDescent="0.25">
      <c r="B81" s="142"/>
      <c r="G81" s="3"/>
      <c r="H81" s="141"/>
      <c r="I81" s="141"/>
      <c r="M81" s="5"/>
      <c r="N81" s="5"/>
    </row>
    <row r="82" spans="2:14" x14ac:dyDescent="0.25">
      <c r="G82" s="3"/>
      <c r="M82" s="5"/>
      <c r="N82" s="5"/>
    </row>
    <row r="83" spans="2:14" x14ac:dyDescent="0.25">
      <c r="B83" s="143"/>
      <c r="M83" s="5"/>
      <c r="N83" s="5"/>
    </row>
  </sheetData>
  <autoFilter ref="C36:N74"/>
  <mergeCells count="36">
    <mergeCell ref="I2:N2"/>
    <mergeCell ref="H1:N1"/>
    <mergeCell ref="G43:G44"/>
    <mergeCell ref="C5:L5"/>
    <mergeCell ref="A4:N4"/>
    <mergeCell ref="G8:L8"/>
    <mergeCell ref="M8:N8"/>
    <mergeCell ref="E8:E9"/>
    <mergeCell ref="F8:F9"/>
    <mergeCell ref="D8:D9"/>
    <mergeCell ref="B8:B9"/>
    <mergeCell ref="A8:A9"/>
    <mergeCell ref="A7:H7"/>
    <mergeCell ref="A6:L6"/>
    <mergeCell ref="C8:C9"/>
    <mergeCell ref="A77:B77"/>
    <mergeCell ref="A78:B78"/>
    <mergeCell ref="C78:E78"/>
    <mergeCell ref="C76:E76"/>
    <mergeCell ref="C77:E77"/>
    <mergeCell ref="A73:N73"/>
    <mergeCell ref="A76:B76"/>
    <mergeCell ref="A40:A41"/>
    <mergeCell ref="B40:B41"/>
    <mergeCell ref="C40:C41"/>
    <mergeCell ref="A43:A45"/>
    <mergeCell ref="B43:B45"/>
    <mergeCell ref="C43:C45"/>
    <mergeCell ref="I43:I44"/>
    <mergeCell ref="H43:H44"/>
    <mergeCell ref="A74:C74"/>
    <mergeCell ref="M43:M44"/>
    <mergeCell ref="N43:N44"/>
    <mergeCell ref="D43:D44"/>
    <mergeCell ref="E43:E44"/>
    <mergeCell ref="F43:F44"/>
  </mergeCells>
  <pageMargins left="0.15748031496062992" right="0.23622047244094491" top="0.27559055118110237" bottom="0.19685039370078741" header="0.27559055118110237" footer="0.19685039370078741"/>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НМЦ 2019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2022-08-29T07:05:21Z</dcterms:modified>
</cp:coreProperties>
</file>