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УСП (под лимиты 2018-2020)" sheetId="6" r:id="rId1"/>
    <sheet name="УСП" sheetId="4" r:id="rId2"/>
    <sheet name="УСП (2)" sheetId="5" r:id="rId3"/>
  </sheets>
  <definedNames>
    <definedName name="_xlnm.Print_Titles" localSheetId="1">УСП!$6:$7</definedName>
    <definedName name="_xlnm.Print_Titles" localSheetId="2">'УСП (2)'!$6:$7</definedName>
    <definedName name="_xlnm.Print_Titles" localSheetId="0">'УСП (под лимиты 2018-2020)'!$6:$7</definedName>
    <definedName name="_xlnm.Print_Area" localSheetId="1">УСП!$A$1:$H$38</definedName>
    <definedName name="_xlnm.Print_Area" localSheetId="2">'УСП (2)'!$A$1:$H$38</definedName>
    <definedName name="_xlnm.Print_Area" localSheetId="0">'УСП (под лимиты 2018-2020)'!$A$1:$H$38</definedName>
  </definedNames>
  <calcPr calcId="145621"/>
</workbook>
</file>

<file path=xl/calcChain.xml><?xml version="1.0" encoding="utf-8"?>
<calcChain xmlns="http://schemas.openxmlformats.org/spreadsheetml/2006/main">
  <c r="B21" i="6" l="1"/>
  <c r="C24" i="6" s="1"/>
  <c r="C25" i="6" s="1"/>
  <c r="B9" i="6"/>
  <c r="F12" i="6" s="1"/>
  <c r="F13" i="6" s="1"/>
  <c r="F31" i="6"/>
  <c r="D31" i="6"/>
  <c r="C31" i="6"/>
  <c r="B31" i="6"/>
  <c r="F30" i="6"/>
  <c r="E30" i="6"/>
  <c r="E31" i="6" s="1"/>
  <c r="D30" i="6"/>
  <c r="C30" i="6"/>
  <c r="B30" i="6"/>
  <c r="G29" i="6"/>
  <c r="H30" i="6" s="1"/>
  <c r="G23" i="6"/>
  <c r="D19" i="6"/>
  <c r="C19" i="6"/>
  <c r="F18" i="6"/>
  <c r="F19" i="6" s="1"/>
  <c r="E18" i="6"/>
  <c r="E19" i="6" s="1"/>
  <c r="D18" i="6"/>
  <c r="C18" i="6"/>
  <c r="B18" i="6"/>
  <c r="B19" i="6" s="1"/>
  <c r="G17" i="6"/>
  <c r="H18" i="6" s="1"/>
  <c r="G11" i="6"/>
  <c r="B12" i="6" l="1"/>
  <c r="B13" i="6" s="1"/>
  <c r="C12" i="6"/>
  <c r="C13" i="6" s="1"/>
  <c r="H24" i="6"/>
  <c r="D12" i="6"/>
  <c r="D13" i="6" s="1"/>
  <c r="E12" i="6"/>
  <c r="E13" i="6" s="1"/>
  <c r="H12" i="6"/>
  <c r="H33" i="6"/>
  <c r="D24" i="6"/>
  <c r="D25" i="6" s="1"/>
  <c r="E24" i="6"/>
  <c r="E25" i="6" s="1"/>
  <c r="B24" i="6"/>
  <c r="B25" i="6" s="1"/>
  <c r="F24" i="6"/>
  <c r="F25" i="6" s="1"/>
  <c r="B21" i="4"/>
  <c r="B9" i="4"/>
  <c r="H30" i="5"/>
  <c r="C30" i="5"/>
  <c r="C31" i="5" s="1"/>
  <c r="G29" i="5"/>
  <c r="B27" i="5"/>
  <c r="F30" i="5" s="1"/>
  <c r="F31" i="5" s="1"/>
  <c r="G23" i="5"/>
  <c r="H24" i="5" s="1"/>
  <c r="B21" i="5"/>
  <c r="C24" i="5" s="1"/>
  <c r="C25" i="5" s="1"/>
  <c r="C19" i="5"/>
  <c r="F18" i="5"/>
  <c r="F19" i="5" s="1"/>
  <c r="E18" i="5"/>
  <c r="E19" i="5" s="1"/>
  <c r="C18" i="5"/>
  <c r="B18" i="5"/>
  <c r="B19" i="5" s="1"/>
  <c r="G17" i="5"/>
  <c r="H18" i="5" s="1"/>
  <c r="B15" i="5"/>
  <c r="D18" i="5" s="1"/>
  <c r="D19" i="5" s="1"/>
  <c r="H12" i="5"/>
  <c r="F12" i="5"/>
  <c r="F13" i="5" s="1"/>
  <c r="C12" i="5"/>
  <c r="C13" i="5" s="1"/>
  <c r="B12" i="5"/>
  <c r="B13" i="5" s="1"/>
  <c r="G11" i="5"/>
  <c r="B9" i="5"/>
  <c r="E12" i="5" s="1"/>
  <c r="E13" i="5" s="1"/>
  <c r="H33" i="5" l="1"/>
  <c r="D24" i="5"/>
  <c r="D25" i="5" s="1"/>
  <c r="E24" i="5"/>
  <c r="E25" i="5" s="1"/>
  <c r="D30" i="5"/>
  <c r="D31" i="5" s="1"/>
  <c r="D12" i="5"/>
  <c r="D13" i="5" s="1"/>
  <c r="B24" i="5"/>
  <c r="B25" i="5" s="1"/>
  <c r="F24" i="5"/>
  <c r="F25" i="5" s="1"/>
  <c r="E30" i="5"/>
  <c r="E31" i="5" s="1"/>
  <c r="B30" i="5"/>
  <c r="B31" i="5" s="1"/>
  <c r="G29" i="4"/>
  <c r="H30" i="4" s="1"/>
  <c r="C30" i="4"/>
  <c r="C31" i="4" s="1"/>
  <c r="C18" i="4"/>
  <c r="C19" i="4" s="1"/>
  <c r="E12" i="4"/>
  <c r="E13" i="4" s="1"/>
  <c r="G17" i="4"/>
  <c r="G23" i="4"/>
  <c r="H24" i="4" s="1"/>
  <c r="H12" i="4"/>
  <c r="F12" i="4"/>
  <c r="F13" i="4" s="1"/>
  <c r="C12" i="4"/>
  <c r="C13" i="4" s="1"/>
  <c r="B12" i="4"/>
  <c r="B13" i="4" s="1"/>
  <c r="G11" i="4"/>
  <c r="D12" i="4" l="1"/>
  <c r="D13" i="4" s="1"/>
  <c r="D30" i="4"/>
  <c r="D31" i="4" s="1"/>
  <c r="E30" i="4"/>
  <c r="E31" i="4" s="1"/>
  <c r="B30" i="4"/>
  <c r="B31" i="4" s="1"/>
  <c r="F30" i="4"/>
  <c r="F31" i="4" s="1"/>
  <c r="H18" i="4"/>
  <c r="H33" i="4" s="1"/>
  <c r="D18" i="4"/>
  <c r="D19" i="4" s="1"/>
  <c r="E18" i="4"/>
  <c r="E19" i="4" s="1"/>
  <c r="B18" i="4"/>
  <c r="B19" i="4" s="1"/>
  <c r="F18" i="4"/>
  <c r="F19" i="4" s="1"/>
  <c r="D24" i="4"/>
  <c r="D25" i="4" s="1"/>
  <c r="E24" i="4"/>
  <c r="E25" i="4" s="1"/>
  <c r="B24" i="4"/>
  <c r="B25" i="4" s="1"/>
  <c r="F24" i="4"/>
  <c r="F25" i="4" s="1"/>
  <c r="C24" i="4"/>
  <c r="C25" i="4" s="1"/>
</calcChain>
</file>

<file path=xl/sharedStrings.xml><?xml version="1.0" encoding="utf-8"?>
<sst xmlns="http://schemas.openxmlformats.org/spreadsheetml/2006/main" count="213" uniqueCount="35">
  <si>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</si>
  <si>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</si>
  <si>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</si>
  <si>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</si>
  <si>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</si>
  <si>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</si>
  <si>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</si>
  <si>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</si>
  <si>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</si>
  <si>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</si>
  <si>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</si>
  <si>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</si>
  <si>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</si>
  <si>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</si>
  <si>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Исполнитель: заместитель начальника управления внутренней политики и общественных связей администрации города Югорска, тел. 5-00-73</t>
  </si>
  <si>
    <t>Т.В. Хвощевская</t>
  </si>
  <si>
    <t>Дата составления: 23.10.2018</t>
  </si>
  <si>
    <t>Услуги по размещению информационных материалов в эфире</t>
  </si>
  <si>
    <t>ИТОГО начальная (максимальная) цена контракта:</t>
  </si>
  <si>
    <t>Услуги по производству информационных программ</t>
  </si>
  <si>
    <t xml:space="preserve">Услуги по производству информационных программ </t>
  </si>
  <si>
    <t xml:space="preserve">открытытй конкурс
ИКЗ </t>
  </si>
  <si>
    <t>Наименование услуги</t>
  </si>
  <si>
    <t>Описание услуги</t>
  </si>
  <si>
    <t>Цена услуги, руб.</t>
  </si>
  <si>
    <t>Объем услуги, минут</t>
  </si>
  <si>
    <t>Поставщик 1:</t>
  </si>
  <si>
    <t>коммерческое предложение от 22.10.2018 № 204</t>
  </si>
  <si>
    <t>Поставщик 2:</t>
  </si>
  <si>
    <t>коммерческое предложение от 22.10.2018 № б\н</t>
  </si>
  <si>
    <t>Поставщик 3:</t>
  </si>
  <si>
    <t>коммерческие предложения от 22.10.2018 № 300</t>
  </si>
  <si>
    <t>оказание услуг по производству и прокату информационных материалов о деятельности управления социальной политики администрации города Югорска, о сферах физкультуры и спорта, молодёжной политики города Югорска в эфире телекомпании, осуществляющей вещание на территории города Югорска</t>
  </si>
  <si>
    <t>открытытй конкурс
ИКЗ 183862201488586220100100070015911244</t>
  </si>
  <si>
    <t>оказание услуг по производству информационных программ и прокату информационных материалов о деятельности управления социальной политики администрации города Югорска и о сферах физкультуры и спорта, молодёжной политики города Югорска в эфире телекомпании, осуществляющей вещание на территории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</si>
</sst>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38" sqref="B3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33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" customHeight="1" x14ac:dyDescent="0.2">
      <c r="A5" s="53" t="s">
        <v>9</v>
      </c>
      <c r="B5" s="53"/>
      <c r="C5" s="54" t="s">
        <v>34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44" t="s">
        <v>20</v>
      </c>
      <c r="C8" s="44"/>
      <c r="D8" s="44"/>
      <c r="E8" s="44"/>
      <c r="F8" s="44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45">
        <f>305+250-20-24</f>
        <v>511</v>
      </c>
      <c r="C9" s="46"/>
      <c r="D9" s="46"/>
      <c r="E9" s="46"/>
      <c r="F9" s="46"/>
      <c r="G9" s="42"/>
      <c r="H9" s="41" t="s">
        <v>4</v>
      </c>
      <c r="I9" s="32"/>
      <c r="J9" s="1"/>
      <c r="K9" s="1"/>
      <c r="L9" s="1"/>
    </row>
    <row r="10" spans="1:12" ht="24" customHeight="1" x14ac:dyDescent="0.2">
      <c r="A10" s="38" t="s">
        <v>23</v>
      </c>
      <c r="B10" s="47" t="s">
        <v>19</v>
      </c>
      <c r="C10" s="48"/>
      <c r="D10" s="48"/>
      <c r="E10" s="48"/>
      <c r="F10" s="49"/>
      <c r="G10" s="23"/>
      <c r="H10" s="41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2388414</v>
      </c>
      <c r="C12" s="27">
        <f>C11*$B9</f>
        <v>3014900</v>
      </c>
      <c r="D12" s="27">
        <f>D11*$B9</f>
        <v>2701657</v>
      </c>
      <c r="E12" s="27">
        <f>E11*$B9</f>
        <v>0</v>
      </c>
      <c r="F12" s="27">
        <f>F11*$B9</f>
        <v>0</v>
      </c>
      <c r="G12" s="27"/>
      <c r="H12" s="28">
        <f>G11*B9</f>
        <v>2701657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2388414</v>
      </c>
      <c r="C13" s="30">
        <f t="shared" si="0"/>
        <v>3014900</v>
      </c>
      <c r="D13" s="30">
        <f t="shared" si="0"/>
        <v>2701657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hidden="1" customHeight="1" x14ac:dyDescent="0.2">
      <c r="A14" s="37" t="s">
        <v>22</v>
      </c>
      <c r="B14" s="44" t="s">
        <v>20</v>
      </c>
      <c r="C14" s="44"/>
      <c r="D14" s="44"/>
      <c r="E14" s="44"/>
      <c r="F14" s="44"/>
      <c r="G14" s="21" t="s">
        <v>13</v>
      </c>
      <c r="H14" s="22" t="s">
        <v>4</v>
      </c>
      <c r="I14" s="1"/>
      <c r="J14" s="1"/>
      <c r="K14" s="1"/>
      <c r="L14" s="1"/>
    </row>
    <row r="15" spans="1:12" ht="15.75" hidden="1" thickBot="1" x14ac:dyDescent="0.25">
      <c r="A15" s="38" t="s">
        <v>25</v>
      </c>
      <c r="B15" s="45">
        <v>0</v>
      </c>
      <c r="C15" s="46"/>
      <c r="D15" s="46"/>
      <c r="E15" s="46"/>
      <c r="F15" s="46"/>
      <c r="G15" s="42"/>
      <c r="H15" s="41" t="s">
        <v>4</v>
      </c>
      <c r="I15" s="32"/>
      <c r="J15" s="1"/>
      <c r="K15" s="1"/>
      <c r="L15" s="1"/>
    </row>
    <row r="16" spans="1:12" ht="33" hidden="1" customHeight="1" x14ac:dyDescent="0.2">
      <c r="A16" s="38" t="s">
        <v>23</v>
      </c>
      <c r="B16" s="47" t="s">
        <v>19</v>
      </c>
      <c r="C16" s="48"/>
      <c r="D16" s="48"/>
      <c r="E16" s="48"/>
      <c r="F16" s="49"/>
      <c r="G16" s="23"/>
      <c r="H16" s="41" t="s">
        <v>4</v>
      </c>
      <c r="I16" s="1"/>
      <c r="J16" s="1"/>
      <c r="K16" s="1"/>
      <c r="L16" s="1"/>
    </row>
    <row r="17" spans="1:12" ht="15.75" hidden="1" thickBot="1" x14ac:dyDescent="0.25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.75" hidden="1" thickBot="1" x14ac:dyDescent="0.3">
      <c r="A18" s="26" t="s">
        <v>5</v>
      </c>
      <c r="B18" s="27">
        <f>B17*$B15</f>
        <v>0</v>
      </c>
      <c r="C18" s="27">
        <f>C17*$B15</f>
        <v>0</v>
      </c>
      <c r="D18" s="27">
        <f>D17*$B15</f>
        <v>0</v>
      </c>
      <c r="E18" s="27">
        <f>E17*$B15</f>
        <v>0</v>
      </c>
      <c r="F18" s="27">
        <f>F17*$B15</f>
        <v>0</v>
      </c>
      <c r="G18" s="27"/>
      <c r="H18" s="28">
        <f>G17*B15</f>
        <v>0</v>
      </c>
      <c r="I18" s="1"/>
      <c r="J18" s="1"/>
      <c r="K18" s="1"/>
      <c r="L18" s="1"/>
    </row>
    <row r="19" spans="1:12" ht="13.5" hidden="1" thickBot="1" x14ac:dyDescent="0.25">
      <c r="A19" s="29" t="s">
        <v>6</v>
      </c>
      <c r="B19" s="30">
        <f t="shared" ref="B19:E19" si="1">B18</f>
        <v>0</v>
      </c>
      <c r="C19" s="30">
        <f t="shared" si="1"/>
        <v>0</v>
      </c>
      <c r="D19" s="30">
        <f t="shared" si="1"/>
        <v>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44" t="s">
        <v>17</v>
      </c>
      <c r="C20" s="44"/>
      <c r="D20" s="44"/>
      <c r="E20" s="44"/>
      <c r="F20" s="44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45">
        <f>307+252-20-24</f>
        <v>515</v>
      </c>
      <c r="C21" s="46"/>
      <c r="D21" s="46"/>
      <c r="E21" s="46"/>
      <c r="F21" s="46"/>
      <c r="G21" s="42"/>
      <c r="H21" s="41" t="s">
        <v>4</v>
      </c>
      <c r="I21" s="32"/>
      <c r="J21" s="1"/>
      <c r="K21" s="1"/>
      <c r="L21" s="1"/>
    </row>
    <row r="22" spans="1:12" ht="21.75" customHeight="1" x14ac:dyDescent="0.2">
      <c r="A22" s="38" t="s">
        <v>23</v>
      </c>
      <c r="B22" s="47" t="s">
        <v>17</v>
      </c>
      <c r="C22" s="48"/>
      <c r="D22" s="48"/>
      <c r="E22" s="48"/>
      <c r="F22" s="49"/>
      <c r="G22" s="23"/>
      <c r="H22" s="41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770440</v>
      </c>
      <c r="C24" s="27">
        <f>C23*$B21</f>
        <v>824000</v>
      </c>
      <c r="D24" s="27">
        <f>D23*$B21</f>
        <v>797220</v>
      </c>
      <c r="E24" s="27">
        <f>E23*$B21</f>
        <v>0</v>
      </c>
      <c r="F24" s="27">
        <f>F23*$B21</f>
        <v>0</v>
      </c>
      <c r="G24" s="27"/>
      <c r="H24" s="28">
        <f>G23*B21</f>
        <v>797220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770440</v>
      </c>
      <c r="C25" s="30">
        <f t="shared" si="2"/>
        <v>824000</v>
      </c>
      <c r="D25" s="30">
        <f t="shared" si="2"/>
        <v>797220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44" t="s">
        <v>17</v>
      </c>
      <c r="C26" s="44"/>
      <c r="D26" s="44"/>
      <c r="E26" s="44"/>
      <c r="F26" s="44"/>
      <c r="G26" s="21" t="s">
        <v>13</v>
      </c>
      <c r="H26" s="22" t="s">
        <v>4</v>
      </c>
      <c r="I26" s="1"/>
      <c r="J26" s="1"/>
      <c r="K26" s="1"/>
      <c r="L26" s="1"/>
    </row>
    <row r="27" spans="1:12" ht="15" hidden="1" x14ac:dyDescent="0.2">
      <c r="A27" s="38" t="s">
        <v>25</v>
      </c>
      <c r="B27" s="45">
        <v>0</v>
      </c>
      <c r="C27" s="46"/>
      <c r="D27" s="46"/>
      <c r="E27" s="46"/>
      <c r="F27" s="46"/>
      <c r="G27" s="42"/>
      <c r="H27" s="41" t="s">
        <v>4</v>
      </c>
      <c r="I27" s="32"/>
      <c r="J27" s="1"/>
      <c r="K27" s="1"/>
      <c r="L27" s="1"/>
    </row>
    <row r="28" spans="1:12" ht="33" hidden="1" customHeight="1" x14ac:dyDescent="0.2">
      <c r="A28" s="38" t="s">
        <v>23</v>
      </c>
      <c r="B28" s="47" t="s">
        <v>17</v>
      </c>
      <c r="C28" s="48"/>
      <c r="D28" s="48"/>
      <c r="E28" s="48"/>
      <c r="F28" s="49"/>
      <c r="G28" s="23"/>
      <c r="H28" s="41" t="s">
        <v>4</v>
      </c>
      <c r="I28" s="1"/>
      <c r="J28" s="1"/>
      <c r="K28" s="1"/>
      <c r="L28" s="1"/>
    </row>
    <row r="29" spans="1:12" ht="15" hidden="1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hidden="1" x14ac:dyDescent="0.25">
      <c r="A30" s="26" t="s">
        <v>5</v>
      </c>
      <c r="B30" s="27">
        <f>B29*$B27</f>
        <v>0</v>
      </c>
      <c r="C30" s="27">
        <f>C29*$B27</f>
        <v>0</v>
      </c>
      <c r="D30" s="27">
        <f>D29*$B27</f>
        <v>0</v>
      </c>
      <c r="E30" s="27">
        <f>E29*$B27</f>
        <v>0</v>
      </c>
      <c r="F30" s="27">
        <f>F29*$B27</f>
        <v>0</v>
      </c>
      <c r="G30" s="27"/>
      <c r="H30" s="28">
        <f>G29*B27</f>
        <v>0</v>
      </c>
      <c r="I30" s="1"/>
      <c r="J30" s="1"/>
      <c r="K30" s="1"/>
      <c r="L30" s="1"/>
    </row>
    <row r="31" spans="1:12" hidden="1" x14ac:dyDescent="0.2">
      <c r="A31" s="29" t="s">
        <v>6</v>
      </c>
      <c r="B31" s="30">
        <f t="shared" ref="B31:E31" si="3">B30</f>
        <v>0</v>
      </c>
      <c r="C31" s="30">
        <f t="shared" si="3"/>
        <v>0</v>
      </c>
      <c r="D31" s="30">
        <f t="shared" si="3"/>
        <v>0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3498877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43" t="s">
        <v>14</v>
      </c>
      <c r="B37" s="43"/>
      <c r="C37" s="43"/>
      <c r="D37" s="43"/>
      <c r="E37" s="43"/>
      <c r="F37" s="43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7:F37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10" zoomScaleNormal="110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9" sqref="B9:F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21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" customHeight="1" x14ac:dyDescent="0.2">
      <c r="A5" s="53" t="s">
        <v>9</v>
      </c>
      <c r="B5" s="53"/>
      <c r="C5" s="54" t="s">
        <v>32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44" t="s">
        <v>20</v>
      </c>
      <c r="C8" s="44"/>
      <c r="D8" s="44"/>
      <c r="E8" s="44"/>
      <c r="F8" s="44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45">
        <f>305+250</f>
        <v>555</v>
      </c>
      <c r="C9" s="46"/>
      <c r="D9" s="46"/>
      <c r="E9" s="46"/>
      <c r="F9" s="46"/>
      <c r="G9" s="33"/>
      <c r="H9" s="34" t="s">
        <v>4</v>
      </c>
      <c r="I9" s="32"/>
      <c r="J9" s="1"/>
      <c r="K9" s="1"/>
      <c r="L9" s="1"/>
    </row>
    <row r="10" spans="1:12" ht="24" customHeight="1" x14ac:dyDescent="0.2">
      <c r="A10" s="38" t="s">
        <v>23</v>
      </c>
      <c r="B10" s="47" t="s">
        <v>19</v>
      </c>
      <c r="C10" s="48"/>
      <c r="D10" s="48"/>
      <c r="E10" s="48"/>
      <c r="F10" s="49"/>
      <c r="G10" s="23"/>
      <c r="H10" s="34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2594070</v>
      </c>
      <c r="C12" s="27">
        <f>C11*$B9</f>
        <v>3274500</v>
      </c>
      <c r="D12" s="27">
        <f>D11*$B9</f>
        <v>2934285</v>
      </c>
      <c r="E12" s="27">
        <f>E11*$B9</f>
        <v>0</v>
      </c>
      <c r="F12" s="27">
        <f>F11*$B9</f>
        <v>0</v>
      </c>
      <c r="G12" s="27"/>
      <c r="H12" s="28">
        <f>G11*B9</f>
        <v>2934285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2594070</v>
      </c>
      <c r="C13" s="30">
        <f t="shared" si="0"/>
        <v>3274500</v>
      </c>
      <c r="D13" s="30">
        <f t="shared" si="0"/>
        <v>2934285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hidden="1" customHeight="1" x14ac:dyDescent="0.2">
      <c r="A14" s="37" t="s">
        <v>22</v>
      </c>
      <c r="B14" s="44" t="s">
        <v>20</v>
      </c>
      <c r="C14" s="44"/>
      <c r="D14" s="44"/>
      <c r="E14" s="44"/>
      <c r="F14" s="44"/>
      <c r="G14" s="21" t="s">
        <v>13</v>
      </c>
      <c r="H14" s="22" t="s">
        <v>4</v>
      </c>
      <c r="I14" s="1"/>
      <c r="J14" s="1"/>
      <c r="K14" s="1"/>
      <c r="L14" s="1"/>
    </row>
    <row r="15" spans="1:12" ht="15" hidden="1" x14ac:dyDescent="0.2">
      <c r="A15" s="38" t="s">
        <v>25</v>
      </c>
      <c r="B15" s="45">
        <v>0</v>
      </c>
      <c r="C15" s="46"/>
      <c r="D15" s="46"/>
      <c r="E15" s="46"/>
      <c r="F15" s="46"/>
      <c r="G15" s="33"/>
      <c r="H15" s="34" t="s">
        <v>4</v>
      </c>
      <c r="I15" s="32"/>
      <c r="J15" s="1"/>
      <c r="K15" s="1"/>
      <c r="L15" s="1"/>
    </row>
    <row r="16" spans="1:12" ht="33" hidden="1" customHeight="1" x14ac:dyDescent="0.2">
      <c r="A16" s="38" t="s">
        <v>23</v>
      </c>
      <c r="B16" s="47" t="s">
        <v>19</v>
      </c>
      <c r="C16" s="48"/>
      <c r="D16" s="48"/>
      <c r="E16" s="48"/>
      <c r="F16" s="49"/>
      <c r="G16" s="23"/>
      <c r="H16" s="34" t="s">
        <v>4</v>
      </c>
      <c r="I16" s="1"/>
      <c r="J16" s="1"/>
      <c r="K16" s="1"/>
      <c r="L16" s="1"/>
    </row>
    <row r="17" spans="1:12" ht="15" hidden="1" x14ac:dyDescent="0.2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" hidden="1" x14ac:dyDescent="0.25">
      <c r="A18" s="26" t="s">
        <v>5</v>
      </c>
      <c r="B18" s="27">
        <f>B17*$B15</f>
        <v>0</v>
      </c>
      <c r="C18" s="27">
        <f>C17*$B15</f>
        <v>0</v>
      </c>
      <c r="D18" s="27">
        <f>D17*$B15</f>
        <v>0</v>
      </c>
      <c r="E18" s="27">
        <f>E17*$B15</f>
        <v>0</v>
      </c>
      <c r="F18" s="27">
        <f>F17*$B15</f>
        <v>0</v>
      </c>
      <c r="G18" s="27"/>
      <c r="H18" s="28">
        <f>G17*B15</f>
        <v>0</v>
      </c>
      <c r="I18" s="1"/>
      <c r="J18" s="1"/>
      <c r="K18" s="1"/>
      <c r="L18" s="1"/>
    </row>
    <row r="19" spans="1:12" ht="13.5" hidden="1" thickBot="1" x14ac:dyDescent="0.25">
      <c r="A19" s="29" t="s">
        <v>6</v>
      </c>
      <c r="B19" s="30">
        <f t="shared" ref="B19:E19" si="1">B18</f>
        <v>0</v>
      </c>
      <c r="C19" s="30">
        <f t="shared" si="1"/>
        <v>0</v>
      </c>
      <c r="D19" s="30">
        <f t="shared" si="1"/>
        <v>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44" t="s">
        <v>17</v>
      </c>
      <c r="C20" s="44"/>
      <c r="D20" s="44"/>
      <c r="E20" s="44"/>
      <c r="F20" s="44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45">
        <f>307+252</f>
        <v>559</v>
      </c>
      <c r="C21" s="46"/>
      <c r="D21" s="46"/>
      <c r="E21" s="46"/>
      <c r="F21" s="46"/>
      <c r="G21" s="33"/>
      <c r="H21" s="34" t="s">
        <v>4</v>
      </c>
      <c r="I21" s="32"/>
      <c r="J21" s="1"/>
      <c r="K21" s="1"/>
      <c r="L21" s="1"/>
    </row>
    <row r="22" spans="1:12" ht="21.75" customHeight="1" x14ac:dyDescent="0.2">
      <c r="A22" s="38" t="s">
        <v>23</v>
      </c>
      <c r="B22" s="47" t="s">
        <v>17</v>
      </c>
      <c r="C22" s="48"/>
      <c r="D22" s="48"/>
      <c r="E22" s="48"/>
      <c r="F22" s="49"/>
      <c r="G22" s="23"/>
      <c r="H22" s="34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836264</v>
      </c>
      <c r="C24" s="27">
        <f>C23*$B21</f>
        <v>894400</v>
      </c>
      <c r="D24" s="27">
        <f>D23*$B21</f>
        <v>865332</v>
      </c>
      <c r="E24" s="27">
        <f>E23*$B21</f>
        <v>0</v>
      </c>
      <c r="F24" s="27">
        <f>F23*$B21</f>
        <v>0</v>
      </c>
      <c r="G24" s="27"/>
      <c r="H24" s="28">
        <f>G23*B21</f>
        <v>865332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836264</v>
      </c>
      <c r="C25" s="30">
        <f t="shared" si="2"/>
        <v>894400</v>
      </c>
      <c r="D25" s="30">
        <f t="shared" si="2"/>
        <v>865332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44" t="s">
        <v>17</v>
      </c>
      <c r="C26" s="44"/>
      <c r="D26" s="44"/>
      <c r="E26" s="44"/>
      <c r="F26" s="44"/>
      <c r="G26" s="21" t="s">
        <v>13</v>
      </c>
      <c r="H26" s="22" t="s">
        <v>4</v>
      </c>
      <c r="I26" s="1"/>
      <c r="J26" s="1"/>
      <c r="K26" s="1"/>
      <c r="L26" s="1"/>
    </row>
    <row r="27" spans="1:12" ht="15" hidden="1" x14ac:dyDescent="0.2">
      <c r="A27" s="38" t="s">
        <v>25</v>
      </c>
      <c r="B27" s="45">
        <v>0</v>
      </c>
      <c r="C27" s="46"/>
      <c r="D27" s="46"/>
      <c r="E27" s="46"/>
      <c r="F27" s="46"/>
      <c r="G27" s="33"/>
      <c r="H27" s="34" t="s">
        <v>4</v>
      </c>
      <c r="I27" s="32"/>
      <c r="J27" s="1"/>
      <c r="K27" s="1"/>
      <c r="L27" s="1"/>
    </row>
    <row r="28" spans="1:12" ht="33" hidden="1" customHeight="1" x14ac:dyDescent="0.2">
      <c r="A28" s="38" t="s">
        <v>23</v>
      </c>
      <c r="B28" s="47" t="s">
        <v>17</v>
      </c>
      <c r="C28" s="48"/>
      <c r="D28" s="48"/>
      <c r="E28" s="48"/>
      <c r="F28" s="49"/>
      <c r="G28" s="23"/>
      <c r="H28" s="34" t="s">
        <v>4</v>
      </c>
      <c r="I28" s="1"/>
      <c r="J28" s="1"/>
      <c r="K28" s="1"/>
      <c r="L28" s="1"/>
    </row>
    <row r="29" spans="1:12" ht="15" hidden="1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hidden="1" x14ac:dyDescent="0.25">
      <c r="A30" s="26" t="s">
        <v>5</v>
      </c>
      <c r="B30" s="27">
        <f>B29*$B27</f>
        <v>0</v>
      </c>
      <c r="C30" s="27">
        <f>C29*$B27</f>
        <v>0</v>
      </c>
      <c r="D30" s="27">
        <f>D29*$B27</f>
        <v>0</v>
      </c>
      <c r="E30" s="27">
        <f>E29*$B27</f>
        <v>0</v>
      </c>
      <c r="F30" s="27">
        <f>F29*$B27</f>
        <v>0</v>
      </c>
      <c r="G30" s="27"/>
      <c r="H30" s="28">
        <f>G29*B27</f>
        <v>0</v>
      </c>
      <c r="I30" s="1"/>
      <c r="J30" s="1"/>
      <c r="K30" s="1"/>
      <c r="L30" s="1"/>
    </row>
    <row r="31" spans="1:12" hidden="1" x14ac:dyDescent="0.2">
      <c r="A31" s="29" t="s">
        <v>6</v>
      </c>
      <c r="B31" s="30">
        <f t="shared" ref="B31:E31" si="3">B30</f>
        <v>0</v>
      </c>
      <c r="C31" s="30">
        <f t="shared" si="3"/>
        <v>0</v>
      </c>
      <c r="D31" s="30">
        <f t="shared" si="3"/>
        <v>0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3799617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43" t="s">
        <v>14</v>
      </c>
      <c r="B37" s="43"/>
      <c r="C37" s="43"/>
      <c r="D37" s="43"/>
      <c r="E37" s="43"/>
      <c r="F37" s="43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A37:F37"/>
    <mergeCell ref="B14:F14"/>
    <mergeCell ref="B15:F15"/>
    <mergeCell ref="B26:F26"/>
    <mergeCell ref="B27:F27"/>
    <mergeCell ref="C3:H3"/>
    <mergeCell ref="A4:B4"/>
    <mergeCell ref="C4:H4"/>
    <mergeCell ref="A5:B5"/>
    <mergeCell ref="C5:H5"/>
    <mergeCell ref="B6:F6"/>
    <mergeCell ref="B10:F10"/>
    <mergeCell ref="B16:F16"/>
    <mergeCell ref="B22:F22"/>
    <mergeCell ref="B28:F28"/>
    <mergeCell ref="B8:F8"/>
    <mergeCell ref="B9:F9"/>
    <mergeCell ref="B20:F20"/>
    <mergeCell ref="B21:F21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10" zoomScaleNormal="110" zoomScaleSheetLayoutView="100" workbookViewId="0">
      <pane xSplit="1" ySplit="1" topLeftCell="B8" activePane="bottomRight" state="frozen"/>
      <selection pane="topRight" activeCell="B1" sqref="B1"/>
      <selection pane="bottomLeft" activeCell="A107" sqref="A107"/>
      <selection pane="bottomRight" activeCell="B15" sqref="B15:F1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21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" customHeight="1" x14ac:dyDescent="0.2">
      <c r="A5" s="53" t="s">
        <v>9</v>
      </c>
      <c r="B5" s="53"/>
      <c r="C5" s="54" t="s">
        <v>32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7" t="s">
        <v>22</v>
      </c>
      <c r="B8" s="44" t="s">
        <v>20</v>
      </c>
      <c r="C8" s="44"/>
      <c r="D8" s="44"/>
      <c r="E8" s="44"/>
      <c r="F8" s="44"/>
      <c r="G8" s="21" t="s">
        <v>13</v>
      </c>
      <c r="H8" s="22" t="s">
        <v>4</v>
      </c>
      <c r="I8" s="1"/>
      <c r="J8" s="1"/>
      <c r="K8" s="1"/>
      <c r="L8" s="1"/>
    </row>
    <row r="9" spans="1:12" ht="15" x14ac:dyDescent="0.2">
      <c r="A9" s="38" t="s">
        <v>25</v>
      </c>
      <c r="B9" s="45">
        <f>305</f>
        <v>305</v>
      </c>
      <c r="C9" s="46"/>
      <c r="D9" s="46"/>
      <c r="E9" s="46"/>
      <c r="F9" s="46"/>
      <c r="G9" s="35"/>
      <c r="H9" s="36" t="s">
        <v>4</v>
      </c>
      <c r="I9" s="32"/>
      <c r="J9" s="1"/>
      <c r="K9" s="1"/>
      <c r="L9" s="1"/>
    </row>
    <row r="10" spans="1:12" ht="33" customHeight="1" x14ac:dyDescent="0.2">
      <c r="A10" s="38" t="s">
        <v>23</v>
      </c>
      <c r="B10" s="47" t="s">
        <v>19</v>
      </c>
      <c r="C10" s="48"/>
      <c r="D10" s="48"/>
      <c r="E10" s="48"/>
      <c r="F10" s="49"/>
      <c r="G10" s="23"/>
      <c r="H10" s="36" t="s">
        <v>4</v>
      </c>
      <c r="I10" s="1"/>
      <c r="J10" s="1"/>
      <c r="K10" s="1"/>
      <c r="L10" s="1"/>
    </row>
    <row r="11" spans="1:12" ht="15" x14ac:dyDescent="0.2">
      <c r="A11" s="38" t="s">
        <v>24</v>
      </c>
      <c r="B11" s="24">
        <v>4674</v>
      </c>
      <c r="C11" s="24">
        <v>5900</v>
      </c>
      <c r="D11" s="24">
        <v>5287</v>
      </c>
      <c r="E11" s="24"/>
      <c r="F11" s="24"/>
      <c r="G11" s="25">
        <f>SUM(B11:F11)/3</f>
        <v>5287</v>
      </c>
      <c r="H11" s="25"/>
      <c r="I11" s="1"/>
      <c r="J11" s="1"/>
      <c r="K11" s="1"/>
      <c r="L11" s="1"/>
    </row>
    <row r="12" spans="1:12" ht="15" x14ac:dyDescent="0.25">
      <c r="A12" s="26" t="s">
        <v>5</v>
      </c>
      <c r="B12" s="27">
        <f>B11*$B9</f>
        <v>1425570</v>
      </c>
      <c r="C12" s="27">
        <f>C11*$B9</f>
        <v>1799500</v>
      </c>
      <c r="D12" s="27">
        <f>D11*$B9</f>
        <v>1612535</v>
      </c>
      <c r="E12" s="27">
        <f>E11*$B9</f>
        <v>0</v>
      </c>
      <c r="F12" s="27">
        <f>F11*$B9</f>
        <v>0</v>
      </c>
      <c r="G12" s="27"/>
      <c r="H12" s="28">
        <f>G11*B9</f>
        <v>1612535</v>
      </c>
      <c r="I12" s="1"/>
      <c r="J12" s="1"/>
      <c r="K12" s="1"/>
      <c r="L12" s="1"/>
    </row>
    <row r="13" spans="1:12" ht="13.5" thickBot="1" x14ac:dyDescent="0.25">
      <c r="A13" s="29" t="s">
        <v>6</v>
      </c>
      <c r="B13" s="30">
        <f t="shared" ref="B13:E13" si="0">B12</f>
        <v>1425570</v>
      </c>
      <c r="C13" s="30">
        <f t="shared" si="0"/>
        <v>1799500</v>
      </c>
      <c r="D13" s="30">
        <f t="shared" si="0"/>
        <v>1612535</v>
      </c>
      <c r="E13" s="30">
        <f t="shared" si="0"/>
        <v>0</v>
      </c>
      <c r="F13" s="30">
        <f>F12</f>
        <v>0</v>
      </c>
      <c r="G13" s="31"/>
      <c r="H13" s="31"/>
      <c r="I13" s="1"/>
      <c r="J13" s="1"/>
      <c r="K13" s="1"/>
      <c r="L13" s="1"/>
    </row>
    <row r="14" spans="1:12" ht="30" customHeight="1" x14ac:dyDescent="0.2">
      <c r="A14" s="37" t="s">
        <v>22</v>
      </c>
      <c r="B14" s="44" t="s">
        <v>20</v>
      </c>
      <c r="C14" s="44"/>
      <c r="D14" s="44"/>
      <c r="E14" s="44"/>
      <c r="F14" s="44"/>
      <c r="G14" s="21" t="s">
        <v>13</v>
      </c>
      <c r="H14" s="22" t="s">
        <v>4</v>
      </c>
      <c r="I14" s="1"/>
      <c r="J14" s="1"/>
      <c r="K14" s="1"/>
      <c r="L14" s="1"/>
    </row>
    <row r="15" spans="1:12" ht="15" x14ac:dyDescent="0.2">
      <c r="A15" s="38" t="s">
        <v>25</v>
      </c>
      <c r="B15" s="45">
        <f>250</f>
        <v>250</v>
      </c>
      <c r="C15" s="46"/>
      <c r="D15" s="46"/>
      <c r="E15" s="46"/>
      <c r="F15" s="46"/>
      <c r="G15" s="35"/>
      <c r="H15" s="36" t="s">
        <v>4</v>
      </c>
      <c r="I15" s="32"/>
      <c r="J15" s="1"/>
      <c r="K15" s="1"/>
      <c r="L15" s="1"/>
    </row>
    <row r="16" spans="1:12" ht="33" customHeight="1" x14ac:dyDescent="0.2">
      <c r="A16" s="38" t="s">
        <v>23</v>
      </c>
      <c r="B16" s="47" t="s">
        <v>19</v>
      </c>
      <c r="C16" s="48"/>
      <c r="D16" s="48"/>
      <c r="E16" s="48"/>
      <c r="F16" s="49"/>
      <c r="G16" s="23"/>
      <c r="H16" s="36" t="s">
        <v>4</v>
      </c>
      <c r="I16" s="1"/>
      <c r="J16" s="1"/>
      <c r="K16" s="1"/>
      <c r="L16" s="1"/>
    </row>
    <row r="17" spans="1:12" ht="15" x14ac:dyDescent="0.2">
      <c r="A17" s="38" t="s">
        <v>24</v>
      </c>
      <c r="B17" s="24">
        <v>4674</v>
      </c>
      <c r="C17" s="24">
        <v>5900</v>
      </c>
      <c r="D17" s="24">
        <v>5287</v>
      </c>
      <c r="E17" s="24"/>
      <c r="F17" s="24"/>
      <c r="G17" s="25">
        <f>SUM(B17:F17)/3</f>
        <v>5287</v>
      </c>
      <c r="H17" s="25"/>
      <c r="I17" s="1"/>
      <c r="J17" s="1"/>
      <c r="K17" s="1"/>
      <c r="L17" s="1"/>
    </row>
    <row r="18" spans="1:12" ht="15" x14ac:dyDescent="0.25">
      <c r="A18" s="26" t="s">
        <v>5</v>
      </c>
      <c r="B18" s="27">
        <f>B17*$B15</f>
        <v>1168500</v>
      </c>
      <c r="C18" s="27">
        <f>C17*$B15</f>
        <v>1475000</v>
      </c>
      <c r="D18" s="27">
        <f>D17*$B15</f>
        <v>1321750</v>
      </c>
      <c r="E18" s="27">
        <f>E17*$B15</f>
        <v>0</v>
      </c>
      <c r="F18" s="27">
        <f>F17*$B15</f>
        <v>0</v>
      </c>
      <c r="G18" s="27"/>
      <c r="H18" s="28">
        <f>G17*B15</f>
        <v>1321750</v>
      </c>
      <c r="I18" s="1"/>
      <c r="J18" s="1"/>
      <c r="K18" s="1"/>
      <c r="L18" s="1"/>
    </row>
    <row r="19" spans="1:12" ht="13.5" thickBot="1" x14ac:dyDescent="0.25">
      <c r="A19" s="29" t="s">
        <v>6</v>
      </c>
      <c r="B19" s="30">
        <f t="shared" ref="B19:E19" si="1">B18</f>
        <v>1168500</v>
      </c>
      <c r="C19" s="30">
        <f t="shared" si="1"/>
        <v>1475000</v>
      </c>
      <c r="D19" s="30">
        <f t="shared" si="1"/>
        <v>1321750</v>
      </c>
      <c r="E19" s="30">
        <f t="shared" si="1"/>
        <v>0</v>
      </c>
      <c r="F19" s="30">
        <f>F18</f>
        <v>0</v>
      </c>
      <c r="G19" s="31"/>
      <c r="H19" s="31"/>
      <c r="I19" s="1"/>
      <c r="J19" s="1"/>
      <c r="K19" s="1"/>
      <c r="L19" s="1"/>
    </row>
    <row r="20" spans="1:12" ht="30" customHeight="1" x14ac:dyDescent="0.2">
      <c r="A20" s="37" t="s">
        <v>22</v>
      </c>
      <c r="B20" s="44" t="s">
        <v>17</v>
      </c>
      <c r="C20" s="44"/>
      <c r="D20" s="44"/>
      <c r="E20" s="44"/>
      <c r="F20" s="44"/>
      <c r="G20" s="21" t="s">
        <v>13</v>
      </c>
      <c r="H20" s="22" t="s">
        <v>4</v>
      </c>
      <c r="I20" s="1"/>
      <c r="J20" s="1"/>
      <c r="K20" s="1"/>
      <c r="L20" s="1"/>
    </row>
    <row r="21" spans="1:12" ht="15" x14ac:dyDescent="0.2">
      <c r="A21" s="38" t="s">
        <v>25</v>
      </c>
      <c r="B21" s="45">
        <f>307</f>
        <v>307</v>
      </c>
      <c r="C21" s="46"/>
      <c r="D21" s="46"/>
      <c r="E21" s="46"/>
      <c r="F21" s="46"/>
      <c r="G21" s="35"/>
      <c r="H21" s="36" t="s">
        <v>4</v>
      </c>
      <c r="I21" s="32"/>
      <c r="J21" s="1"/>
      <c r="K21" s="1"/>
      <c r="L21" s="1"/>
    </row>
    <row r="22" spans="1:12" ht="33" customHeight="1" x14ac:dyDescent="0.2">
      <c r="A22" s="38" t="s">
        <v>23</v>
      </c>
      <c r="B22" s="47" t="s">
        <v>17</v>
      </c>
      <c r="C22" s="48"/>
      <c r="D22" s="48"/>
      <c r="E22" s="48"/>
      <c r="F22" s="49"/>
      <c r="G22" s="23"/>
      <c r="H22" s="36" t="s">
        <v>4</v>
      </c>
      <c r="I22" s="32"/>
      <c r="J22" s="1"/>
      <c r="K22" s="1"/>
      <c r="L22" s="1"/>
    </row>
    <row r="23" spans="1:12" ht="15" x14ac:dyDescent="0.2">
      <c r="A23" s="38" t="s">
        <v>24</v>
      </c>
      <c r="B23" s="24">
        <v>1496</v>
      </c>
      <c r="C23" s="24">
        <v>1600</v>
      </c>
      <c r="D23" s="24">
        <v>1548</v>
      </c>
      <c r="E23" s="24"/>
      <c r="F23" s="24"/>
      <c r="G23" s="25">
        <f>SUM(B23:F23)/3</f>
        <v>1548</v>
      </c>
      <c r="H23" s="25"/>
      <c r="I23" s="1"/>
      <c r="J23" s="1"/>
      <c r="K23" s="1"/>
      <c r="L23" s="1"/>
    </row>
    <row r="24" spans="1:12" ht="15" x14ac:dyDescent="0.25">
      <c r="A24" s="26" t="s">
        <v>5</v>
      </c>
      <c r="B24" s="27">
        <f>B23*$B21</f>
        <v>459272</v>
      </c>
      <c r="C24" s="27">
        <f>C23*$B21</f>
        <v>491200</v>
      </c>
      <c r="D24" s="27">
        <f>D23*$B21</f>
        <v>475236</v>
      </c>
      <c r="E24" s="27">
        <f>E23*$B21</f>
        <v>0</v>
      </c>
      <c r="F24" s="27">
        <f>F23*$B21</f>
        <v>0</v>
      </c>
      <c r="G24" s="27"/>
      <c r="H24" s="28">
        <f>G23*B21</f>
        <v>475236</v>
      </c>
      <c r="I24" s="1"/>
      <c r="J24" s="1"/>
      <c r="K24" s="1"/>
      <c r="L24" s="1"/>
    </row>
    <row r="25" spans="1:12" ht="13.5" thickBot="1" x14ac:dyDescent="0.25">
      <c r="A25" s="29" t="s">
        <v>6</v>
      </c>
      <c r="B25" s="30">
        <f t="shared" ref="B25:E25" si="2">B24</f>
        <v>459272</v>
      </c>
      <c r="C25" s="30">
        <f t="shared" si="2"/>
        <v>491200</v>
      </c>
      <c r="D25" s="30">
        <f t="shared" si="2"/>
        <v>475236</v>
      </c>
      <c r="E25" s="30">
        <f t="shared" si="2"/>
        <v>0</v>
      </c>
      <c r="F25" s="30">
        <f>F24</f>
        <v>0</v>
      </c>
      <c r="G25" s="31"/>
      <c r="H25" s="31"/>
      <c r="I25" s="1"/>
      <c r="J25" s="1"/>
      <c r="K25" s="1"/>
      <c r="L25" s="1"/>
    </row>
    <row r="26" spans="1:12" ht="30" customHeight="1" x14ac:dyDescent="0.2">
      <c r="A26" s="37" t="s">
        <v>22</v>
      </c>
      <c r="B26" s="44" t="s">
        <v>17</v>
      </c>
      <c r="C26" s="44"/>
      <c r="D26" s="44"/>
      <c r="E26" s="44"/>
      <c r="F26" s="44"/>
      <c r="G26" s="21" t="s">
        <v>13</v>
      </c>
      <c r="H26" s="22" t="s">
        <v>4</v>
      </c>
      <c r="I26" s="1"/>
      <c r="J26" s="1"/>
      <c r="K26" s="1"/>
      <c r="L26" s="1"/>
    </row>
    <row r="27" spans="1:12" ht="15" x14ac:dyDescent="0.2">
      <c r="A27" s="38" t="s">
        <v>25</v>
      </c>
      <c r="B27" s="45">
        <f>252</f>
        <v>252</v>
      </c>
      <c r="C27" s="46"/>
      <c r="D27" s="46"/>
      <c r="E27" s="46"/>
      <c r="F27" s="46"/>
      <c r="G27" s="35"/>
      <c r="H27" s="36" t="s">
        <v>4</v>
      </c>
      <c r="I27" s="32"/>
      <c r="J27" s="1"/>
      <c r="K27" s="1"/>
      <c r="L27" s="1"/>
    </row>
    <row r="28" spans="1:12" ht="33" customHeight="1" x14ac:dyDescent="0.2">
      <c r="A28" s="38" t="s">
        <v>23</v>
      </c>
      <c r="B28" s="47" t="s">
        <v>17</v>
      </c>
      <c r="C28" s="48"/>
      <c r="D28" s="48"/>
      <c r="E28" s="48"/>
      <c r="F28" s="49"/>
      <c r="G28" s="23"/>
      <c r="H28" s="36" t="s">
        <v>4</v>
      </c>
      <c r="I28" s="1"/>
      <c r="J28" s="1"/>
      <c r="K28" s="1"/>
      <c r="L28" s="1"/>
    </row>
    <row r="29" spans="1:12" ht="15" x14ac:dyDescent="0.2">
      <c r="A29" s="38" t="s">
        <v>24</v>
      </c>
      <c r="B29" s="24">
        <v>1496</v>
      </c>
      <c r="C29" s="24">
        <v>1600</v>
      </c>
      <c r="D29" s="24">
        <v>1548</v>
      </c>
      <c r="E29" s="24"/>
      <c r="F29" s="24"/>
      <c r="G29" s="25">
        <f>SUM(B29:F29)/3</f>
        <v>1548</v>
      </c>
      <c r="H29" s="25"/>
      <c r="I29" s="1"/>
      <c r="J29" s="1"/>
      <c r="K29" s="1"/>
      <c r="L29" s="1"/>
    </row>
    <row r="30" spans="1:12" ht="15" x14ac:dyDescent="0.25">
      <c r="A30" s="26" t="s">
        <v>5</v>
      </c>
      <c r="B30" s="27">
        <f>B29*$B27</f>
        <v>376992</v>
      </c>
      <c r="C30" s="27">
        <f>C29*$B27</f>
        <v>403200</v>
      </c>
      <c r="D30" s="27">
        <f>D29*$B27</f>
        <v>390096</v>
      </c>
      <c r="E30" s="27">
        <f>E29*$B27</f>
        <v>0</v>
      </c>
      <c r="F30" s="27">
        <f>F29*$B27</f>
        <v>0</v>
      </c>
      <c r="G30" s="27"/>
      <c r="H30" s="28">
        <f>G29*B27</f>
        <v>390096</v>
      </c>
      <c r="I30" s="1"/>
      <c r="J30" s="1"/>
      <c r="K30" s="1"/>
      <c r="L30" s="1"/>
    </row>
    <row r="31" spans="1:12" x14ac:dyDescent="0.2">
      <c r="A31" s="29" t="s">
        <v>6</v>
      </c>
      <c r="B31" s="30">
        <f t="shared" ref="B31:E31" si="3">B30</f>
        <v>376992</v>
      </c>
      <c r="C31" s="30">
        <f t="shared" si="3"/>
        <v>403200</v>
      </c>
      <c r="D31" s="30">
        <f t="shared" si="3"/>
        <v>390096</v>
      </c>
      <c r="E31" s="30">
        <f t="shared" si="3"/>
        <v>0</v>
      </c>
      <c r="F31" s="30">
        <f>F30</f>
        <v>0</v>
      </c>
      <c r="G31" s="31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16</v>
      </c>
      <c r="B33" s="9"/>
      <c r="C33" s="9"/>
      <c r="D33" s="9"/>
      <c r="E33" s="9"/>
      <c r="F33" s="9"/>
      <c r="G33" s="6" t="s">
        <v>18</v>
      </c>
      <c r="H33" s="10">
        <f>H12+H18+H24+H30</f>
        <v>3799617</v>
      </c>
      <c r="I33" s="7"/>
      <c r="J33" s="7"/>
      <c r="K33" s="7"/>
      <c r="L33" s="7"/>
      <c r="M33" s="7"/>
    </row>
    <row r="34" spans="1:13" ht="15" x14ac:dyDescent="0.25">
      <c r="A34" s="39" t="s">
        <v>26</v>
      </c>
      <c r="B34" s="40" t="s">
        <v>27</v>
      </c>
      <c r="C34" s="40"/>
      <c r="D34" s="40"/>
      <c r="E34" s="40"/>
      <c r="F34" s="40"/>
      <c r="G34" s="40"/>
      <c r="H34" s="40"/>
    </row>
    <row r="35" spans="1:13" ht="15" x14ac:dyDescent="0.25">
      <c r="A35" s="39" t="s">
        <v>28</v>
      </c>
      <c r="B35" s="40" t="s">
        <v>29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30</v>
      </c>
      <c r="B36" s="40" t="s">
        <v>31</v>
      </c>
      <c r="C36" s="40"/>
      <c r="D36" s="40"/>
      <c r="E36" s="40"/>
      <c r="F36" s="40"/>
      <c r="G36" s="40"/>
      <c r="H36" s="40"/>
    </row>
    <row r="37" spans="1:13" ht="29.25" customHeight="1" x14ac:dyDescent="0.25">
      <c r="A37" s="43" t="s">
        <v>14</v>
      </c>
      <c r="B37" s="43"/>
      <c r="C37" s="43"/>
      <c r="D37" s="43"/>
      <c r="E37" s="43"/>
      <c r="F37" s="43"/>
      <c r="G37" s="11"/>
      <c r="H37" s="6" t="s">
        <v>15</v>
      </c>
      <c r="I37" s="1"/>
      <c r="J37" s="1"/>
      <c r="K37" s="1"/>
      <c r="L37" s="1"/>
    </row>
  </sheetData>
  <sheetProtection selectLockedCells="1" selectUnlockedCells="1"/>
  <mergeCells count="19">
    <mergeCell ref="A37:F37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УСП (под лимиты 2018-2020)</vt:lpstr>
      <vt:lpstr>УСП</vt:lpstr>
      <vt:lpstr>УСП (2)</vt:lpstr>
      <vt:lpstr>УСП!Заголовки_для_печати</vt:lpstr>
      <vt:lpstr>'УСП (2)'!Заголовки_для_печати</vt:lpstr>
      <vt:lpstr>'УСП (под лимиты 2018-2020)'!Заголовки_для_печати</vt:lpstr>
      <vt:lpstr>УСП!Область_печати</vt:lpstr>
      <vt:lpstr>'УСП (2)'!Область_печати</vt:lpstr>
      <vt:lpstr>'УСП (под лимиты 2018-2020)'!Область_печати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2018-12-07T04:07:37Z</cp:lastPrinted>
  <dcterms:created xsi:type="dcterms:W3CDTF">2012-04-02T10:33:59Z</dcterms:created>
  <dcterms:modified xsi:type="dcterms:W3CDTF">2018-12-07T04:07:52Z</dcterms:modified>
</cp:coreProperties>
</file>