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НМЦ 2018" sheetId="4" r:id="rId1"/>
  </sheets>
  <definedNames>
    <definedName name="_xlnm._FilterDatabase" localSheetId="0" hidden="1">'НМЦ 2018'!$C$7:$Q$154</definedName>
  </definedNames>
  <calcPr calcId="145621"/>
</workbook>
</file>

<file path=xl/calcChain.xml><?xml version="1.0" encoding="utf-8"?>
<calcChain xmlns="http://schemas.openxmlformats.org/spreadsheetml/2006/main">
  <c r="P7" i="4" l="1"/>
  <c r="Q7" i="4" s="1"/>
  <c r="F8" i="4"/>
  <c r="P9" i="4"/>
  <c r="Q9" i="4"/>
  <c r="Q8" i="4" l="1"/>
  <c r="F10" i="4"/>
  <c r="P15" i="4"/>
  <c r="Q15" i="4" s="1"/>
  <c r="F71" i="4" l="1"/>
  <c r="F76" i="4"/>
  <c r="F135" i="4"/>
  <c r="F137" i="4"/>
  <c r="F139" i="4"/>
  <c r="F141" i="4"/>
  <c r="F91" i="4" l="1"/>
  <c r="P90" i="4"/>
  <c r="Q90" i="4" s="1"/>
  <c r="P67" i="4" l="1"/>
  <c r="Q67" i="4" s="1"/>
  <c r="Q68" i="4" s="1"/>
  <c r="F68" i="4"/>
  <c r="P122" i="4" l="1"/>
  <c r="P124" i="4"/>
  <c r="P126" i="4"/>
  <c r="P120" i="4"/>
  <c r="P147" i="4"/>
  <c r="Q147" i="4" s="1"/>
  <c r="Q148" i="4" s="1"/>
  <c r="P145" i="4"/>
  <c r="Q145" i="4" s="1"/>
  <c r="P144" i="4"/>
  <c r="Q144" i="4" s="1"/>
  <c r="P142" i="4"/>
  <c r="Q142" i="4" s="1"/>
  <c r="F101" i="4"/>
  <c r="F99" i="4"/>
  <c r="F97" i="4"/>
  <c r="P98" i="4"/>
  <c r="Q98" i="4" s="1"/>
  <c r="Q99" i="4" s="1"/>
  <c r="P100" i="4"/>
  <c r="Q100" i="4" s="1"/>
  <c r="Q101" i="4" s="1"/>
  <c r="P96" i="4"/>
  <c r="Q96" i="4" s="1"/>
  <c r="Q97" i="4" s="1"/>
  <c r="Q143" i="4" l="1"/>
  <c r="Q146" i="4"/>
  <c r="F21" i="4"/>
  <c r="F146" i="4" l="1"/>
  <c r="F40" i="4" l="1"/>
  <c r="P38" i="4"/>
  <c r="Q38" i="4" s="1"/>
  <c r="P132" i="4" l="1"/>
  <c r="Q132" i="4" s="1"/>
  <c r="Q133" i="4" s="1"/>
  <c r="P138" i="4"/>
  <c r="Q138" i="4" s="1"/>
  <c r="Q139" i="4" s="1"/>
  <c r="P136" i="4"/>
  <c r="Q136" i="4" s="1"/>
  <c r="Q137" i="4" s="1"/>
  <c r="P134" i="4"/>
  <c r="Q134" i="4" s="1"/>
  <c r="P140" i="4"/>
  <c r="Q140" i="4" s="1"/>
  <c r="P17" i="4"/>
  <c r="P18" i="4"/>
  <c r="P20" i="4"/>
  <c r="P22" i="4"/>
  <c r="P23" i="4"/>
  <c r="P24" i="4"/>
  <c r="P26" i="4"/>
  <c r="P28" i="4"/>
  <c r="P30" i="4"/>
  <c r="P32" i="4"/>
  <c r="P34" i="4"/>
  <c r="P36" i="4"/>
  <c r="P39" i="4"/>
  <c r="P41" i="4"/>
  <c r="P43" i="4"/>
  <c r="P44" i="4"/>
  <c r="P45" i="4"/>
  <c r="P47" i="4"/>
  <c r="P48" i="4"/>
  <c r="P49" i="4"/>
  <c r="P51" i="4"/>
  <c r="P52" i="4"/>
  <c r="P53" i="4"/>
  <c r="P55" i="4"/>
  <c r="P56" i="4"/>
  <c r="P57" i="4"/>
  <c r="P59" i="4"/>
  <c r="P61" i="4"/>
  <c r="P63" i="4"/>
  <c r="P65" i="4"/>
  <c r="P69" i="4"/>
  <c r="P70" i="4"/>
  <c r="P72" i="4"/>
  <c r="P74" i="4"/>
  <c r="P75" i="4"/>
  <c r="P77" i="4"/>
  <c r="P78" i="4"/>
  <c r="P80" i="4"/>
  <c r="P81" i="4"/>
  <c r="P83" i="4"/>
  <c r="P84" i="4"/>
  <c r="P86" i="4"/>
  <c r="P87" i="4"/>
  <c r="P92" i="4"/>
  <c r="P94" i="4"/>
  <c r="P102" i="4"/>
  <c r="P104" i="4"/>
  <c r="P106" i="4"/>
  <c r="P108" i="4"/>
  <c r="P110" i="4"/>
  <c r="P112" i="4"/>
  <c r="P114" i="4"/>
  <c r="P116" i="4"/>
  <c r="P118" i="4"/>
  <c r="P128" i="4"/>
  <c r="P89" i="4"/>
  <c r="P130" i="4"/>
  <c r="P11" i="4"/>
  <c r="P12" i="4"/>
  <c r="P13" i="4"/>
  <c r="Q135" i="4" l="1"/>
  <c r="Q141" i="4"/>
  <c r="F88" i="4"/>
  <c r="Q87" i="4"/>
  <c r="F85" i="4"/>
  <c r="Q84" i="4"/>
  <c r="F82" i="4"/>
  <c r="Q81" i="4"/>
  <c r="Q75" i="4"/>
  <c r="F79" i="4"/>
  <c r="Q78" i="4"/>
  <c r="Q13" i="4"/>
  <c r="F14" i="4"/>
  <c r="Q24" i="4"/>
  <c r="F25" i="4"/>
  <c r="Q41" i="4" l="1"/>
  <c r="Q39" i="4"/>
  <c r="Q36" i="4"/>
  <c r="Q34" i="4"/>
  <c r="Q32" i="4"/>
  <c r="Q30" i="4"/>
  <c r="Q40" i="4" l="1"/>
  <c r="F33" i="4"/>
  <c r="F58" i="4"/>
  <c r="Q72" i="4" l="1"/>
  <c r="Q74" i="4"/>
  <c r="Q77" i="4"/>
  <c r="Q79" i="4" s="1"/>
  <c r="Q80" i="4"/>
  <c r="Q82" i="4" s="1"/>
  <c r="Q83" i="4"/>
  <c r="Q85" i="4" s="1"/>
  <c r="Q86" i="4"/>
  <c r="Q88" i="4" s="1"/>
  <c r="Q92" i="4"/>
  <c r="Q93" i="4" s="1"/>
  <c r="Q94" i="4"/>
  <c r="Q95" i="4" s="1"/>
  <c r="Q102" i="4"/>
  <c r="Q103" i="4" s="1"/>
  <c r="Q104" i="4"/>
  <c r="Q105" i="4" s="1"/>
  <c r="Q106" i="4"/>
  <c r="Q107" i="4" s="1"/>
  <c r="Q108" i="4"/>
  <c r="Q109" i="4" s="1"/>
  <c r="Q110" i="4"/>
  <c r="Q111" i="4" s="1"/>
  <c r="Q112" i="4"/>
  <c r="Q113" i="4" s="1"/>
  <c r="Q114" i="4"/>
  <c r="Q115" i="4" s="1"/>
  <c r="Q116" i="4"/>
  <c r="Q117" i="4" s="1"/>
  <c r="Q118" i="4"/>
  <c r="Q119" i="4" s="1"/>
  <c r="Q120" i="4"/>
  <c r="Q122" i="4"/>
  <c r="Q123" i="4" s="1"/>
  <c r="Q124" i="4"/>
  <c r="Q125" i="4" s="1"/>
  <c r="Q126" i="4"/>
  <c r="Q127" i="4" s="1"/>
  <c r="Q128" i="4"/>
  <c r="Q129" i="4" s="1"/>
  <c r="Q89" i="4"/>
  <c r="Q91" i="4" s="1"/>
  <c r="Q130" i="4"/>
  <c r="Q70" i="4"/>
  <c r="Q69" i="4"/>
  <c r="Q121" i="4" l="1"/>
  <c r="Q131" i="4"/>
  <c r="Q73" i="4"/>
  <c r="Q76" i="4"/>
  <c r="Q71" i="4"/>
  <c r="F133" i="4"/>
  <c r="F131" i="4" l="1"/>
  <c r="F129" i="4"/>
  <c r="F127" i="4"/>
  <c r="F125" i="4"/>
  <c r="F123" i="4"/>
  <c r="F121" i="4"/>
  <c r="F119" i="4"/>
  <c r="F117" i="4"/>
  <c r="F115" i="4"/>
  <c r="F113" i="4"/>
  <c r="F111" i="4"/>
  <c r="F109" i="4"/>
  <c r="F107" i="4"/>
  <c r="F105" i="4"/>
  <c r="F103" i="4"/>
  <c r="F95" i="4"/>
  <c r="F93" i="4"/>
  <c r="F73" i="4"/>
  <c r="Q33" i="4" l="1"/>
  <c r="Q22" i="4"/>
  <c r="F66" i="4" l="1"/>
  <c r="Q57" i="4"/>
  <c r="F54" i="4" l="1"/>
  <c r="Q53" i="4"/>
  <c r="Q49" i="4"/>
  <c r="Q45" i="4"/>
  <c r="F64" i="4" l="1"/>
  <c r="F62" i="4"/>
  <c r="F60" i="4"/>
  <c r="F42" i="4"/>
  <c r="Q51" i="4"/>
  <c r="Q55" i="4"/>
  <c r="F50" i="4"/>
  <c r="Q47" i="4"/>
  <c r="F46" i="4"/>
  <c r="Q43" i="4"/>
  <c r="Q65" i="4" l="1"/>
  <c r="Q66" i="4" s="1"/>
  <c r="Q63" i="4"/>
  <c r="Q61" i="4"/>
  <c r="Q62" i="4" s="1"/>
  <c r="Q59" i="4"/>
  <c r="Q60" i="4" s="1"/>
  <c r="Q64" i="4" l="1"/>
  <c r="Q56" i="4"/>
  <c r="Q58" i="4" l="1"/>
  <c r="Q52" i="4"/>
  <c r="Q48" i="4"/>
  <c r="Q44" i="4"/>
  <c r="Q46" i="4" l="1"/>
  <c r="Q54" i="4"/>
  <c r="Q50" i="4"/>
  <c r="Q42" i="4"/>
  <c r="F16" i="4" l="1"/>
  <c r="F19" i="4"/>
  <c r="F37" i="4" l="1"/>
  <c r="Q37" i="4"/>
  <c r="F35" i="4"/>
  <c r="F29" i="4"/>
  <c r="F31" i="4"/>
  <c r="Q35" i="4" l="1"/>
  <c r="F27" i="4"/>
  <c r="Q31" i="4" l="1"/>
  <c r="Q28" i="4"/>
  <c r="Q26" i="4"/>
  <c r="Q23" i="4"/>
  <c r="Q25" i="4" s="1"/>
  <c r="Q20" i="4"/>
  <c r="Q21" i="4" s="1"/>
  <c r="Q18" i="4"/>
  <c r="Q17" i="4"/>
  <c r="Q16" i="4"/>
  <c r="Q12" i="4"/>
  <c r="Q11" i="4"/>
  <c r="Q10" i="4" l="1"/>
  <c r="Q14" i="4"/>
  <c r="Q29" i="4"/>
  <c r="Q27" i="4"/>
  <c r="Q19" i="4"/>
  <c r="Q149" i="4" l="1"/>
</calcChain>
</file>

<file path=xl/sharedStrings.xml><?xml version="1.0" encoding="utf-8"?>
<sst xmlns="http://schemas.openxmlformats.org/spreadsheetml/2006/main" count="422" uniqueCount="122">
  <si>
    <t>Кол-во</t>
  </si>
  <si>
    <t>Единичные цены (тарифы)</t>
  </si>
  <si>
    <t>Начальная цена, руб.</t>
  </si>
  <si>
    <t>Средняя цена, руб.</t>
  </si>
  <si>
    <t xml:space="preserve">Отдел КДН </t>
  </si>
  <si>
    <t>шт</t>
  </si>
  <si>
    <t>Ед.изм.</t>
  </si>
  <si>
    <t>Администрация</t>
  </si>
  <si>
    <t xml:space="preserve">ИТОГО по виду товара </t>
  </si>
  <si>
    <t>ИТОГО по виду товара</t>
  </si>
  <si>
    <t>Постав-щик 1</t>
  </si>
  <si>
    <t>Постав-щик 2</t>
  </si>
  <si>
    <t>Постав-щик 3</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</si>
  <si>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</si>
  <si>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</si>
  <si>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</si>
  <si>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</si>
  <si>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</si>
  <si>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 xml:space="preserve">Тонер-картридж </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</si>
  <si>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</si>
  <si>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</si>
  <si>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принтеров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</si>
  <si>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</si>
  <si>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</si>
  <si>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</si>
  <si>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АК</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</si>
  <si>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</si>
  <si>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</si>
  <si>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</si>
  <si>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 xml:space="preserve">Тонер  для факсов Panasonic KX-FL403/413оригинальный от производителя устройства или совместимый с ним, с ресурсом тонера не менее 2000 страниц формата А4 при 6% заполнении страницы. Цвет черный. </t>
  </si>
  <si>
    <t xml:space="preserve">Картридж </t>
  </si>
  <si>
    <t>Загс</t>
  </si>
  <si>
    <t>Отдел КДН</t>
  </si>
  <si>
    <t>Пигментные чернила</t>
  </si>
  <si>
    <t>Поставщик 4:</t>
  </si>
  <si>
    <t>Поставщик 5:</t>
  </si>
  <si>
    <t>Поставщик 6:</t>
  </si>
  <si>
    <t>Картридж  для принтеров HP Laser Jet 1200 оригинальный от производителя устройства или совместимый с ним, с ресурсом тонера не менее 2500 страниц формата А4. Цвет черный</t>
  </si>
  <si>
    <t>Картридж для принтеров МФУ HP LaserJet 3015 оригинальный от производителя устройства или совместимый с ним .Ресурс 6000 страниц.Цвет черный.</t>
  </si>
  <si>
    <t>Картридж для МФУ Samsung SCX-4824FN, оригинальный от производителя устройства или совместимый с ним.Ресурс 2000 страниц . Цвет черный.</t>
  </si>
  <si>
    <t xml:space="preserve">Тонер-картридж для принтера МФУ Kyocera M2035/2535, оригинальный от производителя устройства, с ресурсом тонера не менее 7200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</si>
  <si>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</si>
  <si>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Картридж для принтеров и МФУ HP LaserJet, поддерживаемые модели: HP LJ 3050, HP LJ 1010, HP LJ 1012, HP LJ 1015, HP LJ 1018, HP LJ 1020, HP LJ 1022n, HP LJ 1022nw, HP LJ 3015, HP LJ 3020, HP LJ 3030, HP LJ 3050Z, HP LJ 3052, HP LJ 3055, HP LJ M1005mfp, оригинальный от производителя устройства или совместимый с ним, с ресурсом тонера не менее 2000 страниц формата А4 при 5% заполнении страницы. Цвет черный</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</si>
  <si>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</si>
  <si>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</si>
  <si>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  для МФУ Canon IR 2520/2520IF/2525/2525i/2530/2530iоригинальный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</si>
  <si>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принтера Kyocera M2100dn, оригинальный от производителя устройства, с ресурсом тонера не менее 12500 страниц формата А4 при 6%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</si>
  <si>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</si>
  <si>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</si>
  <si>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</si>
  <si>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</si>
  <si>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Тонер-картридж оригинальный для МФУKyocera FS-1060DN, с ресурсом 3000 страниц при 6% заполнении листа формата А4. Использование картриджа не должно прекращать действие сертификата соответствия печатающего устройства.  Цвет черный.</t>
  </si>
  <si>
    <t>Тонер-картридж оригинальный для МФУ Kyocera FS-1060DN, с ресурсом 3000 страниц при 6% заполнении листа формата А4. Использование картриджа не должно прекращать действие сертификата соответствия печатающего устройства. Цвет черный.</t>
  </si>
  <si>
    <t>Картридж черный для МФУ Kyocera P2135dn,FS-1320D, FS-1320DN, FS-1370DN, оригинальный от производителя устройства , с ресурсом тонера 7200 страниц при 6% заполнении листа формата А4.</t>
  </si>
  <si>
    <t>Картридж для принтеров  HP Designjet 1220С/PS 44in HPGL оригинальный от производителя устройства .Ресурс не менее 560 страниц.Использование картриджа не должно прекращать действие сертификата соответствия печатающего устройства.</t>
  </si>
  <si>
    <t>Картридж для принтеров HP CLJ CP2025/CM2320 оригинальный от производителя устройства .Ресурс не менее 3500 страниц.Использование картриджа не должно прекращать действие сертификата соответствия печатающего устройства.Цвет черный.</t>
  </si>
  <si>
    <t>Картридж для принтеров HP CLJ CP2025/CM2320 оригинальный от производителя устройства .Ресурс не менее 2800 страниц.Использование картриджа не должно прекращать действие сертификата соответствия печатающего устройства.Цвет голубой.</t>
  </si>
  <si>
    <t>Картридж для принтеров HP CLJ CP2025/CM2320 оригинальный от производителя устройства .Ресурс не менее 2800 страниц.Использование картриджа не должно прекращать действие сертификата соответствия печатающего устройства.Цвет пурпурный.</t>
  </si>
  <si>
    <t>Картридж для принтеров HP CLJ CP2025/CM2320 оригинальный от производителя устройства .Ресурс не менее 2800 страниц.Использование картриджа не должно прекращать действие сертификата соответствия печатающего устройства.Цвет желтый.</t>
  </si>
  <si>
    <t>Для принтеров EPSON L800, оригинальный от производителя устройства.Ресурс 1500 фотографий 10х15 см. Цвет светло-пурпурный.Использование картриджа не должно прекращать действие сертификата соответствия печатающего устройства.</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</si>
  <si>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</si>
  <si>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</si>
  <si>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</si>
  <si>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</si>
  <si>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8 (34675) 50047</t>
  </si>
  <si>
    <t>Пигментные чернила. Цвет черный. Пигментные чернила оригинальные от производителя  печатного устройства Epson М100,М105,М200. Использование чернил не должно прекращать действие сертификата соответствия печатающего устройства. Емкость не менее 140мл</t>
  </si>
  <si>
    <t>Итого по виду товара</t>
  </si>
  <si>
    <t>шт.</t>
  </si>
  <si>
    <t>коммерческое предложение от 17.11.2017 №6688734</t>
  </si>
  <si>
    <t xml:space="preserve">коммерческое предложение от 01.12.2017 № 0829 </t>
  </si>
  <si>
    <t>коммерческое предложение от 30.11.2017 № 425К</t>
  </si>
  <si>
    <t>коммерческое предложение от 01.12.2017 № 756К</t>
  </si>
  <si>
    <t>Поставщик 2 :</t>
  </si>
  <si>
    <t>Чернила для принтера EPSON L1300, оригинальный от производителя устройства.Ресурс  4500 стр. Тип печати - Струйная. Цвет черный.Использование картриджа не должно прекращать действие сертификата соответствия печатающего устройства.</t>
  </si>
  <si>
    <t>Чернила для принтера EPSON L1300, оригинальный от производителя устройства.Ресурс составляет 6500 страниц при 5% заливке. Тип печати - Струйная. Цвет голубой.Использование картриджа не должно прекращать действие сертификата соответствия печатающего устройства.</t>
  </si>
  <si>
    <t>Чернила для принтера EPSON L1300, оригинальный от производителя устройства.Ресурс составляет 6500 страниц при 5% заливке. Тип печати - Струйная. Цвет пурпурный.Использование картриджа не должно прекращать действие сертификата соответствия печатающего устройства.</t>
  </si>
  <si>
    <t>Чернила для принтера EPSON L1300, оригинальный от производителя устройства.Ресурс составляет 6500 страниц при 5% заливке. Тип печати - Струйная. Цвет желтый.</t>
  </si>
  <si>
    <t>Картридж черный для МФУ Xerox Work Centre 3315, оригинальный от производителя устройства, с ресурсом тонера не менее 5000 страниц формата А4 при 5% заполнении страницы.</t>
  </si>
  <si>
    <t xml:space="preserve">Картридж  для принтеров HP LaserJet CP5220 оригинальный от производителя устройства, с ресурсом тонера не менее 7300 страниц формата А4 при 5% заполнении страницы. Цвет черный. </t>
  </si>
  <si>
    <t xml:space="preserve">Картридж  для принтеров HP LaserJet CP5220 оригинальный от производителя устройства , с ресурсом тонера не менее 7300 страниц формата А4 при 5% заполнении страницы. Цвет голубой. </t>
  </si>
  <si>
    <t>Картридж  для принтеров HP LaserJet CP5220 оригинальный от производителя устройств, с ресурсом тонера не менее 7300 страниц формата А4 при 5% заполнении страницы. Цвет желтый.</t>
  </si>
  <si>
    <t>Картридж  для принтеров HP LaserJet CP5220 оригинальный от производителя устройства, с ресурсом тонера не менее 7300 страниц формата А4 при 5% заполнении страницы. Цвет пурпурный.</t>
  </si>
  <si>
    <t>Картридж  для принтеров EpsonL800 оригинальный от производителя устройства, с ресурсом тонера не менее 1500страниц формата А4 при 5% заполнении страницы. Цвет черный</t>
  </si>
  <si>
    <t>Картридж  для принтеров EpsonL800 оригинальный от производителя устройства, с ресурсом тонера не менее 1500страниц формата А4 при 5% заполнении страницы. Цвет голубой</t>
  </si>
  <si>
    <t>Картридж  для принтеров EpsonL800 оригинальный от производителя устройства, с ресурсом тонера не менее 1500страниц формата А4 при 5% заполнении страницы. Цвет пурпурный</t>
  </si>
  <si>
    <t>Картридж  для принтеров EpsonL800 оригинальный от производителя устройства, с ресурсом тонера не менее 1500страниц формата А4 при 5% заполнении страницы. Цвет желтый</t>
  </si>
  <si>
    <t>Картридж  для принтеров EpsonL800 оригинальный от производителя устройства, с ресурсом тонера не менее 1500страниц формата А4 при 5% заполнении страницы. Цвет светло-голубой</t>
  </si>
  <si>
    <t>коммерческое предложение от 17.11.2017 № АЩ-577</t>
  </si>
  <si>
    <t>коммерческое предложение от 17.11.2017 № 164</t>
  </si>
  <si>
    <t>Тонер-картридж  для лазерных принтеров  HP Color Laser Jet  CP 1515 n оригинальный от производителя устройства или совместимый с ним.Ресурс 2200 страниц.Цвет черный.</t>
  </si>
  <si>
    <t>Тонер-картридж для лазерных принтеров  HP Color Laser Jet  CP 1515 n оригинальный от производителя устройства или совместимый с ним.Ресурс 1400 страниц.Цвет голубой.</t>
  </si>
  <si>
    <t>Тонер-картридж для лазерных принтеров  HP Color Laser Jet  CP 1515 n оригинальный от производителя устройства или совместимый с ним.Ресурс 1400 страниц.Цвет пурпурный.</t>
  </si>
  <si>
    <t>Стоимость, рублей</t>
  </si>
  <si>
    <t>Картридж</t>
  </si>
  <si>
    <t>Тонер-картридж</t>
  </si>
  <si>
    <t>Тонер- картридж</t>
  </si>
  <si>
    <t xml:space="preserve">Тонер - картридж  </t>
  </si>
  <si>
    <t xml:space="preserve">Тонер картридж </t>
  </si>
  <si>
    <t>Картридж струйный</t>
  </si>
  <si>
    <t xml:space="preserve">Картридж струйный </t>
  </si>
  <si>
    <t xml:space="preserve">Печатающая головка </t>
  </si>
  <si>
    <t xml:space="preserve">Картридж  </t>
  </si>
  <si>
    <t>Гл. специалист УБУиО администрации города Югорска                                                                                                                                                                                                                                                                                                                     Н.Б. Королева</t>
  </si>
  <si>
    <t>Итого: Начальная (максимальная) цена контракта: 813 830 (восемьсот тринадцать тысяч восемьсот тридцать) рублей 64 копейки.</t>
  </si>
  <si>
    <t>Тонер-картридж для лазерных принтеров  HP Color Laser Jet  CP 1515 n оригинальный от производителя устройства или совместимый с ним.Ресурс 1400 страниц.Цвет желтый.</t>
  </si>
  <si>
    <t>Картридж для HP LJ 2410/2420/2430, лазерный, цвет черный</t>
  </si>
  <si>
    <t>Картридж для HP LaserJet 4250/4351, лазерный, цвет черный</t>
  </si>
  <si>
    <t>Картридж лазерный для Samsung SCX-4200/4220, цвет черный</t>
  </si>
  <si>
    <t>Картридж для Brother HL-2240/2250, лазерный, цвет черный</t>
  </si>
  <si>
    <t>Тонер-картридж для FS-6025 / 6030 / 6525 / 6530, оригинальный от производителя устройства. Цвет черный</t>
  </si>
  <si>
    <t>Картридж для KX-FL403/ FL423/ FLC413/ FLC418- лазерный факсимильный аппарат Panasonic, оригинальный от производителя устройства. Цвет черный</t>
  </si>
  <si>
    <t>Картридж для МФУ  KYOCERA FS-3040-MFP, оригинальный от производителя устройства или совместимый с ним</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</si>
  <si>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</si>
  <si>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</si>
  <si>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</si>
  <si>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</si>
  <si>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Дата составления расчета 05.09.2018 г.</t>
  </si>
  <si>
    <t>Картридж для HP DesignJet T610\620\770\790\1100\1120\1200\1300\2300 , оригинальный от производителя. Цвет малиновый.</t>
  </si>
  <si>
    <t>Картридж для HP DesignJet T610\620\770\790\1100\1120\1200\1300\2300, оригинальный от производителя. Цвет голубой</t>
  </si>
  <si>
    <t xml:space="preserve">Картридж для HP DesignJet T610\620\770\790\1100\1120\1200\1300\2300 , оригинальный от производителя. Цвет желтый. </t>
  </si>
  <si>
    <t>ИКЗ № 183862200236886220100100010010000242</t>
  </si>
  <si>
    <t>Печатающая головка оригинальная от производителя для принтеров HP Designjet T770 44in HPGL2.Технология печати: струйная. Ресурс 1000 ml. Цвет - матовый черный и желтый. .Использование картриджа не прекращает действие сертификата соответствия печатающего устройства.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</si>
</sst>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214">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1" fontId="3" fillId="0" borderId="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32"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4" fontId="3"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left" vertical="center" wrapText="1"/>
    </xf>
    <xf numFmtId="2" fontId="5" fillId="0" borderId="20" xfId="0" applyNumberFormat="1" applyFont="1" applyFill="1" applyBorder="1" applyAlignment="1">
      <alignment horizontal="left" vertical="center" wrapText="1"/>
    </xf>
    <xf numFmtId="2" fontId="5" fillId="0" borderId="19" xfId="0" applyNumberFormat="1" applyFont="1" applyFill="1" applyBorder="1" applyAlignment="1">
      <alignment horizontal="left" vertical="center" wrapText="1"/>
    </xf>
    <xf numFmtId="2" fontId="5" fillId="0" borderId="18" xfId="0" applyNumberFormat="1" applyFont="1" applyFill="1" applyBorder="1" applyAlignment="1">
      <alignment horizontal="center"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7" fillId="0" borderId="27" xfId="0" applyNumberFormat="1" applyFont="1" applyFill="1" applyBorder="1" applyAlignment="1">
      <alignment horizontal="left" vertical="center" wrapText="1"/>
    </xf>
    <xf numFmtId="2" fontId="7" fillId="0" borderId="25" xfId="0" applyNumberFormat="1" applyFont="1" applyFill="1" applyBorder="1" applyAlignment="1">
      <alignment horizontal="left" vertical="center" wrapText="1"/>
    </xf>
    <xf numFmtId="2" fontId="5" fillId="0" borderId="2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13" xfId="0" quotePrefix="1" applyFont="1" applyFill="1" applyBorder="1" applyAlignment="1">
      <alignment horizontal="center" wrapText="1"/>
    </xf>
    <xf numFmtId="0" fontId="3" fillId="0" borderId="0" xfId="0" applyFont="1" applyFill="1" applyBorder="1" applyAlignment="1">
      <alignment horizontal="center" vertical="top"/>
    </xf>
    <xf numFmtId="0" fontId="3" fillId="0" borderId="0" xfId="0" applyFont="1" applyBorder="1" applyAlignment="1">
      <alignment horizontal="center" vertical="top"/>
    </xf>
    <xf numFmtId="0" fontId="6" fillId="0" borderId="3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4" fontId="10" fillId="0" borderId="14" xfId="0" applyNumberFormat="1" applyFont="1" applyFill="1" applyBorder="1" applyAlignment="1">
      <alignment horizontal="center"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1" xfId="0" applyFont="1" applyFill="1" applyBorder="1" applyAlignment="1">
      <alignment horizontal="right" vertical="center" wrapText="1"/>
    </xf>
    <xf numFmtId="1" fontId="9" fillId="0" borderId="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2" fontId="9" fillId="0" borderId="2" xfId="0" applyNumberFormat="1" applyFont="1" applyFill="1" applyBorder="1" applyAlignment="1">
      <alignment horizontal="right"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2" fontId="10"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2" fontId="9" fillId="0" borderId="3"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9" fillId="0" borderId="12" xfId="0" applyNumberFormat="1" applyFont="1" applyFill="1" applyBorder="1" applyAlignment="1">
      <alignment horizontal="left" vertical="center" wrapText="1"/>
    </xf>
    <xf numFmtId="1" fontId="9" fillId="0" borderId="12" xfId="0" applyNumberFormat="1" applyFont="1" applyFill="1" applyBorder="1" applyAlignment="1">
      <alignment horizontal="center" vertical="center" wrapText="1"/>
    </xf>
    <xf numFmtId="2" fontId="14" fillId="0" borderId="12" xfId="0" applyNumberFormat="1" applyFont="1" applyFill="1" applyBorder="1" applyAlignment="1">
      <alignment horizontal="left" vertical="center" wrapText="1"/>
    </xf>
    <xf numFmtId="2" fontId="14" fillId="0" borderId="8" xfId="0" applyNumberFormat="1" applyFont="1" applyFill="1" applyBorder="1" applyAlignment="1">
      <alignment horizontal="left" vertical="center" wrapText="1"/>
    </xf>
    <xf numFmtId="2" fontId="14" fillId="0" borderId="21" xfId="0" applyNumberFormat="1" applyFont="1" applyFill="1" applyBorder="1" applyAlignment="1">
      <alignment horizontal="left" vertical="center" wrapText="1"/>
    </xf>
    <xf numFmtId="2" fontId="14" fillId="0" borderId="22" xfId="0" applyNumberFormat="1" applyFont="1" applyFill="1" applyBorder="1" applyAlignment="1">
      <alignment horizontal="left" vertical="center" wrapText="1"/>
    </xf>
    <xf numFmtId="2" fontId="14" fillId="0" borderId="23" xfId="0" applyNumberFormat="1" applyFont="1" applyFill="1" applyBorder="1" applyAlignment="1">
      <alignment horizontal="left" vertical="center" wrapText="1"/>
    </xf>
    <xf numFmtId="2" fontId="14" fillId="0" borderId="24" xfId="0" applyNumberFormat="1" applyFont="1" applyFill="1" applyBorder="1" applyAlignment="1">
      <alignment horizontal="center" vertical="center" wrapText="1"/>
    </xf>
    <xf numFmtId="2" fontId="14" fillId="0" borderId="21" xfId="0" applyNumberFormat="1" applyFont="1" applyFill="1" applyBorder="1" applyAlignment="1">
      <alignment horizontal="center" vertical="center" wrapText="1"/>
    </xf>
    <xf numFmtId="2" fontId="9" fillId="0" borderId="4" xfId="0" applyNumberFormat="1" applyFont="1" applyFill="1" applyBorder="1" applyAlignment="1">
      <alignment horizontal="left" vertical="center" wrapText="1"/>
    </xf>
    <xf numFmtId="4" fontId="10" fillId="0" borderId="21" xfId="0" applyNumberFormat="1" applyFont="1" applyFill="1" applyBorder="1" applyAlignment="1">
      <alignment horizontal="center" vertical="center" wrapText="1"/>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0" fillId="0" borderId="6" xfId="1" applyFont="1" applyFill="1" applyBorder="1" applyAlignment="1">
      <alignment horizontal="center" vertical="center" wrapText="1"/>
    </xf>
    <xf numFmtId="2" fontId="14" fillId="0" borderId="5" xfId="0" applyNumberFormat="1" applyFont="1" applyFill="1" applyBorder="1" applyAlignment="1">
      <alignment horizontal="left" vertical="center" wrapText="1"/>
    </xf>
    <xf numFmtId="2" fontId="14" fillId="0" borderId="28" xfId="0" applyNumberFormat="1" applyFont="1" applyFill="1" applyBorder="1" applyAlignment="1">
      <alignment horizontal="left" vertical="center" wrapText="1"/>
    </xf>
    <xf numFmtId="2" fontId="14" fillId="0" borderId="26" xfId="0" applyNumberFormat="1" applyFont="1" applyFill="1" applyBorder="1" applyAlignment="1">
      <alignment horizontal="left" vertical="center" wrapText="1"/>
    </xf>
    <xf numFmtId="2" fontId="14" fillId="0" borderId="30"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0"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0" xfId="0" applyFont="1" applyFill="1" applyBorder="1" applyAlignment="1">
      <alignment horizontal="left" vertical="top"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2"/>
  <sheetViews>
    <sheetView tabSelected="1" topLeftCell="A131" zoomScale="60" zoomScaleNormal="60" workbookViewId="0">
      <selection sqref="A1:Q162"/>
    </sheetView>
  </sheetViews>
  <sheetFormatPr defaultRowHeight="18.75" x14ac:dyDescent="0.25"/>
  <cols>
    <col min="1" max="1" width="9" style="9" customWidth="1"/>
    <col min="2" max="2" width="31.28515625" style="105"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9.7109375" style="15" customWidth="1"/>
    <col min="9" max="9" width="9" style="15" customWidth="1"/>
    <col min="10" max="11" width="0" style="8" hidden="1" customWidth="1"/>
    <col min="12" max="12" width="10.5703125" style="8" hidden="1" customWidth="1"/>
    <col min="13" max="13" width="11" style="9" customWidth="1"/>
    <col min="14" max="14" width="10.5703125" style="9" customWidth="1"/>
    <col min="15" max="15" width="10.28515625" style="9" customWidth="1"/>
    <col min="16" max="16" width="13" style="9" customWidth="1"/>
    <col min="17" max="17" width="17.140625" style="10" customWidth="1"/>
    <col min="18" max="18" width="13.85546875" style="8" customWidth="1"/>
    <col min="19" max="19" width="19" style="8" customWidth="1"/>
    <col min="20" max="20" width="13.140625" style="8" customWidth="1"/>
    <col min="21" max="21" width="10.85546875" style="8" customWidth="1"/>
    <col min="22" max="29" width="9.140625" style="8"/>
    <col min="30" max="30" width="2.42578125" style="8" customWidth="1"/>
    <col min="31" max="31" width="17.42578125" style="8" customWidth="1"/>
    <col min="32" max="32" width="15.85546875" style="8" customWidth="1"/>
    <col min="33" max="33" width="14.85546875" style="8" customWidth="1"/>
    <col min="34" max="34" width="19.5703125" style="8" customWidth="1"/>
    <col min="35" max="16384" width="9.140625" style="8"/>
  </cols>
  <sheetData>
    <row r="1" spans="1:21" s="112" customFormat="1" ht="15.75" x14ac:dyDescent="0.25">
      <c r="A1" s="206" t="s">
        <v>60</v>
      </c>
      <c r="B1" s="206"/>
      <c r="C1" s="206"/>
      <c r="D1" s="206"/>
      <c r="E1" s="206"/>
      <c r="F1" s="206"/>
      <c r="G1" s="206"/>
      <c r="H1" s="206"/>
      <c r="I1" s="206"/>
      <c r="J1" s="206"/>
      <c r="K1" s="206"/>
      <c r="L1" s="206"/>
      <c r="M1" s="206"/>
      <c r="N1" s="206"/>
      <c r="O1" s="206"/>
      <c r="P1" s="206"/>
      <c r="Q1" s="206"/>
    </row>
    <row r="2" spans="1:21" s="112" customFormat="1" ht="18" customHeight="1" x14ac:dyDescent="0.25">
      <c r="A2" s="113"/>
      <c r="B2" s="113"/>
      <c r="C2" s="206" t="s">
        <v>120</v>
      </c>
      <c r="D2" s="206"/>
      <c r="E2" s="206"/>
      <c r="F2" s="206"/>
      <c r="G2" s="206"/>
      <c r="H2" s="206"/>
      <c r="I2" s="206"/>
      <c r="J2" s="206"/>
      <c r="K2" s="206"/>
      <c r="L2" s="206"/>
      <c r="M2" s="206"/>
      <c r="N2" s="206"/>
      <c r="O2" s="206"/>
      <c r="P2" s="113"/>
      <c r="Q2" s="114"/>
    </row>
    <row r="3" spans="1:21" ht="18.75" customHeight="1" x14ac:dyDescent="0.25">
      <c r="A3" s="205" t="s">
        <v>61</v>
      </c>
      <c r="B3" s="205"/>
      <c r="C3" s="205"/>
      <c r="D3" s="205"/>
      <c r="E3" s="205"/>
      <c r="F3" s="205"/>
      <c r="G3" s="205"/>
      <c r="H3" s="205"/>
      <c r="I3" s="205"/>
      <c r="J3" s="205"/>
      <c r="K3" s="205"/>
      <c r="L3" s="205"/>
      <c r="M3" s="81"/>
      <c r="N3" s="81"/>
      <c r="O3" s="81"/>
      <c r="P3" s="81"/>
      <c r="Q3" s="4"/>
    </row>
    <row r="4" spans="1:21" ht="21.75" customHeight="1" thickBot="1" x14ac:dyDescent="0.3">
      <c r="A4" s="205" t="s">
        <v>62</v>
      </c>
      <c r="B4" s="205"/>
      <c r="C4" s="205"/>
      <c r="D4" s="205"/>
      <c r="E4" s="205"/>
      <c r="F4" s="205"/>
      <c r="G4" s="205"/>
      <c r="H4" s="205"/>
      <c r="I4" s="1"/>
      <c r="J4" s="2"/>
      <c r="K4" s="2"/>
      <c r="L4" s="2"/>
      <c r="M4" s="81"/>
      <c r="N4" s="81"/>
      <c r="O4" s="81"/>
      <c r="P4" s="81"/>
      <c r="Q4" s="4"/>
    </row>
    <row r="5" spans="1:21" ht="93" customHeight="1" thickBot="1" x14ac:dyDescent="0.3">
      <c r="A5" s="197" t="s">
        <v>115</v>
      </c>
      <c r="B5" s="197" t="s">
        <v>113</v>
      </c>
      <c r="C5" s="197" t="s">
        <v>114</v>
      </c>
      <c r="D5" s="212" t="s">
        <v>112</v>
      </c>
      <c r="E5" s="197" t="s">
        <v>6</v>
      </c>
      <c r="F5" s="210" t="s">
        <v>0</v>
      </c>
      <c r="G5" s="207" t="s">
        <v>1</v>
      </c>
      <c r="H5" s="208"/>
      <c r="I5" s="208"/>
      <c r="J5" s="208"/>
      <c r="K5" s="208"/>
      <c r="L5" s="208"/>
      <c r="M5" s="208"/>
      <c r="N5" s="208"/>
      <c r="O5" s="209"/>
      <c r="P5" s="207" t="s">
        <v>92</v>
      </c>
      <c r="Q5" s="209"/>
    </row>
    <row r="6" spans="1:21" ht="41.25" customHeight="1" thickBot="1" x14ac:dyDescent="0.3">
      <c r="A6" s="198"/>
      <c r="B6" s="198"/>
      <c r="C6" s="198"/>
      <c r="D6" s="213"/>
      <c r="E6" s="198"/>
      <c r="F6" s="211"/>
      <c r="G6" s="18" t="s">
        <v>10</v>
      </c>
      <c r="H6" s="18" t="s">
        <v>11</v>
      </c>
      <c r="I6" s="18" t="s">
        <v>12</v>
      </c>
      <c r="J6" s="19" t="s">
        <v>14</v>
      </c>
      <c r="K6" s="19" t="s">
        <v>15</v>
      </c>
      <c r="L6" s="19" t="s">
        <v>16</v>
      </c>
      <c r="M6" s="18" t="s">
        <v>14</v>
      </c>
      <c r="N6" s="18" t="s">
        <v>15</v>
      </c>
      <c r="O6" s="20" t="s">
        <v>16</v>
      </c>
      <c r="P6" s="21" t="s">
        <v>3</v>
      </c>
      <c r="Q6" s="22" t="s">
        <v>2</v>
      </c>
    </row>
    <row r="7" spans="1:21" s="11" customFormat="1" ht="87.75" customHeight="1" thickBot="1" x14ac:dyDescent="0.3">
      <c r="A7" s="115">
        <v>1</v>
      </c>
      <c r="B7" s="23" t="s">
        <v>30</v>
      </c>
      <c r="C7" s="23" t="s">
        <v>17</v>
      </c>
      <c r="D7" s="24" t="s">
        <v>7</v>
      </c>
      <c r="E7" s="25" t="s">
        <v>5</v>
      </c>
      <c r="F7" s="26">
        <v>30</v>
      </c>
      <c r="G7" s="27">
        <v>1777.96</v>
      </c>
      <c r="H7" s="27">
        <v>1866.86</v>
      </c>
      <c r="I7" s="27">
        <v>1902.42</v>
      </c>
      <c r="J7" s="24"/>
      <c r="K7" s="24"/>
      <c r="L7" s="24"/>
      <c r="M7" s="24"/>
      <c r="N7" s="24"/>
      <c r="O7" s="24"/>
      <c r="P7" s="28">
        <f>ROUND((G7+H7+I7)/3,2)</f>
        <v>1849.08</v>
      </c>
      <c r="Q7" s="28">
        <f>ROUND(F7*P7,2)</f>
        <v>55472.4</v>
      </c>
      <c r="R7" s="16"/>
    </row>
    <row r="8" spans="1:21" s="11" customFormat="1" ht="34.5" customHeight="1" thickBot="1" x14ac:dyDescent="0.3">
      <c r="A8" s="115"/>
      <c r="B8" s="115"/>
      <c r="C8" s="115" t="s">
        <v>8</v>
      </c>
      <c r="D8" s="116"/>
      <c r="E8" s="117"/>
      <c r="F8" s="118">
        <f>F7</f>
        <v>30</v>
      </c>
      <c r="G8" s="119"/>
      <c r="H8" s="119"/>
      <c r="I8" s="119"/>
      <c r="J8" s="116"/>
      <c r="K8" s="116"/>
      <c r="L8" s="116"/>
      <c r="M8" s="116"/>
      <c r="N8" s="116"/>
      <c r="O8" s="116"/>
      <c r="P8" s="120"/>
      <c r="Q8" s="120">
        <f>Q7</f>
        <v>55472.4</v>
      </c>
      <c r="R8" s="16"/>
    </row>
    <row r="9" spans="1:21" s="11" customFormat="1" ht="83.25" customHeight="1" thickBot="1" x14ac:dyDescent="0.3">
      <c r="A9" s="115">
        <v>2</v>
      </c>
      <c r="B9" s="23" t="s">
        <v>30</v>
      </c>
      <c r="C9" s="23" t="s">
        <v>77</v>
      </c>
      <c r="D9" s="24" t="s">
        <v>4</v>
      </c>
      <c r="E9" s="25" t="s">
        <v>5</v>
      </c>
      <c r="F9" s="39">
        <v>7</v>
      </c>
      <c r="G9" s="27">
        <v>7569.86</v>
      </c>
      <c r="H9" s="27">
        <v>7948.35</v>
      </c>
      <c r="I9" s="27">
        <v>8099.75</v>
      </c>
      <c r="J9" s="24"/>
      <c r="K9" s="24"/>
      <c r="L9" s="24"/>
      <c r="M9" s="24"/>
      <c r="N9" s="24"/>
      <c r="O9" s="24"/>
      <c r="P9" s="28">
        <f>ROUND((G9+H9+I9)/3,2)</f>
        <v>7872.65</v>
      </c>
      <c r="Q9" s="32">
        <f>ROUND(F9*P9,2)</f>
        <v>55108.55</v>
      </c>
      <c r="S9" s="5"/>
      <c r="T9" s="12"/>
      <c r="U9" s="5"/>
    </row>
    <row r="10" spans="1:21" s="5" customFormat="1" ht="21" customHeight="1" thickBot="1" x14ac:dyDescent="0.3">
      <c r="A10" s="115"/>
      <c r="B10" s="115"/>
      <c r="C10" s="115" t="s">
        <v>8</v>
      </c>
      <c r="D10" s="121"/>
      <c r="E10" s="121"/>
      <c r="F10" s="122">
        <f>SUM(F9)</f>
        <v>7</v>
      </c>
      <c r="G10" s="123"/>
      <c r="H10" s="123"/>
      <c r="I10" s="123"/>
      <c r="J10" s="121"/>
      <c r="K10" s="121"/>
      <c r="L10" s="121"/>
      <c r="M10" s="121"/>
      <c r="N10" s="121"/>
      <c r="O10" s="121"/>
      <c r="P10" s="120"/>
      <c r="Q10" s="124">
        <f>Q9</f>
        <v>55108.55</v>
      </c>
      <c r="T10" s="12"/>
    </row>
    <row r="11" spans="1:21" s="5" customFormat="1" ht="90.75" customHeight="1" thickBot="1" x14ac:dyDescent="0.3">
      <c r="A11" s="199">
        <v>3</v>
      </c>
      <c r="B11" s="23" t="s">
        <v>30</v>
      </c>
      <c r="C11" s="23" t="s">
        <v>20</v>
      </c>
      <c r="D11" s="30" t="s">
        <v>7</v>
      </c>
      <c r="E11" s="33" t="s">
        <v>5</v>
      </c>
      <c r="F11" s="26">
        <v>24</v>
      </c>
      <c r="G11" s="34">
        <v>468.84</v>
      </c>
      <c r="H11" s="31">
        <v>492.28</v>
      </c>
      <c r="I11" s="31">
        <v>501.66</v>
      </c>
      <c r="J11" s="30"/>
      <c r="K11" s="30"/>
      <c r="L11" s="30"/>
      <c r="M11" s="30"/>
      <c r="N11" s="30"/>
      <c r="O11" s="30"/>
      <c r="P11" s="28">
        <f t="shared" ref="P11:P69" si="0">ROUND((G11+H11+I11)/3,2)</f>
        <v>487.59</v>
      </c>
      <c r="Q11" s="32">
        <f>ROUND(F11*P11,2)</f>
        <v>11702.16</v>
      </c>
    </row>
    <row r="12" spans="1:21" s="5" customFormat="1" ht="75.75" thickBot="1" x14ac:dyDescent="0.3">
      <c r="A12" s="200"/>
      <c r="B12" s="23" t="s">
        <v>30</v>
      </c>
      <c r="C12" s="23" t="s">
        <v>20</v>
      </c>
      <c r="D12" s="30" t="s">
        <v>26</v>
      </c>
      <c r="E12" s="33" t="s">
        <v>5</v>
      </c>
      <c r="F12" s="26">
        <v>8</v>
      </c>
      <c r="G12" s="34">
        <v>468.84</v>
      </c>
      <c r="H12" s="31">
        <v>492.28</v>
      </c>
      <c r="I12" s="31">
        <v>501.66</v>
      </c>
      <c r="J12" s="30"/>
      <c r="K12" s="30"/>
      <c r="L12" s="30"/>
      <c r="M12" s="30"/>
      <c r="N12" s="30"/>
      <c r="O12" s="30"/>
      <c r="P12" s="28">
        <f t="shared" si="0"/>
        <v>487.59</v>
      </c>
      <c r="Q12" s="32">
        <f>ROUND(F12*P12,2)</f>
        <v>3900.72</v>
      </c>
    </row>
    <row r="13" spans="1:21" s="5" customFormat="1" ht="75.75" thickBot="1" x14ac:dyDescent="0.3">
      <c r="A13" s="201"/>
      <c r="B13" s="23" t="s">
        <v>30</v>
      </c>
      <c r="C13" s="23" t="s">
        <v>20</v>
      </c>
      <c r="D13" s="30" t="s">
        <v>13</v>
      </c>
      <c r="E13" s="33" t="s">
        <v>5</v>
      </c>
      <c r="F13" s="26">
        <v>2</v>
      </c>
      <c r="G13" s="34">
        <v>468.84</v>
      </c>
      <c r="H13" s="31">
        <v>492.28</v>
      </c>
      <c r="I13" s="31">
        <v>501.66</v>
      </c>
      <c r="J13" s="30"/>
      <c r="K13" s="30"/>
      <c r="L13" s="30"/>
      <c r="M13" s="30"/>
      <c r="N13" s="30"/>
      <c r="O13" s="30"/>
      <c r="P13" s="28">
        <f t="shared" si="0"/>
        <v>487.59</v>
      </c>
      <c r="Q13" s="32">
        <f>ROUND(F13*P13,2)</f>
        <v>975.18</v>
      </c>
    </row>
    <row r="14" spans="1:21" s="5" customFormat="1" ht="15.75" thickBot="1" x14ac:dyDescent="0.3">
      <c r="A14" s="121"/>
      <c r="B14" s="121"/>
      <c r="C14" s="115" t="s">
        <v>8</v>
      </c>
      <c r="D14" s="121"/>
      <c r="E14" s="121"/>
      <c r="F14" s="122">
        <f>SUM(F11:F13)</f>
        <v>34</v>
      </c>
      <c r="G14" s="123"/>
      <c r="H14" s="123"/>
      <c r="I14" s="123"/>
      <c r="J14" s="121"/>
      <c r="K14" s="121"/>
      <c r="L14" s="121"/>
      <c r="M14" s="121"/>
      <c r="N14" s="121"/>
      <c r="O14" s="121"/>
      <c r="P14" s="120"/>
      <c r="Q14" s="124">
        <f>SUM(Q11:Q13)</f>
        <v>16578.059999999998</v>
      </c>
    </row>
    <row r="15" spans="1:21" s="5" customFormat="1" ht="94.5" customHeight="1" thickBot="1" x14ac:dyDescent="0.3">
      <c r="A15" s="115">
        <v>4</v>
      </c>
      <c r="B15" s="23" t="s">
        <v>30</v>
      </c>
      <c r="C15" s="23" t="s">
        <v>19</v>
      </c>
      <c r="D15" s="30" t="s">
        <v>26</v>
      </c>
      <c r="E15" s="33" t="s">
        <v>5</v>
      </c>
      <c r="F15" s="26">
        <v>10</v>
      </c>
      <c r="G15" s="34">
        <v>646.5</v>
      </c>
      <c r="H15" s="31">
        <v>678.83</v>
      </c>
      <c r="I15" s="31">
        <v>691.76</v>
      </c>
      <c r="J15" s="30"/>
      <c r="K15" s="30"/>
      <c r="L15" s="30"/>
      <c r="M15" s="30"/>
      <c r="N15" s="30"/>
      <c r="O15" s="30"/>
      <c r="P15" s="28">
        <f t="shared" si="0"/>
        <v>672.36</v>
      </c>
      <c r="Q15" s="32">
        <f>ROUND(F15*P15,2)</f>
        <v>6723.6</v>
      </c>
    </row>
    <row r="16" spans="1:21" s="5" customFormat="1" ht="24.75" customHeight="1" thickBot="1" x14ac:dyDescent="0.3">
      <c r="A16" s="125"/>
      <c r="B16" s="126"/>
      <c r="C16" s="115" t="s">
        <v>8</v>
      </c>
      <c r="D16" s="115"/>
      <c r="E16" s="127"/>
      <c r="F16" s="128">
        <f>SUM(F15:F15)</f>
        <v>10</v>
      </c>
      <c r="G16" s="127"/>
      <c r="H16" s="127"/>
      <c r="I16" s="127"/>
      <c r="J16" s="127"/>
      <c r="K16" s="127"/>
      <c r="L16" s="127"/>
      <c r="M16" s="127"/>
      <c r="N16" s="127"/>
      <c r="O16" s="127"/>
      <c r="P16" s="120"/>
      <c r="Q16" s="124">
        <f>SUM(Q15:Q15)</f>
        <v>6723.6</v>
      </c>
      <c r="S16" s="11"/>
      <c r="T16" s="11"/>
      <c r="U16" s="11"/>
    </row>
    <row r="17" spans="1:23" s="11" customFormat="1" ht="107.25" customHeight="1" thickBot="1" x14ac:dyDescent="0.3">
      <c r="A17" s="199">
        <v>5</v>
      </c>
      <c r="B17" s="23" t="s">
        <v>18</v>
      </c>
      <c r="C17" s="23" t="s">
        <v>40</v>
      </c>
      <c r="D17" s="23" t="s">
        <v>26</v>
      </c>
      <c r="E17" s="35" t="s">
        <v>5</v>
      </c>
      <c r="F17" s="26">
        <v>8</v>
      </c>
      <c r="G17" s="34">
        <v>690.92</v>
      </c>
      <c r="H17" s="31">
        <v>725.47</v>
      </c>
      <c r="I17" s="31">
        <v>739.28</v>
      </c>
      <c r="J17" s="29"/>
      <c r="K17" s="29"/>
      <c r="L17" s="29"/>
      <c r="M17" s="23"/>
      <c r="N17" s="23"/>
      <c r="O17" s="23"/>
      <c r="P17" s="28">
        <f t="shared" si="0"/>
        <v>718.56</v>
      </c>
      <c r="Q17" s="32">
        <f>ROUND(F17*P17,2)</f>
        <v>5748.48</v>
      </c>
    </row>
    <row r="18" spans="1:23" s="11" customFormat="1" ht="123.75" customHeight="1" thickBot="1" x14ac:dyDescent="0.3">
      <c r="A18" s="201"/>
      <c r="B18" s="23" t="s">
        <v>18</v>
      </c>
      <c r="C18" s="23" t="s">
        <v>40</v>
      </c>
      <c r="D18" s="30" t="s">
        <v>7</v>
      </c>
      <c r="E18" s="33" t="s">
        <v>5</v>
      </c>
      <c r="F18" s="26">
        <v>50</v>
      </c>
      <c r="G18" s="34">
        <v>690.92</v>
      </c>
      <c r="H18" s="31">
        <v>725.47</v>
      </c>
      <c r="I18" s="31">
        <v>739.28</v>
      </c>
      <c r="J18" s="30"/>
      <c r="K18" s="30"/>
      <c r="L18" s="30"/>
      <c r="M18" s="30"/>
      <c r="N18" s="30"/>
      <c r="O18" s="30"/>
      <c r="P18" s="28">
        <f t="shared" si="0"/>
        <v>718.56</v>
      </c>
      <c r="Q18" s="32">
        <f>ROUND(F18*P18,2)</f>
        <v>35928</v>
      </c>
      <c r="S18" s="5"/>
      <c r="T18" s="5"/>
      <c r="U18" s="16"/>
    </row>
    <row r="19" spans="1:23" s="5" customFormat="1" ht="15" customHeight="1" thickBot="1" x14ac:dyDescent="0.3">
      <c r="A19" s="129"/>
      <c r="B19" s="130"/>
      <c r="C19" s="115" t="s">
        <v>8</v>
      </c>
      <c r="D19" s="130"/>
      <c r="E19" s="130"/>
      <c r="F19" s="122">
        <f>SUM(F17:F18)</f>
        <v>58</v>
      </c>
      <c r="G19" s="131"/>
      <c r="H19" s="131"/>
      <c r="I19" s="131"/>
      <c r="J19" s="130"/>
      <c r="K19" s="130"/>
      <c r="L19" s="130"/>
      <c r="M19" s="130"/>
      <c r="N19" s="130"/>
      <c r="O19" s="130"/>
      <c r="P19" s="120"/>
      <c r="Q19" s="132">
        <f>SUM(Q17:Q18)</f>
        <v>41676.479999999996</v>
      </c>
    </row>
    <row r="20" spans="1:23" s="5" customFormat="1" ht="111.75" customHeight="1" thickBot="1" x14ac:dyDescent="0.3">
      <c r="A20" s="115">
        <v>6</v>
      </c>
      <c r="B20" s="23" t="s">
        <v>93</v>
      </c>
      <c r="C20" s="23" t="s">
        <v>21</v>
      </c>
      <c r="D20" s="30" t="s">
        <v>7</v>
      </c>
      <c r="E20" s="33" t="s">
        <v>5</v>
      </c>
      <c r="F20" s="26">
        <v>30</v>
      </c>
      <c r="G20" s="34">
        <v>903.13</v>
      </c>
      <c r="H20" s="31">
        <v>948.29</v>
      </c>
      <c r="I20" s="31">
        <v>966.35</v>
      </c>
      <c r="J20" s="30"/>
      <c r="K20" s="30"/>
      <c r="L20" s="30"/>
      <c r="M20" s="30"/>
      <c r="N20" s="30"/>
      <c r="O20" s="30"/>
      <c r="P20" s="28">
        <f t="shared" si="0"/>
        <v>939.26</v>
      </c>
      <c r="Q20" s="32">
        <f>ROUND(F20*P20,2)</f>
        <v>28177.8</v>
      </c>
    </row>
    <row r="21" spans="1:23" s="5" customFormat="1" ht="18" customHeight="1" thickBot="1" x14ac:dyDescent="0.3">
      <c r="A21" s="129"/>
      <c r="B21" s="130"/>
      <c r="C21" s="115" t="s">
        <v>8</v>
      </c>
      <c r="D21" s="130"/>
      <c r="E21" s="130"/>
      <c r="F21" s="122">
        <f>SUM(F20)</f>
        <v>30</v>
      </c>
      <c r="G21" s="131"/>
      <c r="H21" s="131"/>
      <c r="I21" s="131"/>
      <c r="J21" s="130"/>
      <c r="K21" s="130"/>
      <c r="L21" s="130"/>
      <c r="M21" s="130"/>
      <c r="N21" s="130"/>
      <c r="O21" s="130"/>
      <c r="P21" s="120"/>
      <c r="Q21" s="132">
        <f>SUM(Q20)</f>
        <v>28177.8</v>
      </c>
      <c r="S21" s="11"/>
      <c r="T21" s="11"/>
      <c r="U21" s="11"/>
    </row>
    <row r="22" spans="1:23" s="11" customFormat="1" ht="163.5" customHeight="1" thickBot="1" x14ac:dyDescent="0.3">
      <c r="A22" s="199">
        <v>7</v>
      </c>
      <c r="B22" s="23" t="s">
        <v>30</v>
      </c>
      <c r="C22" s="23" t="s">
        <v>41</v>
      </c>
      <c r="D22" s="23" t="s">
        <v>26</v>
      </c>
      <c r="E22" s="35" t="s">
        <v>5</v>
      </c>
      <c r="F22" s="26">
        <v>8</v>
      </c>
      <c r="G22" s="34">
        <v>387.9</v>
      </c>
      <c r="H22" s="31">
        <v>407.3</v>
      </c>
      <c r="I22" s="31">
        <v>415.05</v>
      </c>
      <c r="J22" s="29"/>
      <c r="K22" s="29"/>
      <c r="L22" s="29"/>
      <c r="M22" s="23"/>
      <c r="N22" s="23"/>
      <c r="O22" s="23"/>
      <c r="P22" s="28">
        <f t="shared" si="0"/>
        <v>403.42</v>
      </c>
      <c r="Q22" s="32">
        <f>ROUND(F22*P22,2)</f>
        <v>3227.36</v>
      </c>
    </row>
    <row r="23" spans="1:23" s="11" customFormat="1" ht="148.5" customHeight="1" thickBot="1" x14ac:dyDescent="0.3">
      <c r="A23" s="200"/>
      <c r="B23" s="23" t="s">
        <v>93</v>
      </c>
      <c r="C23" s="23" t="s">
        <v>41</v>
      </c>
      <c r="D23" s="30" t="s">
        <v>7</v>
      </c>
      <c r="E23" s="33" t="s">
        <v>5</v>
      </c>
      <c r="F23" s="26">
        <v>22</v>
      </c>
      <c r="G23" s="34">
        <v>387.9</v>
      </c>
      <c r="H23" s="31">
        <v>407.3</v>
      </c>
      <c r="I23" s="31">
        <v>415.05</v>
      </c>
      <c r="J23" s="30"/>
      <c r="K23" s="30"/>
      <c r="L23" s="30"/>
      <c r="M23" s="30"/>
      <c r="N23" s="30"/>
      <c r="O23" s="30"/>
      <c r="P23" s="28">
        <f t="shared" si="0"/>
        <v>403.42</v>
      </c>
      <c r="Q23" s="32">
        <f>ROUND(F23*P23,2)</f>
        <v>8875.24</v>
      </c>
      <c r="S23" s="5"/>
      <c r="T23" s="5"/>
      <c r="U23" s="5"/>
    </row>
    <row r="24" spans="1:23" s="11" customFormat="1" ht="148.5" customHeight="1" thickBot="1" x14ac:dyDescent="0.3">
      <c r="A24" s="201"/>
      <c r="B24" s="23" t="s">
        <v>30</v>
      </c>
      <c r="C24" s="23" t="s">
        <v>41</v>
      </c>
      <c r="D24" s="30" t="s">
        <v>13</v>
      </c>
      <c r="E24" s="33" t="s">
        <v>5</v>
      </c>
      <c r="F24" s="26">
        <v>2</v>
      </c>
      <c r="G24" s="34">
        <v>387.9</v>
      </c>
      <c r="H24" s="31">
        <v>407.3</v>
      </c>
      <c r="I24" s="31">
        <v>415.05</v>
      </c>
      <c r="J24" s="30"/>
      <c r="K24" s="30"/>
      <c r="L24" s="30"/>
      <c r="M24" s="30"/>
      <c r="N24" s="30"/>
      <c r="O24" s="30"/>
      <c r="P24" s="28">
        <f t="shared" si="0"/>
        <v>403.42</v>
      </c>
      <c r="Q24" s="32">
        <f>ROUND(F24*P24,2)</f>
        <v>806.84</v>
      </c>
      <c r="S24" s="5"/>
      <c r="T24" s="5"/>
      <c r="U24" s="5"/>
    </row>
    <row r="25" spans="1:23" s="5" customFormat="1" ht="15.75" thickBot="1" x14ac:dyDescent="0.3">
      <c r="A25" s="121"/>
      <c r="B25" s="121"/>
      <c r="C25" s="115" t="s">
        <v>8</v>
      </c>
      <c r="D25" s="121"/>
      <c r="E25" s="133"/>
      <c r="F25" s="122">
        <f>SUM(F22:F24)</f>
        <v>32</v>
      </c>
      <c r="G25" s="134"/>
      <c r="H25" s="123"/>
      <c r="I25" s="123"/>
      <c r="J25" s="121"/>
      <c r="K25" s="121"/>
      <c r="L25" s="121"/>
      <c r="M25" s="121"/>
      <c r="N25" s="121"/>
      <c r="O25" s="121"/>
      <c r="P25" s="120"/>
      <c r="Q25" s="124">
        <f>SUM(Q22:Q24)</f>
        <v>12909.44</v>
      </c>
    </row>
    <row r="26" spans="1:23" s="5" customFormat="1" ht="104.25" customHeight="1" thickBot="1" x14ac:dyDescent="0.3">
      <c r="A26" s="115">
        <v>8</v>
      </c>
      <c r="B26" s="23" t="s">
        <v>30</v>
      </c>
      <c r="C26" s="23" t="s">
        <v>22</v>
      </c>
      <c r="D26" s="23" t="s">
        <v>7</v>
      </c>
      <c r="E26" s="33" t="s">
        <v>5</v>
      </c>
      <c r="F26" s="26">
        <v>35</v>
      </c>
      <c r="G26" s="34">
        <v>1233.79</v>
      </c>
      <c r="H26" s="31">
        <v>1295.48</v>
      </c>
      <c r="I26" s="31">
        <v>1320.16</v>
      </c>
      <c r="J26" s="29"/>
      <c r="K26" s="29"/>
      <c r="L26" s="29"/>
      <c r="M26" s="29"/>
      <c r="N26" s="29"/>
      <c r="O26" s="29"/>
      <c r="P26" s="28">
        <f t="shared" si="0"/>
        <v>1283.1400000000001</v>
      </c>
      <c r="Q26" s="32">
        <f>ROUND(F26*P26,2)</f>
        <v>44909.9</v>
      </c>
      <c r="R26" s="16"/>
    </row>
    <row r="27" spans="1:23" s="5" customFormat="1" ht="15.75" thickBot="1" x14ac:dyDescent="0.3">
      <c r="A27" s="133"/>
      <c r="B27" s="126"/>
      <c r="C27" s="115" t="s">
        <v>8</v>
      </c>
      <c r="D27" s="135"/>
      <c r="E27" s="126"/>
      <c r="F27" s="122">
        <f>SUM(F26:F26)</f>
        <v>35</v>
      </c>
      <c r="G27" s="136"/>
      <c r="H27" s="136"/>
      <c r="I27" s="136"/>
      <c r="J27" s="137"/>
      <c r="K27" s="137"/>
      <c r="L27" s="137"/>
      <c r="M27" s="137"/>
      <c r="N27" s="137"/>
      <c r="O27" s="137"/>
      <c r="P27" s="120"/>
      <c r="Q27" s="124">
        <f>SUM(Q26:Q26)</f>
        <v>44909.9</v>
      </c>
    </row>
    <row r="28" spans="1:23" s="5" customFormat="1" ht="135.75" thickBot="1" x14ac:dyDescent="0.3">
      <c r="A28" s="115">
        <v>9</v>
      </c>
      <c r="B28" s="23" t="s">
        <v>30</v>
      </c>
      <c r="C28" s="23" t="s">
        <v>42</v>
      </c>
      <c r="D28" s="30" t="s">
        <v>7</v>
      </c>
      <c r="E28" s="33" t="s">
        <v>5</v>
      </c>
      <c r="F28" s="26">
        <v>65</v>
      </c>
      <c r="G28" s="34">
        <v>387.9</v>
      </c>
      <c r="H28" s="31">
        <v>407.3</v>
      </c>
      <c r="I28" s="31">
        <v>415.05</v>
      </c>
      <c r="J28" s="30"/>
      <c r="K28" s="30"/>
      <c r="L28" s="30"/>
      <c r="M28" s="30"/>
      <c r="N28" s="30"/>
      <c r="O28" s="30"/>
      <c r="P28" s="28">
        <f t="shared" si="0"/>
        <v>403.42</v>
      </c>
      <c r="Q28" s="32">
        <f>ROUND(F28*P28,2)</f>
        <v>26222.3</v>
      </c>
      <c r="V28" s="16"/>
      <c r="W28" s="16"/>
    </row>
    <row r="29" spans="1:23" s="5" customFormat="1" ht="15.75" thickBot="1" x14ac:dyDescent="0.3">
      <c r="A29" s="133"/>
      <c r="B29" s="126"/>
      <c r="C29" s="115" t="s">
        <v>8</v>
      </c>
      <c r="D29" s="135"/>
      <c r="E29" s="126"/>
      <c r="F29" s="122">
        <f>SUM(F28:F28)</f>
        <v>65</v>
      </c>
      <c r="G29" s="136"/>
      <c r="H29" s="136"/>
      <c r="I29" s="136"/>
      <c r="J29" s="137"/>
      <c r="K29" s="137"/>
      <c r="L29" s="137"/>
      <c r="M29" s="137"/>
      <c r="N29" s="137"/>
      <c r="O29" s="137"/>
      <c r="P29" s="120"/>
      <c r="Q29" s="124">
        <f>SUM(Q28)</f>
        <v>26222.3</v>
      </c>
    </row>
    <row r="30" spans="1:23" s="5" customFormat="1" ht="75.75" thickBot="1" x14ac:dyDescent="0.3">
      <c r="A30" s="115">
        <v>10</v>
      </c>
      <c r="B30" s="23" t="s">
        <v>30</v>
      </c>
      <c r="C30" s="23" t="s">
        <v>28</v>
      </c>
      <c r="D30" s="30" t="s">
        <v>7</v>
      </c>
      <c r="E30" s="33" t="s">
        <v>5</v>
      </c>
      <c r="F30" s="26">
        <v>8</v>
      </c>
      <c r="G30" s="34">
        <v>432.31</v>
      </c>
      <c r="H30" s="31">
        <v>453.93</v>
      </c>
      <c r="I30" s="31">
        <v>462.57</v>
      </c>
      <c r="J30" s="30"/>
      <c r="K30" s="30"/>
      <c r="L30" s="30"/>
      <c r="M30" s="30"/>
      <c r="N30" s="30"/>
      <c r="O30" s="30"/>
      <c r="P30" s="28">
        <f t="shared" si="0"/>
        <v>449.6</v>
      </c>
      <c r="Q30" s="32">
        <f>ROUND(F30*P30,2)</f>
        <v>3596.8</v>
      </c>
    </row>
    <row r="31" spans="1:23" s="5" customFormat="1" ht="15.75" thickBot="1" x14ac:dyDescent="0.3">
      <c r="A31" s="115"/>
      <c r="B31" s="115"/>
      <c r="C31" s="115" t="s">
        <v>8</v>
      </c>
      <c r="D31" s="121"/>
      <c r="E31" s="133"/>
      <c r="F31" s="118">
        <f>F30</f>
        <v>8</v>
      </c>
      <c r="G31" s="134"/>
      <c r="H31" s="123"/>
      <c r="I31" s="123"/>
      <c r="J31" s="121"/>
      <c r="K31" s="121"/>
      <c r="L31" s="121"/>
      <c r="M31" s="121"/>
      <c r="N31" s="121"/>
      <c r="O31" s="121"/>
      <c r="P31" s="120"/>
      <c r="Q31" s="124">
        <f>SUM(Q30)</f>
        <v>3596.8</v>
      </c>
    </row>
    <row r="32" spans="1:23" s="5" customFormat="1" ht="75.75" thickBot="1" x14ac:dyDescent="0.3">
      <c r="A32" s="115">
        <v>11</v>
      </c>
      <c r="B32" s="23" t="s">
        <v>30</v>
      </c>
      <c r="C32" s="23" t="s">
        <v>27</v>
      </c>
      <c r="D32" s="30" t="s">
        <v>7</v>
      </c>
      <c r="E32" s="33" t="s">
        <v>5</v>
      </c>
      <c r="F32" s="26">
        <v>5</v>
      </c>
      <c r="G32" s="34">
        <v>577.41</v>
      </c>
      <c r="H32" s="31">
        <v>606.28</v>
      </c>
      <c r="I32" s="31">
        <v>617.83000000000004</v>
      </c>
      <c r="J32" s="30"/>
      <c r="K32" s="30"/>
      <c r="L32" s="30"/>
      <c r="M32" s="30"/>
      <c r="N32" s="30"/>
      <c r="O32" s="30"/>
      <c r="P32" s="28">
        <f t="shared" si="0"/>
        <v>600.51</v>
      </c>
      <c r="Q32" s="32">
        <f>ROUND(F32*P32,2)</f>
        <v>3002.55</v>
      </c>
      <c r="R32" s="16"/>
    </row>
    <row r="33" spans="1:21" s="5" customFormat="1" ht="15.75" thickBot="1" x14ac:dyDescent="0.3">
      <c r="A33" s="133"/>
      <c r="B33" s="126"/>
      <c r="C33" s="135" t="s">
        <v>8</v>
      </c>
      <c r="D33" s="135"/>
      <c r="E33" s="126"/>
      <c r="F33" s="122">
        <f>SUM(F32:F32)</f>
        <v>5</v>
      </c>
      <c r="G33" s="136"/>
      <c r="H33" s="136"/>
      <c r="I33" s="136"/>
      <c r="J33" s="137"/>
      <c r="K33" s="137"/>
      <c r="L33" s="137"/>
      <c r="M33" s="137"/>
      <c r="N33" s="137"/>
      <c r="O33" s="137"/>
      <c r="P33" s="120"/>
      <c r="Q33" s="124">
        <f>SUM(Q32)</f>
        <v>3002.55</v>
      </c>
    </row>
    <row r="34" spans="1:21" s="5" customFormat="1" ht="90.75" thickBot="1" x14ac:dyDescent="0.3">
      <c r="A34" s="115">
        <v>12</v>
      </c>
      <c r="B34" s="23" t="s">
        <v>30</v>
      </c>
      <c r="C34" s="23" t="s">
        <v>43</v>
      </c>
      <c r="D34" s="30" t="s">
        <v>7</v>
      </c>
      <c r="E34" s="33" t="s">
        <v>5</v>
      </c>
      <c r="F34" s="26">
        <v>3</v>
      </c>
      <c r="G34" s="34">
        <v>802.45</v>
      </c>
      <c r="H34" s="31">
        <v>842.57</v>
      </c>
      <c r="I34" s="31">
        <v>858.62</v>
      </c>
      <c r="J34" s="30"/>
      <c r="K34" s="30"/>
      <c r="L34" s="30"/>
      <c r="M34" s="30"/>
      <c r="N34" s="30"/>
      <c r="O34" s="30"/>
      <c r="P34" s="28">
        <f t="shared" si="0"/>
        <v>834.55</v>
      </c>
      <c r="Q34" s="32">
        <f>ROUND(F34*P34,2)</f>
        <v>2503.65</v>
      </c>
    </row>
    <row r="35" spans="1:21" s="5" customFormat="1" ht="15.75" thickBot="1" x14ac:dyDescent="0.3">
      <c r="A35" s="133"/>
      <c r="B35" s="126"/>
      <c r="C35" s="126" t="s">
        <v>8</v>
      </c>
      <c r="D35" s="135"/>
      <c r="E35" s="126"/>
      <c r="F35" s="122">
        <f>SUM(F34:F34)</f>
        <v>3</v>
      </c>
      <c r="G35" s="136"/>
      <c r="H35" s="136"/>
      <c r="I35" s="136"/>
      <c r="J35" s="137"/>
      <c r="K35" s="137"/>
      <c r="L35" s="137"/>
      <c r="M35" s="137"/>
      <c r="N35" s="137"/>
      <c r="O35" s="137"/>
      <c r="P35" s="120"/>
      <c r="Q35" s="124">
        <f>SUM(Q34)</f>
        <v>2503.65</v>
      </c>
    </row>
    <row r="36" spans="1:21" s="5" customFormat="1" ht="90.75" customHeight="1" thickBot="1" x14ac:dyDescent="0.3">
      <c r="A36" s="115">
        <v>13</v>
      </c>
      <c r="B36" s="23" t="s">
        <v>30</v>
      </c>
      <c r="C36" s="23" t="s">
        <v>44</v>
      </c>
      <c r="D36" s="30" t="s">
        <v>7</v>
      </c>
      <c r="E36" s="33" t="s">
        <v>5</v>
      </c>
      <c r="F36" s="26">
        <v>2</v>
      </c>
      <c r="G36" s="34">
        <v>1668.08</v>
      </c>
      <c r="H36" s="31">
        <v>1751.48</v>
      </c>
      <c r="I36" s="31">
        <v>1784.85</v>
      </c>
      <c r="J36" s="30"/>
      <c r="K36" s="30"/>
      <c r="L36" s="30"/>
      <c r="M36" s="30"/>
      <c r="N36" s="30"/>
      <c r="O36" s="30"/>
      <c r="P36" s="28">
        <f t="shared" si="0"/>
        <v>1734.8</v>
      </c>
      <c r="Q36" s="32">
        <f>ROUND(F36*P36,2)</f>
        <v>3469.6</v>
      </c>
    </row>
    <row r="37" spans="1:21" s="5" customFormat="1" ht="15.75" thickBot="1" x14ac:dyDescent="0.3">
      <c r="A37" s="133"/>
      <c r="B37" s="126"/>
      <c r="C37" s="135" t="s">
        <v>8</v>
      </c>
      <c r="D37" s="135"/>
      <c r="E37" s="126"/>
      <c r="F37" s="122">
        <f>SUM(F36:F36)</f>
        <v>2</v>
      </c>
      <c r="G37" s="136"/>
      <c r="H37" s="136"/>
      <c r="I37" s="136"/>
      <c r="J37" s="137"/>
      <c r="K37" s="137"/>
      <c r="L37" s="137"/>
      <c r="M37" s="137"/>
      <c r="N37" s="137"/>
      <c r="O37" s="137"/>
      <c r="P37" s="120"/>
      <c r="Q37" s="124">
        <f>SUM(Q36)</f>
        <v>3469.6</v>
      </c>
    </row>
    <row r="38" spans="1:21" s="5" customFormat="1" ht="75.75" thickBot="1" x14ac:dyDescent="0.3">
      <c r="A38" s="199">
        <v>14</v>
      </c>
      <c r="B38" s="75" t="s">
        <v>30</v>
      </c>
      <c r="C38" s="23" t="s">
        <v>45</v>
      </c>
      <c r="D38" s="37" t="s">
        <v>7</v>
      </c>
      <c r="E38" s="33" t="s">
        <v>5</v>
      </c>
      <c r="F38" s="26">
        <v>3</v>
      </c>
      <c r="G38" s="34">
        <v>1061.23</v>
      </c>
      <c r="H38" s="31">
        <v>1114.29</v>
      </c>
      <c r="I38" s="31">
        <v>1135.52</v>
      </c>
      <c r="J38" s="38"/>
      <c r="K38" s="38"/>
      <c r="L38" s="38"/>
      <c r="M38" s="29"/>
      <c r="N38" s="29"/>
      <c r="O38" s="29"/>
      <c r="P38" s="28">
        <f t="shared" si="0"/>
        <v>1103.68</v>
      </c>
      <c r="Q38" s="32">
        <f>ROUND(F38*P38,2)</f>
        <v>3311.04</v>
      </c>
    </row>
    <row r="39" spans="1:21" s="5" customFormat="1" ht="75.75" thickBot="1" x14ac:dyDescent="0.3">
      <c r="A39" s="201"/>
      <c r="B39" s="75" t="s">
        <v>30</v>
      </c>
      <c r="C39" s="23" t="s">
        <v>45</v>
      </c>
      <c r="D39" s="30" t="s">
        <v>26</v>
      </c>
      <c r="E39" s="33" t="s">
        <v>5</v>
      </c>
      <c r="F39" s="26">
        <v>10</v>
      </c>
      <c r="G39" s="34">
        <v>1061.23</v>
      </c>
      <c r="H39" s="31">
        <v>1114.29</v>
      </c>
      <c r="I39" s="31">
        <v>1135.52</v>
      </c>
      <c r="J39" s="30"/>
      <c r="K39" s="30"/>
      <c r="L39" s="30"/>
      <c r="M39" s="30"/>
      <c r="N39" s="30"/>
      <c r="O39" s="30"/>
      <c r="P39" s="28">
        <f t="shared" si="0"/>
        <v>1103.68</v>
      </c>
      <c r="Q39" s="32">
        <f>ROUND(F39*P39,2)</f>
        <v>11036.8</v>
      </c>
    </row>
    <row r="40" spans="1:21" s="5" customFormat="1" ht="15.75" thickBot="1" x14ac:dyDescent="0.3">
      <c r="A40" s="133"/>
      <c r="B40" s="126"/>
      <c r="C40" s="135" t="s">
        <v>8</v>
      </c>
      <c r="D40" s="135"/>
      <c r="E40" s="126"/>
      <c r="F40" s="122">
        <f>SUM(F38:F39)</f>
        <v>13</v>
      </c>
      <c r="G40" s="136"/>
      <c r="H40" s="136"/>
      <c r="I40" s="136"/>
      <c r="J40" s="137"/>
      <c r="K40" s="137"/>
      <c r="L40" s="137"/>
      <c r="M40" s="137"/>
      <c r="N40" s="137"/>
      <c r="O40" s="137"/>
      <c r="P40" s="120"/>
      <c r="Q40" s="124">
        <f>SUM(Q38:Q39)</f>
        <v>14347.84</v>
      </c>
    </row>
    <row r="41" spans="1:21" s="5" customFormat="1" ht="105.75" thickBot="1" x14ac:dyDescent="0.3">
      <c r="A41" s="115">
        <v>15</v>
      </c>
      <c r="B41" s="23" t="s">
        <v>94</v>
      </c>
      <c r="C41" s="23" t="s">
        <v>46</v>
      </c>
      <c r="D41" s="30" t="s">
        <v>7</v>
      </c>
      <c r="E41" s="33" t="s">
        <v>5</v>
      </c>
      <c r="F41" s="26">
        <v>10</v>
      </c>
      <c r="G41" s="34">
        <v>1263.3900000000001</v>
      </c>
      <c r="H41" s="31">
        <v>1326.56</v>
      </c>
      <c r="I41" s="31">
        <v>1351.83</v>
      </c>
      <c r="J41" s="30"/>
      <c r="K41" s="30"/>
      <c r="L41" s="30"/>
      <c r="M41" s="30"/>
      <c r="N41" s="30"/>
      <c r="O41" s="30"/>
      <c r="P41" s="28">
        <f t="shared" si="0"/>
        <v>1313.93</v>
      </c>
      <c r="Q41" s="32">
        <f>ROUND(F41*P41,2)</f>
        <v>13139.3</v>
      </c>
      <c r="R41" s="16"/>
    </row>
    <row r="42" spans="1:21" s="5" customFormat="1" ht="15.75" thickBot="1" x14ac:dyDescent="0.3">
      <c r="A42" s="138"/>
      <c r="B42" s="138"/>
      <c r="C42" s="138" t="s">
        <v>8</v>
      </c>
      <c r="D42" s="138"/>
      <c r="E42" s="139"/>
      <c r="F42" s="128">
        <f>SUM(F41)</f>
        <v>10</v>
      </c>
      <c r="G42" s="139"/>
      <c r="H42" s="139"/>
      <c r="I42" s="139"/>
      <c r="J42" s="139"/>
      <c r="K42" s="139"/>
      <c r="L42" s="139"/>
      <c r="M42" s="139"/>
      <c r="N42" s="139"/>
      <c r="O42" s="139"/>
      <c r="P42" s="120"/>
      <c r="Q42" s="124">
        <f>Q41</f>
        <v>13139.3</v>
      </c>
    </row>
    <row r="43" spans="1:21" s="5" customFormat="1" ht="120.75" thickBot="1" x14ac:dyDescent="0.3">
      <c r="A43" s="199">
        <v>16</v>
      </c>
      <c r="B43" s="23" t="s">
        <v>18</v>
      </c>
      <c r="C43" s="23" t="s">
        <v>47</v>
      </c>
      <c r="D43" s="30" t="s">
        <v>7</v>
      </c>
      <c r="E43" s="33" t="s">
        <v>5</v>
      </c>
      <c r="F43" s="26">
        <v>4</v>
      </c>
      <c r="G43" s="34">
        <v>1384.58</v>
      </c>
      <c r="H43" s="31">
        <v>1453.81</v>
      </c>
      <c r="I43" s="31">
        <v>1481.5</v>
      </c>
      <c r="J43" s="30"/>
      <c r="K43" s="30"/>
      <c r="L43" s="30"/>
      <c r="M43" s="30"/>
      <c r="N43" s="30"/>
      <c r="O43" s="30"/>
      <c r="P43" s="28">
        <f t="shared" si="0"/>
        <v>1439.96</v>
      </c>
      <c r="Q43" s="32">
        <f>ROUND(F43*P43,2)</f>
        <v>5759.84</v>
      </c>
    </row>
    <row r="44" spans="1:21" s="5" customFormat="1" ht="120.75" thickBot="1" x14ac:dyDescent="0.3">
      <c r="A44" s="200"/>
      <c r="B44" s="23" t="s">
        <v>18</v>
      </c>
      <c r="C44" s="23" t="s">
        <v>47</v>
      </c>
      <c r="D44" s="30" t="s">
        <v>26</v>
      </c>
      <c r="E44" s="33" t="s">
        <v>5</v>
      </c>
      <c r="F44" s="26">
        <v>9</v>
      </c>
      <c r="G44" s="34">
        <v>1384.58</v>
      </c>
      <c r="H44" s="31">
        <v>1453.81</v>
      </c>
      <c r="I44" s="31">
        <v>1481.5</v>
      </c>
      <c r="J44" s="30"/>
      <c r="K44" s="30"/>
      <c r="L44" s="30"/>
      <c r="M44" s="30"/>
      <c r="N44" s="30"/>
      <c r="O44" s="30"/>
      <c r="P44" s="28">
        <f t="shared" si="0"/>
        <v>1439.96</v>
      </c>
      <c r="Q44" s="32">
        <f>ROUND(F44*P44,2)</f>
        <v>12959.64</v>
      </c>
    </row>
    <row r="45" spans="1:21" s="5" customFormat="1" ht="120.75" thickBot="1" x14ac:dyDescent="0.3">
      <c r="A45" s="201"/>
      <c r="B45" s="23" t="s">
        <v>18</v>
      </c>
      <c r="C45" s="23" t="s">
        <v>47</v>
      </c>
      <c r="D45" s="30" t="s">
        <v>25</v>
      </c>
      <c r="E45" s="33" t="s">
        <v>5</v>
      </c>
      <c r="F45" s="26">
        <v>10</v>
      </c>
      <c r="G45" s="34">
        <v>1384.58</v>
      </c>
      <c r="H45" s="31">
        <v>1453.81</v>
      </c>
      <c r="I45" s="31">
        <v>1481.5</v>
      </c>
      <c r="J45" s="30"/>
      <c r="K45" s="30"/>
      <c r="L45" s="30"/>
      <c r="M45" s="30"/>
      <c r="N45" s="30"/>
      <c r="O45" s="30"/>
      <c r="P45" s="28">
        <f t="shared" si="0"/>
        <v>1439.96</v>
      </c>
      <c r="Q45" s="32">
        <f>ROUND(F45*P45,2)</f>
        <v>14399.6</v>
      </c>
      <c r="U45" s="13"/>
    </row>
    <row r="46" spans="1:21" s="5" customFormat="1" ht="15.75" thickBot="1" x14ac:dyDescent="0.3">
      <c r="A46" s="138"/>
      <c r="B46" s="138"/>
      <c r="C46" s="138" t="s">
        <v>8</v>
      </c>
      <c r="D46" s="138"/>
      <c r="E46" s="139"/>
      <c r="F46" s="128">
        <f>SUM(F43:F45)</f>
        <v>23</v>
      </c>
      <c r="G46" s="139"/>
      <c r="H46" s="139"/>
      <c r="I46" s="139"/>
      <c r="J46" s="139"/>
      <c r="K46" s="139"/>
      <c r="L46" s="139"/>
      <c r="M46" s="139"/>
      <c r="N46" s="139"/>
      <c r="O46" s="139"/>
      <c r="P46" s="120"/>
      <c r="Q46" s="124">
        <f>SUM(Q43:Q45)</f>
        <v>33119.08</v>
      </c>
    </row>
    <row r="47" spans="1:21" s="5" customFormat="1" ht="120.75" thickBot="1" x14ac:dyDescent="0.3">
      <c r="A47" s="199">
        <v>17</v>
      </c>
      <c r="B47" s="23" t="s">
        <v>18</v>
      </c>
      <c r="C47" s="23" t="s">
        <v>48</v>
      </c>
      <c r="D47" s="30" t="s">
        <v>7</v>
      </c>
      <c r="E47" s="33" t="s">
        <v>5</v>
      </c>
      <c r="F47" s="26">
        <v>4</v>
      </c>
      <c r="G47" s="34">
        <v>1332.49</v>
      </c>
      <c r="H47" s="31">
        <v>1399.11</v>
      </c>
      <c r="I47" s="31">
        <v>1425.76</v>
      </c>
      <c r="J47" s="30"/>
      <c r="K47" s="30"/>
      <c r="L47" s="30"/>
      <c r="M47" s="30"/>
      <c r="N47" s="30"/>
      <c r="O47" s="30"/>
      <c r="P47" s="28">
        <f t="shared" si="0"/>
        <v>1385.79</v>
      </c>
      <c r="Q47" s="32">
        <f>ROUND(F47*P47,2)</f>
        <v>5543.16</v>
      </c>
    </row>
    <row r="48" spans="1:21" s="5" customFormat="1" ht="120.75" thickBot="1" x14ac:dyDescent="0.3">
      <c r="A48" s="200"/>
      <c r="B48" s="23" t="s">
        <v>18</v>
      </c>
      <c r="C48" s="23" t="s">
        <v>48</v>
      </c>
      <c r="D48" s="30" t="s">
        <v>26</v>
      </c>
      <c r="E48" s="33" t="s">
        <v>5</v>
      </c>
      <c r="F48" s="26">
        <v>9</v>
      </c>
      <c r="G48" s="34">
        <v>1332.49</v>
      </c>
      <c r="H48" s="31">
        <v>1399.11</v>
      </c>
      <c r="I48" s="31">
        <v>1425.76</v>
      </c>
      <c r="J48" s="30"/>
      <c r="K48" s="30"/>
      <c r="L48" s="30"/>
      <c r="M48" s="30"/>
      <c r="N48" s="30"/>
      <c r="O48" s="30"/>
      <c r="P48" s="28">
        <f t="shared" si="0"/>
        <v>1385.79</v>
      </c>
      <c r="Q48" s="32">
        <f>ROUND(F48*P48,2)</f>
        <v>12472.11</v>
      </c>
    </row>
    <row r="49" spans="1:18" s="5" customFormat="1" ht="120.75" thickBot="1" x14ac:dyDescent="0.3">
      <c r="A49" s="201"/>
      <c r="B49" s="23" t="s">
        <v>18</v>
      </c>
      <c r="C49" s="23" t="s">
        <v>48</v>
      </c>
      <c r="D49" s="30" t="s">
        <v>25</v>
      </c>
      <c r="E49" s="33" t="s">
        <v>5</v>
      </c>
      <c r="F49" s="26">
        <v>4</v>
      </c>
      <c r="G49" s="34">
        <v>1332.49</v>
      </c>
      <c r="H49" s="31">
        <v>1399.11</v>
      </c>
      <c r="I49" s="31">
        <v>1425.76</v>
      </c>
      <c r="J49" s="30"/>
      <c r="K49" s="30"/>
      <c r="L49" s="30"/>
      <c r="M49" s="30"/>
      <c r="N49" s="30"/>
      <c r="O49" s="30"/>
      <c r="P49" s="28">
        <f t="shared" si="0"/>
        <v>1385.79</v>
      </c>
      <c r="Q49" s="32">
        <f>ROUND(F49*P49,2)</f>
        <v>5543.16</v>
      </c>
    </row>
    <row r="50" spans="1:18" s="5" customFormat="1" ht="15.75" thickBot="1" x14ac:dyDescent="0.3">
      <c r="A50" s="138"/>
      <c r="B50" s="138"/>
      <c r="C50" s="138" t="s">
        <v>8</v>
      </c>
      <c r="D50" s="138"/>
      <c r="E50" s="139"/>
      <c r="F50" s="128">
        <f>SUM(F47:F49)</f>
        <v>17</v>
      </c>
      <c r="G50" s="139"/>
      <c r="H50" s="139"/>
      <c r="I50" s="139"/>
      <c r="J50" s="139"/>
      <c r="K50" s="139"/>
      <c r="L50" s="139"/>
      <c r="M50" s="139"/>
      <c r="N50" s="139"/>
      <c r="O50" s="139"/>
      <c r="P50" s="120"/>
      <c r="Q50" s="124">
        <f>SUM(Q47:Q49)</f>
        <v>23558.43</v>
      </c>
    </row>
    <row r="51" spans="1:18" s="5" customFormat="1" ht="120.75" thickBot="1" x14ac:dyDescent="0.3">
      <c r="A51" s="199">
        <v>18</v>
      </c>
      <c r="B51" s="23" t="s">
        <v>18</v>
      </c>
      <c r="C51" s="23" t="s">
        <v>49</v>
      </c>
      <c r="D51" s="30" t="s">
        <v>7</v>
      </c>
      <c r="E51" s="33" t="s">
        <v>5</v>
      </c>
      <c r="F51" s="26">
        <v>4</v>
      </c>
      <c r="G51" s="34">
        <v>1332.49</v>
      </c>
      <c r="H51" s="31">
        <v>1399.11</v>
      </c>
      <c r="I51" s="31">
        <v>1425.76</v>
      </c>
      <c r="J51" s="30"/>
      <c r="K51" s="30"/>
      <c r="L51" s="30"/>
      <c r="M51" s="30"/>
      <c r="N51" s="30"/>
      <c r="O51" s="30"/>
      <c r="P51" s="28">
        <f t="shared" si="0"/>
        <v>1385.79</v>
      </c>
      <c r="Q51" s="32">
        <f>ROUND(F51*P51,2)</f>
        <v>5543.16</v>
      </c>
    </row>
    <row r="52" spans="1:18" s="5" customFormat="1" ht="120.75" thickBot="1" x14ac:dyDescent="0.3">
      <c r="A52" s="200"/>
      <c r="B52" s="23" t="s">
        <v>18</v>
      </c>
      <c r="C52" s="23" t="s">
        <v>49</v>
      </c>
      <c r="D52" s="30" t="s">
        <v>26</v>
      </c>
      <c r="E52" s="33" t="s">
        <v>5</v>
      </c>
      <c r="F52" s="26">
        <v>9</v>
      </c>
      <c r="G52" s="34">
        <v>1332.49</v>
      </c>
      <c r="H52" s="31">
        <v>1399.11</v>
      </c>
      <c r="I52" s="31">
        <v>1425.76</v>
      </c>
      <c r="J52" s="30"/>
      <c r="K52" s="30"/>
      <c r="L52" s="30"/>
      <c r="M52" s="30"/>
      <c r="N52" s="30"/>
      <c r="O52" s="30"/>
      <c r="P52" s="28">
        <f t="shared" si="0"/>
        <v>1385.79</v>
      </c>
      <c r="Q52" s="32">
        <f>ROUND(F52*P52,2)</f>
        <v>12472.11</v>
      </c>
    </row>
    <row r="53" spans="1:18" s="5" customFormat="1" ht="120.75" thickBot="1" x14ac:dyDescent="0.3">
      <c r="A53" s="201"/>
      <c r="B53" s="23" t="s">
        <v>18</v>
      </c>
      <c r="C53" s="23" t="s">
        <v>49</v>
      </c>
      <c r="D53" s="30" t="s">
        <v>25</v>
      </c>
      <c r="E53" s="33" t="s">
        <v>5</v>
      </c>
      <c r="F53" s="26">
        <v>8</v>
      </c>
      <c r="G53" s="34">
        <v>1332.49</v>
      </c>
      <c r="H53" s="31">
        <v>1399.11</v>
      </c>
      <c r="I53" s="31">
        <v>1425.76</v>
      </c>
      <c r="J53" s="30"/>
      <c r="K53" s="30"/>
      <c r="L53" s="30"/>
      <c r="M53" s="30"/>
      <c r="N53" s="30"/>
      <c r="O53" s="30"/>
      <c r="P53" s="28">
        <f t="shared" si="0"/>
        <v>1385.79</v>
      </c>
      <c r="Q53" s="32">
        <f>ROUND(F53*P53,2)</f>
        <v>11086.32</v>
      </c>
    </row>
    <row r="54" spans="1:18" s="5" customFormat="1" ht="15.75" thickBot="1" x14ac:dyDescent="0.3">
      <c r="A54" s="138"/>
      <c r="B54" s="138"/>
      <c r="C54" s="138" t="s">
        <v>8</v>
      </c>
      <c r="D54" s="138"/>
      <c r="E54" s="139"/>
      <c r="F54" s="128">
        <f>SUM(F51:F53)</f>
        <v>21</v>
      </c>
      <c r="G54" s="139"/>
      <c r="H54" s="139"/>
      <c r="I54" s="139"/>
      <c r="J54" s="139"/>
      <c r="K54" s="139"/>
      <c r="L54" s="139"/>
      <c r="M54" s="139"/>
      <c r="N54" s="139"/>
      <c r="O54" s="139"/>
      <c r="P54" s="120"/>
      <c r="Q54" s="124">
        <f>SUM(Q51:Q53)</f>
        <v>29101.59</v>
      </c>
    </row>
    <row r="55" spans="1:18" s="5" customFormat="1" ht="120.75" thickBot="1" x14ac:dyDescent="0.3">
      <c r="A55" s="199">
        <v>19</v>
      </c>
      <c r="B55" s="23" t="s">
        <v>18</v>
      </c>
      <c r="C55" s="23" t="s">
        <v>50</v>
      </c>
      <c r="D55" s="30" t="s">
        <v>7</v>
      </c>
      <c r="E55" s="33" t="s">
        <v>5</v>
      </c>
      <c r="F55" s="26">
        <v>4</v>
      </c>
      <c r="G55" s="34">
        <v>1332.49</v>
      </c>
      <c r="H55" s="31">
        <v>1399.11</v>
      </c>
      <c r="I55" s="31">
        <v>1425.76</v>
      </c>
      <c r="J55" s="30"/>
      <c r="K55" s="30"/>
      <c r="L55" s="30"/>
      <c r="M55" s="30"/>
      <c r="N55" s="30"/>
      <c r="O55" s="30"/>
      <c r="P55" s="28">
        <f t="shared" si="0"/>
        <v>1385.79</v>
      </c>
      <c r="Q55" s="32">
        <f>ROUND(F55*P55,2)</f>
        <v>5543.16</v>
      </c>
    </row>
    <row r="56" spans="1:18" s="5" customFormat="1" ht="120.75" thickBot="1" x14ac:dyDescent="0.3">
      <c r="A56" s="200"/>
      <c r="B56" s="23" t="s">
        <v>18</v>
      </c>
      <c r="C56" s="23" t="s">
        <v>50</v>
      </c>
      <c r="D56" s="30" t="s">
        <v>26</v>
      </c>
      <c r="E56" s="33" t="s">
        <v>5</v>
      </c>
      <c r="F56" s="26">
        <v>9</v>
      </c>
      <c r="G56" s="34">
        <v>1332.49</v>
      </c>
      <c r="H56" s="31">
        <v>1399.11</v>
      </c>
      <c r="I56" s="31">
        <v>1425.76</v>
      </c>
      <c r="J56" s="30"/>
      <c r="K56" s="30"/>
      <c r="L56" s="30"/>
      <c r="M56" s="30"/>
      <c r="N56" s="30"/>
      <c r="O56" s="30"/>
      <c r="P56" s="28">
        <f t="shared" si="0"/>
        <v>1385.79</v>
      </c>
      <c r="Q56" s="32">
        <f>ROUND(F56*P56,2)</f>
        <v>12472.11</v>
      </c>
    </row>
    <row r="57" spans="1:18" s="5" customFormat="1" ht="120.75" thickBot="1" x14ac:dyDescent="0.3">
      <c r="A57" s="201"/>
      <c r="B57" s="23" t="s">
        <v>18</v>
      </c>
      <c r="C57" s="23" t="s">
        <v>50</v>
      </c>
      <c r="D57" s="30" t="s">
        <v>25</v>
      </c>
      <c r="E57" s="33" t="s">
        <v>5</v>
      </c>
      <c r="F57" s="26">
        <v>4</v>
      </c>
      <c r="G57" s="34">
        <v>1332.49</v>
      </c>
      <c r="H57" s="31">
        <v>1399.11</v>
      </c>
      <c r="I57" s="31">
        <v>1425.76</v>
      </c>
      <c r="J57" s="30"/>
      <c r="K57" s="30"/>
      <c r="L57" s="30"/>
      <c r="M57" s="30"/>
      <c r="N57" s="30"/>
      <c r="O57" s="30"/>
      <c r="P57" s="28">
        <f t="shared" si="0"/>
        <v>1385.79</v>
      </c>
      <c r="Q57" s="32">
        <f>ROUND(F57*P57,2)</f>
        <v>5543.16</v>
      </c>
    </row>
    <row r="58" spans="1:18" s="5" customFormat="1" ht="15.75" thickBot="1" x14ac:dyDescent="0.3">
      <c r="A58" s="115"/>
      <c r="B58" s="115"/>
      <c r="C58" s="138" t="s">
        <v>8</v>
      </c>
      <c r="D58" s="121"/>
      <c r="E58" s="133"/>
      <c r="F58" s="122">
        <f>F55+F56+F57</f>
        <v>17</v>
      </c>
      <c r="G58" s="134"/>
      <c r="H58" s="123"/>
      <c r="I58" s="123"/>
      <c r="J58" s="121"/>
      <c r="K58" s="121"/>
      <c r="L58" s="121"/>
      <c r="M58" s="121"/>
      <c r="N58" s="121"/>
      <c r="O58" s="121"/>
      <c r="P58" s="120"/>
      <c r="Q58" s="124">
        <f>SUM(Q55:Q57)</f>
        <v>23558.43</v>
      </c>
    </row>
    <row r="59" spans="1:18" s="5" customFormat="1" ht="60.75" thickBot="1" x14ac:dyDescent="0.3">
      <c r="A59" s="115">
        <v>20</v>
      </c>
      <c r="B59" s="23" t="s">
        <v>30</v>
      </c>
      <c r="C59" s="23" t="s">
        <v>78</v>
      </c>
      <c r="D59" s="30" t="s">
        <v>7</v>
      </c>
      <c r="E59" s="33" t="s">
        <v>5</v>
      </c>
      <c r="F59" s="26">
        <v>6</v>
      </c>
      <c r="G59" s="34">
        <v>5547.96</v>
      </c>
      <c r="H59" s="31">
        <v>5825.36</v>
      </c>
      <c r="I59" s="31">
        <v>5936.32</v>
      </c>
      <c r="J59" s="30"/>
      <c r="K59" s="30"/>
      <c r="L59" s="30"/>
      <c r="M59" s="30"/>
      <c r="N59" s="30"/>
      <c r="O59" s="30"/>
      <c r="P59" s="28">
        <f t="shared" si="0"/>
        <v>5769.88</v>
      </c>
      <c r="Q59" s="32">
        <f>ROUND(F59*P59,2)</f>
        <v>34619.279999999999</v>
      </c>
      <c r="R59" s="16"/>
    </row>
    <row r="60" spans="1:18" s="141" customFormat="1" ht="15.75" thickBot="1" x14ac:dyDescent="0.3">
      <c r="A60" s="138"/>
      <c r="B60" s="138"/>
      <c r="C60" s="138" t="s">
        <v>8</v>
      </c>
      <c r="D60" s="138"/>
      <c r="E60" s="139"/>
      <c r="F60" s="128">
        <f>SUM(F59)</f>
        <v>6</v>
      </c>
      <c r="G60" s="139"/>
      <c r="H60" s="139"/>
      <c r="I60" s="139"/>
      <c r="J60" s="139"/>
      <c r="K60" s="139"/>
      <c r="L60" s="139"/>
      <c r="M60" s="139"/>
      <c r="N60" s="139"/>
      <c r="O60" s="139"/>
      <c r="P60" s="120"/>
      <c r="Q60" s="124">
        <f>Q59</f>
        <v>34619.279999999999</v>
      </c>
      <c r="R60" s="140"/>
    </row>
    <row r="61" spans="1:18" s="5" customFormat="1" ht="60.75" thickBot="1" x14ac:dyDescent="0.3">
      <c r="A61" s="115">
        <v>21</v>
      </c>
      <c r="B61" s="23" t="s">
        <v>30</v>
      </c>
      <c r="C61" s="23" t="s">
        <v>79</v>
      </c>
      <c r="D61" s="30" t="s">
        <v>7</v>
      </c>
      <c r="E61" s="33" t="s">
        <v>5</v>
      </c>
      <c r="F61" s="26">
        <v>6</v>
      </c>
      <c r="G61" s="34">
        <v>5547.96</v>
      </c>
      <c r="H61" s="31">
        <v>5825.36</v>
      </c>
      <c r="I61" s="31">
        <v>5936.32</v>
      </c>
      <c r="J61" s="30"/>
      <c r="K61" s="30"/>
      <c r="L61" s="30"/>
      <c r="M61" s="30"/>
      <c r="N61" s="30"/>
      <c r="O61" s="30"/>
      <c r="P61" s="28">
        <f t="shared" si="0"/>
        <v>5769.88</v>
      </c>
      <c r="Q61" s="32">
        <f>ROUND(F61*P61,2)</f>
        <v>34619.279999999999</v>
      </c>
      <c r="R61" s="16"/>
    </row>
    <row r="62" spans="1:18" s="141" customFormat="1" ht="15.75" thickBot="1" x14ac:dyDescent="0.3">
      <c r="A62" s="138"/>
      <c r="B62" s="138"/>
      <c r="C62" s="138" t="s">
        <v>8</v>
      </c>
      <c r="D62" s="138"/>
      <c r="E62" s="139"/>
      <c r="F62" s="128">
        <f>SUM(F61)</f>
        <v>6</v>
      </c>
      <c r="G62" s="139"/>
      <c r="H62" s="139"/>
      <c r="I62" s="139"/>
      <c r="J62" s="139"/>
      <c r="K62" s="139"/>
      <c r="L62" s="139"/>
      <c r="M62" s="139"/>
      <c r="N62" s="139"/>
      <c r="O62" s="139"/>
      <c r="P62" s="120"/>
      <c r="Q62" s="124">
        <f>Q61</f>
        <v>34619.279999999999</v>
      </c>
      <c r="R62" s="140"/>
    </row>
    <row r="63" spans="1:18" s="5" customFormat="1" ht="60.75" thickBot="1" x14ac:dyDescent="0.3">
      <c r="A63" s="115">
        <v>22</v>
      </c>
      <c r="B63" s="23" t="s">
        <v>30</v>
      </c>
      <c r="C63" s="23" t="s">
        <v>80</v>
      </c>
      <c r="D63" s="30" t="s">
        <v>7</v>
      </c>
      <c r="E63" s="33" t="s">
        <v>5</v>
      </c>
      <c r="F63" s="26">
        <v>6</v>
      </c>
      <c r="G63" s="34">
        <v>5547.96</v>
      </c>
      <c r="H63" s="31">
        <v>5825.36</v>
      </c>
      <c r="I63" s="31">
        <v>5936.32</v>
      </c>
      <c r="J63" s="30"/>
      <c r="K63" s="30"/>
      <c r="L63" s="30"/>
      <c r="M63" s="30"/>
      <c r="N63" s="30"/>
      <c r="O63" s="30"/>
      <c r="P63" s="28">
        <f t="shared" si="0"/>
        <v>5769.88</v>
      </c>
      <c r="Q63" s="32">
        <f>ROUND(F63*P63,2)</f>
        <v>34619.279999999999</v>
      </c>
      <c r="R63" s="16"/>
    </row>
    <row r="64" spans="1:18" s="141" customFormat="1" ht="15.75" thickBot="1" x14ac:dyDescent="0.3">
      <c r="A64" s="138"/>
      <c r="B64" s="138"/>
      <c r="C64" s="138" t="s">
        <v>8</v>
      </c>
      <c r="D64" s="138"/>
      <c r="E64" s="139"/>
      <c r="F64" s="128">
        <f>SUM(F63)</f>
        <v>6</v>
      </c>
      <c r="G64" s="139"/>
      <c r="H64" s="139"/>
      <c r="I64" s="139"/>
      <c r="J64" s="139"/>
      <c r="K64" s="139"/>
      <c r="L64" s="139"/>
      <c r="M64" s="139"/>
      <c r="N64" s="139"/>
      <c r="O64" s="139"/>
      <c r="P64" s="120"/>
      <c r="Q64" s="124">
        <f>Q63</f>
        <v>34619.279999999999</v>
      </c>
      <c r="R64" s="140"/>
    </row>
    <row r="65" spans="1:18" s="5" customFormat="1" ht="60.75" thickBot="1" x14ac:dyDescent="0.3">
      <c r="A65" s="115">
        <v>23</v>
      </c>
      <c r="B65" s="23" t="s">
        <v>30</v>
      </c>
      <c r="C65" s="23" t="s">
        <v>81</v>
      </c>
      <c r="D65" s="30" t="s">
        <v>7</v>
      </c>
      <c r="E65" s="33" t="s">
        <v>5</v>
      </c>
      <c r="F65" s="26">
        <v>6</v>
      </c>
      <c r="G65" s="34">
        <v>5687.08</v>
      </c>
      <c r="H65" s="31">
        <v>5971.43</v>
      </c>
      <c r="I65" s="31">
        <v>6085.18</v>
      </c>
      <c r="J65" s="30"/>
      <c r="K65" s="30"/>
      <c r="L65" s="30"/>
      <c r="M65" s="30"/>
      <c r="N65" s="30"/>
      <c r="O65" s="30"/>
      <c r="P65" s="28">
        <f t="shared" si="0"/>
        <v>5914.56</v>
      </c>
      <c r="Q65" s="32">
        <f>ROUND(F65*P65,2)</f>
        <v>35487.360000000001</v>
      </c>
      <c r="R65" s="16"/>
    </row>
    <row r="66" spans="1:18" s="141" customFormat="1" ht="15.75" thickBot="1" x14ac:dyDescent="0.3">
      <c r="A66" s="138"/>
      <c r="B66" s="138"/>
      <c r="C66" s="138" t="s">
        <v>8</v>
      </c>
      <c r="D66" s="138"/>
      <c r="E66" s="139"/>
      <c r="F66" s="128">
        <f>SUM(F65)</f>
        <v>6</v>
      </c>
      <c r="G66" s="139"/>
      <c r="H66" s="139"/>
      <c r="I66" s="139"/>
      <c r="J66" s="139"/>
      <c r="K66" s="139"/>
      <c r="L66" s="139"/>
      <c r="M66" s="139"/>
      <c r="N66" s="139"/>
      <c r="O66" s="139"/>
      <c r="P66" s="120"/>
      <c r="Q66" s="124">
        <f>Q65</f>
        <v>35487.360000000001</v>
      </c>
    </row>
    <row r="67" spans="1:18" s="5" customFormat="1" ht="85.5" customHeight="1" thickBot="1" x14ac:dyDescent="0.3">
      <c r="A67" s="115">
        <v>24</v>
      </c>
      <c r="B67" s="23" t="s">
        <v>93</v>
      </c>
      <c r="C67" s="23" t="s">
        <v>29</v>
      </c>
      <c r="D67" s="30" t="s">
        <v>26</v>
      </c>
      <c r="E67" s="33" t="s">
        <v>5</v>
      </c>
      <c r="F67" s="26">
        <v>8</v>
      </c>
      <c r="G67" s="34">
        <v>304.64999999999998</v>
      </c>
      <c r="H67" s="31">
        <v>319.88</v>
      </c>
      <c r="I67" s="31">
        <v>325.98</v>
      </c>
      <c r="J67" s="30"/>
      <c r="K67" s="30"/>
      <c r="L67" s="30"/>
      <c r="M67" s="30"/>
      <c r="N67" s="30"/>
      <c r="O67" s="30"/>
      <c r="P67" s="28">
        <f t="shared" si="0"/>
        <v>316.83999999999997</v>
      </c>
      <c r="Q67" s="32">
        <f>ROUND(F67*P67,2)</f>
        <v>2534.7199999999998</v>
      </c>
    </row>
    <row r="68" spans="1:18" s="141" customFormat="1" ht="15.75" thickBot="1" x14ac:dyDescent="0.3">
      <c r="A68" s="142"/>
      <c r="B68" s="142"/>
      <c r="C68" s="142" t="s">
        <v>8</v>
      </c>
      <c r="D68" s="142"/>
      <c r="E68" s="143"/>
      <c r="F68" s="144">
        <f>F67</f>
        <v>8</v>
      </c>
      <c r="G68" s="143"/>
      <c r="H68" s="143"/>
      <c r="I68" s="143"/>
      <c r="J68" s="143"/>
      <c r="K68" s="143"/>
      <c r="L68" s="143"/>
      <c r="M68" s="143"/>
      <c r="N68" s="143"/>
      <c r="O68" s="143"/>
      <c r="P68" s="120"/>
      <c r="Q68" s="124">
        <f>Q67</f>
        <v>2534.7199999999998</v>
      </c>
    </row>
    <row r="69" spans="1:18" s="5" customFormat="1" ht="110.25" customHeight="1" thickBot="1" x14ac:dyDescent="0.3">
      <c r="A69" s="203">
        <v>25</v>
      </c>
      <c r="B69" s="40" t="s">
        <v>95</v>
      </c>
      <c r="C69" s="40" t="s">
        <v>51</v>
      </c>
      <c r="D69" s="40" t="s">
        <v>7</v>
      </c>
      <c r="E69" s="40" t="s">
        <v>5</v>
      </c>
      <c r="F69" s="36">
        <v>1</v>
      </c>
      <c r="G69" s="41">
        <v>660.32</v>
      </c>
      <c r="H69" s="41">
        <v>693.34</v>
      </c>
      <c r="I69" s="41">
        <v>706.54</v>
      </c>
      <c r="J69" s="41"/>
      <c r="K69" s="41"/>
      <c r="L69" s="44"/>
      <c r="M69" s="45"/>
      <c r="N69" s="45"/>
      <c r="O69" s="40"/>
      <c r="P69" s="28">
        <f t="shared" si="0"/>
        <v>686.73</v>
      </c>
      <c r="Q69" s="32">
        <f t="shared" ref="Q69:Q128" si="1">ROUND(F69*P69,2)</f>
        <v>686.73</v>
      </c>
    </row>
    <row r="70" spans="1:18" s="5" customFormat="1" ht="94.5" customHeight="1" thickBot="1" x14ac:dyDescent="0.3">
      <c r="A70" s="204"/>
      <c r="B70" s="40" t="s">
        <v>96</v>
      </c>
      <c r="C70" s="40" t="s">
        <v>52</v>
      </c>
      <c r="D70" s="40" t="s">
        <v>26</v>
      </c>
      <c r="E70" s="40" t="s">
        <v>5</v>
      </c>
      <c r="F70" s="36">
        <v>10</v>
      </c>
      <c r="G70" s="41">
        <v>660.32</v>
      </c>
      <c r="H70" s="41">
        <v>693.34</v>
      </c>
      <c r="I70" s="41">
        <v>706.54</v>
      </c>
      <c r="J70" s="41"/>
      <c r="K70" s="41"/>
      <c r="L70" s="44"/>
      <c r="M70" s="45"/>
      <c r="N70" s="45"/>
      <c r="O70" s="40"/>
      <c r="P70" s="28">
        <f t="shared" ref="P70:P128" si="2">ROUND((G70+H70+I70)/3,2)</f>
        <v>686.73</v>
      </c>
      <c r="Q70" s="32">
        <f t="shared" si="1"/>
        <v>6867.3</v>
      </c>
    </row>
    <row r="71" spans="1:18" s="141" customFormat="1" ht="29.25" customHeight="1" thickBot="1" x14ac:dyDescent="0.3">
      <c r="A71" s="145"/>
      <c r="B71" s="138"/>
      <c r="C71" s="138" t="s">
        <v>66</v>
      </c>
      <c r="D71" s="138"/>
      <c r="E71" s="138"/>
      <c r="F71" s="128">
        <f>F69+F70</f>
        <v>11</v>
      </c>
      <c r="G71" s="146"/>
      <c r="H71" s="146"/>
      <c r="I71" s="146"/>
      <c r="J71" s="146"/>
      <c r="K71" s="146"/>
      <c r="L71" s="147"/>
      <c r="M71" s="148"/>
      <c r="N71" s="148"/>
      <c r="O71" s="138"/>
      <c r="P71" s="120"/>
      <c r="Q71" s="124">
        <f>Q69+Q70</f>
        <v>7554.0300000000007</v>
      </c>
    </row>
    <row r="72" spans="1:18" s="5" customFormat="1" ht="86.25" customHeight="1" thickBot="1" x14ac:dyDescent="0.3">
      <c r="A72" s="145">
        <v>26</v>
      </c>
      <c r="B72" s="40" t="s">
        <v>97</v>
      </c>
      <c r="C72" s="40" t="s">
        <v>53</v>
      </c>
      <c r="D72" s="40" t="s">
        <v>7</v>
      </c>
      <c r="E72" s="40" t="s">
        <v>5</v>
      </c>
      <c r="F72" s="36">
        <v>13</v>
      </c>
      <c r="G72" s="41">
        <v>624.79</v>
      </c>
      <c r="H72" s="41">
        <v>656.03</v>
      </c>
      <c r="I72" s="41">
        <v>668.53</v>
      </c>
      <c r="J72" s="41"/>
      <c r="K72" s="41"/>
      <c r="L72" s="44"/>
      <c r="M72" s="45"/>
      <c r="N72" s="45"/>
      <c r="O72" s="40"/>
      <c r="P72" s="28">
        <f t="shared" si="2"/>
        <v>649.78</v>
      </c>
      <c r="Q72" s="32">
        <f t="shared" si="1"/>
        <v>8447.14</v>
      </c>
    </row>
    <row r="73" spans="1:18" s="141" customFormat="1" ht="25.5" customHeight="1" thickBot="1" x14ac:dyDescent="0.3">
      <c r="A73" s="149"/>
      <c r="B73" s="138"/>
      <c r="C73" s="138" t="s">
        <v>9</v>
      </c>
      <c r="D73" s="138"/>
      <c r="E73" s="138"/>
      <c r="F73" s="128">
        <f>SUM(F72)</f>
        <v>13</v>
      </c>
      <c r="G73" s="146"/>
      <c r="H73" s="146"/>
      <c r="I73" s="146"/>
      <c r="J73" s="146"/>
      <c r="K73" s="146"/>
      <c r="L73" s="147"/>
      <c r="M73" s="138"/>
      <c r="N73" s="138"/>
      <c r="O73" s="138"/>
      <c r="P73" s="120"/>
      <c r="Q73" s="124">
        <f>SUM(Q72)</f>
        <v>8447.14</v>
      </c>
    </row>
    <row r="74" spans="1:18" s="5" customFormat="1" ht="76.5" customHeight="1" thickBot="1" x14ac:dyDescent="0.3">
      <c r="A74" s="203">
        <v>27</v>
      </c>
      <c r="B74" s="49" t="s">
        <v>98</v>
      </c>
      <c r="C74" s="91" t="s">
        <v>82</v>
      </c>
      <c r="D74" s="40" t="s">
        <v>7</v>
      </c>
      <c r="E74" s="40" t="s">
        <v>5</v>
      </c>
      <c r="F74" s="36">
        <v>1</v>
      </c>
      <c r="G74" s="41">
        <v>969.14</v>
      </c>
      <c r="H74" s="41">
        <v>1017.6</v>
      </c>
      <c r="I74" s="41">
        <v>1036.98</v>
      </c>
      <c r="J74" s="41"/>
      <c r="K74" s="41"/>
      <c r="L74" s="44"/>
      <c r="M74" s="45"/>
      <c r="N74" s="45"/>
      <c r="O74" s="45"/>
      <c r="P74" s="28">
        <f t="shared" si="2"/>
        <v>1007.91</v>
      </c>
      <c r="Q74" s="32">
        <f t="shared" si="1"/>
        <v>1007.91</v>
      </c>
    </row>
    <row r="75" spans="1:18" s="5" customFormat="1" ht="76.5" customHeight="1" thickBot="1" x14ac:dyDescent="0.3">
      <c r="A75" s="204"/>
      <c r="B75" s="98" t="s">
        <v>99</v>
      </c>
      <c r="C75" s="91" t="s">
        <v>82</v>
      </c>
      <c r="D75" s="40" t="s">
        <v>13</v>
      </c>
      <c r="E75" s="40" t="s">
        <v>5</v>
      </c>
      <c r="F75" s="36">
        <v>1</v>
      </c>
      <c r="G75" s="41">
        <v>969.14</v>
      </c>
      <c r="H75" s="41">
        <v>1017.6</v>
      </c>
      <c r="I75" s="41">
        <v>1036.98</v>
      </c>
      <c r="J75" s="41"/>
      <c r="K75" s="41"/>
      <c r="L75" s="44"/>
      <c r="M75" s="45"/>
      <c r="N75" s="45"/>
      <c r="O75" s="45"/>
      <c r="P75" s="28">
        <f t="shared" si="2"/>
        <v>1007.91</v>
      </c>
      <c r="Q75" s="32">
        <f t="shared" si="1"/>
        <v>1007.91</v>
      </c>
    </row>
    <row r="76" spans="1:18" s="141" customFormat="1" ht="18.75" customHeight="1" thickBot="1" x14ac:dyDescent="0.3">
      <c r="A76" s="149"/>
      <c r="B76" s="142"/>
      <c r="C76" s="142" t="s">
        <v>9</v>
      </c>
      <c r="D76" s="138"/>
      <c r="E76" s="138"/>
      <c r="F76" s="128">
        <f>F74+F75</f>
        <v>2</v>
      </c>
      <c r="G76" s="146"/>
      <c r="H76" s="146"/>
      <c r="I76" s="146"/>
      <c r="J76" s="146"/>
      <c r="K76" s="146"/>
      <c r="L76" s="147"/>
      <c r="M76" s="138"/>
      <c r="N76" s="138"/>
      <c r="O76" s="138"/>
      <c r="P76" s="120"/>
      <c r="Q76" s="124">
        <f>Q74+Q75</f>
        <v>2015.82</v>
      </c>
    </row>
    <row r="77" spans="1:18" s="5" customFormat="1" ht="93.75" customHeight="1" thickBot="1" x14ac:dyDescent="0.3">
      <c r="A77" s="203">
        <v>28</v>
      </c>
      <c r="B77" s="49" t="s">
        <v>99</v>
      </c>
      <c r="C77" s="91" t="s">
        <v>83</v>
      </c>
      <c r="D77" s="46" t="s">
        <v>7</v>
      </c>
      <c r="E77" s="40" t="s">
        <v>5</v>
      </c>
      <c r="F77" s="36">
        <v>1</v>
      </c>
      <c r="G77" s="41">
        <v>969.14</v>
      </c>
      <c r="H77" s="41">
        <v>1017.6</v>
      </c>
      <c r="I77" s="41">
        <v>1036.98</v>
      </c>
      <c r="J77" s="41"/>
      <c r="K77" s="41"/>
      <c r="L77" s="44"/>
      <c r="M77" s="45"/>
      <c r="N77" s="45"/>
      <c r="O77" s="45"/>
      <c r="P77" s="28">
        <f t="shared" si="2"/>
        <v>1007.91</v>
      </c>
      <c r="Q77" s="32">
        <f t="shared" si="1"/>
        <v>1007.91</v>
      </c>
    </row>
    <row r="78" spans="1:18" s="5" customFormat="1" ht="93.75" customHeight="1" thickBot="1" x14ac:dyDescent="0.3">
      <c r="A78" s="204"/>
      <c r="B78" s="99" t="s">
        <v>99</v>
      </c>
      <c r="C78" s="92" t="s">
        <v>83</v>
      </c>
      <c r="D78" s="46" t="s">
        <v>13</v>
      </c>
      <c r="E78" s="40" t="s">
        <v>5</v>
      </c>
      <c r="F78" s="36">
        <v>1</v>
      </c>
      <c r="G78" s="41">
        <v>969.14</v>
      </c>
      <c r="H78" s="41">
        <v>1017.6</v>
      </c>
      <c r="I78" s="41">
        <v>1036.98</v>
      </c>
      <c r="J78" s="41"/>
      <c r="K78" s="41"/>
      <c r="L78" s="44"/>
      <c r="M78" s="45"/>
      <c r="N78" s="45"/>
      <c r="O78" s="45"/>
      <c r="P78" s="28">
        <f t="shared" si="2"/>
        <v>1007.91</v>
      </c>
      <c r="Q78" s="32">
        <f t="shared" si="1"/>
        <v>1007.91</v>
      </c>
    </row>
    <row r="79" spans="1:18" s="141" customFormat="1" ht="17.25" customHeight="1" thickBot="1" x14ac:dyDescent="0.3">
      <c r="A79" s="149"/>
      <c r="B79" s="150"/>
      <c r="C79" s="150" t="s">
        <v>9</v>
      </c>
      <c r="D79" s="138"/>
      <c r="E79" s="138"/>
      <c r="F79" s="128">
        <f>SUM(F77,F78)</f>
        <v>2</v>
      </c>
      <c r="G79" s="146"/>
      <c r="H79" s="146"/>
      <c r="I79" s="146"/>
      <c r="J79" s="146"/>
      <c r="K79" s="146"/>
      <c r="L79" s="147"/>
      <c r="M79" s="138"/>
      <c r="N79" s="138"/>
      <c r="O79" s="138"/>
      <c r="P79" s="120"/>
      <c r="Q79" s="124">
        <f>Q77+Q78</f>
        <v>2015.82</v>
      </c>
    </row>
    <row r="80" spans="1:18" s="5" customFormat="1" ht="83.25" customHeight="1" thickBot="1" x14ac:dyDescent="0.3">
      <c r="A80" s="203">
        <v>29</v>
      </c>
      <c r="B80" s="49" t="s">
        <v>98</v>
      </c>
      <c r="C80" s="49" t="s">
        <v>84</v>
      </c>
      <c r="D80" s="40" t="s">
        <v>7</v>
      </c>
      <c r="E80" s="40" t="s">
        <v>5</v>
      </c>
      <c r="F80" s="36">
        <v>1</v>
      </c>
      <c r="G80" s="41">
        <v>969.14</v>
      </c>
      <c r="H80" s="41">
        <v>1017.6</v>
      </c>
      <c r="I80" s="41">
        <v>1036.98</v>
      </c>
      <c r="J80" s="41"/>
      <c r="K80" s="41"/>
      <c r="L80" s="44"/>
      <c r="M80" s="45"/>
      <c r="N80" s="45"/>
      <c r="O80" s="45"/>
      <c r="P80" s="28">
        <f t="shared" si="2"/>
        <v>1007.91</v>
      </c>
      <c r="Q80" s="32">
        <f t="shared" si="1"/>
        <v>1007.91</v>
      </c>
    </row>
    <row r="81" spans="1:18" s="5" customFormat="1" ht="83.25" customHeight="1" thickBot="1" x14ac:dyDescent="0.3">
      <c r="A81" s="204"/>
      <c r="B81" s="98" t="s">
        <v>99</v>
      </c>
      <c r="C81" s="49" t="s">
        <v>84</v>
      </c>
      <c r="D81" s="40" t="s">
        <v>13</v>
      </c>
      <c r="E81" s="40" t="s">
        <v>5</v>
      </c>
      <c r="F81" s="36">
        <v>1</v>
      </c>
      <c r="G81" s="41">
        <v>969.14</v>
      </c>
      <c r="H81" s="41">
        <v>1017.6</v>
      </c>
      <c r="I81" s="41">
        <v>1036.98</v>
      </c>
      <c r="J81" s="41"/>
      <c r="K81" s="41"/>
      <c r="L81" s="44"/>
      <c r="M81" s="45"/>
      <c r="N81" s="45"/>
      <c r="O81" s="45"/>
      <c r="P81" s="28">
        <f t="shared" si="2"/>
        <v>1007.91</v>
      </c>
      <c r="Q81" s="32">
        <f t="shared" si="1"/>
        <v>1007.91</v>
      </c>
    </row>
    <row r="82" spans="1:18" s="141" customFormat="1" ht="27" customHeight="1" thickBot="1" x14ac:dyDescent="0.3">
      <c r="A82" s="149"/>
      <c r="B82" s="138"/>
      <c r="C82" s="138" t="s">
        <v>9</v>
      </c>
      <c r="D82" s="138"/>
      <c r="E82" s="138"/>
      <c r="F82" s="128">
        <f>SUM(F80,F81)</f>
        <v>2</v>
      </c>
      <c r="G82" s="146"/>
      <c r="H82" s="146"/>
      <c r="I82" s="146"/>
      <c r="J82" s="146"/>
      <c r="K82" s="146"/>
      <c r="L82" s="147"/>
      <c r="M82" s="138"/>
      <c r="N82" s="138"/>
      <c r="O82" s="138"/>
      <c r="P82" s="120"/>
      <c r="Q82" s="124">
        <f>Q80+Q81</f>
        <v>2015.82</v>
      </c>
    </row>
    <row r="83" spans="1:18" s="5" customFormat="1" ht="72" customHeight="1" thickBot="1" x14ac:dyDescent="0.3">
      <c r="A83" s="203">
        <v>30</v>
      </c>
      <c r="B83" s="49" t="s">
        <v>99</v>
      </c>
      <c r="C83" s="93" t="s">
        <v>85</v>
      </c>
      <c r="D83" s="40" t="s">
        <v>7</v>
      </c>
      <c r="E83" s="40" t="s">
        <v>5</v>
      </c>
      <c r="F83" s="36">
        <v>1</v>
      </c>
      <c r="G83" s="41">
        <v>951.43</v>
      </c>
      <c r="H83" s="41">
        <v>999</v>
      </c>
      <c r="I83" s="41">
        <v>1018.03</v>
      </c>
      <c r="J83" s="41"/>
      <c r="K83" s="41"/>
      <c r="L83" s="44"/>
      <c r="M83" s="45"/>
      <c r="N83" s="40"/>
      <c r="O83" s="45"/>
      <c r="P83" s="28">
        <f t="shared" si="2"/>
        <v>989.49</v>
      </c>
      <c r="Q83" s="32">
        <f t="shared" si="1"/>
        <v>989.49</v>
      </c>
    </row>
    <row r="84" spans="1:18" s="5" customFormat="1" ht="79.5" customHeight="1" thickBot="1" x14ac:dyDescent="0.3">
      <c r="A84" s="204"/>
      <c r="B84" s="151" t="s">
        <v>99</v>
      </c>
      <c r="C84" s="93" t="s">
        <v>85</v>
      </c>
      <c r="D84" s="40" t="s">
        <v>13</v>
      </c>
      <c r="E84" s="40" t="s">
        <v>5</v>
      </c>
      <c r="F84" s="36">
        <v>1</v>
      </c>
      <c r="G84" s="41">
        <v>951.43</v>
      </c>
      <c r="H84" s="41">
        <v>999</v>
      </c>
      <c r="I84" s="41">
        <v>1018.03</v>
      </c>
      <c r="J84" s="41"/>
      <c r="K84" s="41"/>
      <c r="L84" s="44"/>
      <c r="M84" s="45"/>
      <c r="N84" s="40"/>
      <c r="O84" s="45"/>
      <c r="P84" s="28">
        <f t="shared" si="2"/>
        <v>989.49</v>
      </c>
      <c r="Q84" s="32">
        <f t="shared" si="1"/>
        <v>989.49</v>
      </c>
    </row>
    <row r="85" spans="1:18" s="141" customFormat="1" ht="24.75" customHeight="1" thickBot="1" x14ac:dyDescent="0.3">
      <c r="A85" s="149"/>
      <c r="B85" s="138"/>
      <c r="C85" s="138" t="s">
        <v>9</v>
      </c>
      <c r="D85" s="138"/>
      <c r="E85" s="138"/>
      <c r="F85" s="128">
        <f>SUM(F83,F84)</f>
        <v>2</v>
      </c>
      <c r="G85" s="146"/>
      <c r="H85" s="146"/>
      <c r="I85" s="146"/>
      <c r="J85" s="146"/>
      <c r="K85" s="146"/>
      <c r="L85" s="147"/>
      <c r="M85" s="138"/>
      <c r="N85" s="138"/>
      <c r="O85" s="138"/>
      <c r="P85" s="120"/>
      <c r="Q85" s="124">
        <f>Q83+Q84</f>
        <v>1978.98</v>
      </c>
    </row>
    <row r="86" spans="1:18" s="5" customFormat="1" ht="90.75" customHeight="1" thickBot="1" x14ac:dyDescent="0.3">
      <c r="A86" s="203">
        <v>31</v>
      </c>
      <c r="B86" s="100" t="s">
        <v>99</v>
      </c>
      <c r="C86" s="91" t="s">
        <v>86</v>
      </c>
      <c r="D86" s="40" t="s">
        <v>7</v>
      </c>
      <c r="E86" s="40" t="s">
        <v>5</v>
      </c>
      <c r="F86" s="36">
        <v>1</v>
      </c>
      <c r="G86" s="41">
        <v>969.14</v>
      </c>
      <c r="H86" s="41">
        <v>1017.6</v>
      </c>
      <c r="I86" s="41">
        <v>1036.98</v>
      </c>
      <c r="J86" s="41"/>
      <c r="K86" s="41"/>
      <c r="L86" s="44"/>
      <c r="M86" s="45"/>
      <c r="N86" s="45"/>
      <c r="O86" s="45"/>
      <c r="P86" s="28">
        <f t="shared" si="2"/>
        <v>1007.91</v>
      </c>
      <c r="Q86" s="32">
        <f t="shared" si="1"/>
        <v>1007.91</v>
      </c>
    </row>
    <row r="87" spans="1:18" s="5" customFormat="1" ht="90.75" customHeight="1" thickBot="1" x14ac:dyDescent="0.3">
      <c r="A87" s="204"/>
      <c r="B87" s="49" t="s">
        <v>99</v>
      </c>
      <c r="C87" s="91" t="s">
        <v>86</v>
      </c>
      <c r="D87" s="40" t="s">
        <v>13</v>
      </c>
      <c r="E87" s="40" t="s">
        <v>5</v>
      </c>
      <c r="F87" s="36">
        <v>1</v>
      </c>
      <c r="G87" s="41">
        <v>969.14</v>
      </c>
      <c r="H87" s="41">
        <v>1017.6</v>
      </c>
      <c r="I87" s="41">
        <v>1036.98</v>
      </c>
      <c r="J87" s="41"/>
      <c r="K87" s="41"/>
      <c r="L87" s="44"/>
      <c r="M87" s="45"/>
      <c r="N87" s="45"/>
      <c r="O87" s="45"/>
      <c r="P87" s="28">
        <f t="shared" si="2"/>
        <v>1007.91</v>
      </c>
      <c r="Q87" s="32">
        <f t="shared" si="1"/>
        <v>1007.91</v>
      </c>
    </row>
    <row r="88" spans="1:18" s="141" customFormat="1" ht="25.5" customHeight="1" thickBot="1" x14ac:dyDescent="0.3">
      <c r="A88" s="149"/>
      <c r="B88" s="138"/>
      <c r="C88" s="138" t="s">
        <v>9</v>
      </c>
      <c r="D88" s="138"/>
      <c r="E88" s="138"/>
      <c r="F88" s="128">
        <f>SUM(F86,F87)</f>
        <v>2</v>
      </c>
      <c r="G88" s="146"/>
      <c r="H88" s="146"/>
      <c r="I88" s="146"/>
      <c r="J88" s="146"/>
      <c r="K88" s="146"/>
      <c r="L88" s="147"/>
      <c r="M88" s="138"/>
      <c r="N88" s="138"/>
      <c r="O88" s="138"/>
      <c r="P88" s="120"/>
      <c r="Q88" s="124">
        <f>Q86+Q87</f>
        <v>2015.82</v>
      </c>
    </row>
    <row r="89" spans="1:18" s="5" customFormat="1" ht="124.5" customHeight="1" thickBot="1" x14ac:dyDescent="0.3">
      <c r="A89" s="203">
        <v>32</v>
      </c>
      <c r="B89" s="52" t="s">
        <v>98</v>
      </c>
      <c r="C89" s="94" t="s">
        <v>59</v>
      </c>
      <c r="D89" s="40" t="s">
        <v>7</v>
      </c>
      <c r="E89" s="40" t="s">
        <v>5</v>
      </c>
      <c r="F89" s="36">
        <v>1</v>
      </c>
      <c r="G89" s="41">
        <v>850</v>
      </c>
      <c r="H89" s="41">
        <v>892.5</v>
      </c>
      <c r="I89" s="41">
        <v>909.5</v>
      </c>
      <c r="J89" s="41"/>
      <c r="K89" s="41"/>
      <c r="L89" s="44"/>
      <c r="M89" s="40"/>
      <c r="N89" s="40"/>
      <c r="O89" s="40"/>
      <c r="P89" s="28">
        <f>ROUND((G89+H89+I89)/3,2)</f>
        <v>884</v>
      </c>
      <c r="Q89" s="32">
        <f>ROUND(F89*P89,2)</f>
        <v>884</v>
      </c>
    </row>
    <row r="90" spans="1:18" s="5" customFormat="1" ht="124.5" customHeight="1" thickBot="1" x14ac:dyDescent="0.3">
      <c r="A90" s="204"/>
      <c r="B90" s="52" t="s">
        <v>98</v>
      </c>
      <c r="C90" s="94" t="s">
        <v>59</v>
      </c>
      <c r="D90" s="40" t="s">
        <v>13</v>
      </c>
      <c r="E90" s="40"/>
      <c r="F90" s="36">
        <v>1</v>
      </c>
      <c r="G90" s="41">
        <v>850</v>
      </c>
      <c r="H90" s="41">
        <v>892.5</v>
      </c>
      <c r="I90" s="41">
        <v>909.5</v>
      </c>
      <c r="J90" s="41"/>
      <c r="K90" s="41"/>
      <c r="L90" s="44"/>
      <c r="M90" s="40"/>
      <c r="N90" s="40"/>
      <c r="O90" s="40"/>
      <c r="P90" s="28">
        <f>ROUND((G90+H90+I90)/3,2)</f>
        <v>884</v>
      </c>
      <c r="Q90" s="32">
        <f>ROUND(F90*P90,2)</f>
        <v>884</v>
      </c>
    </row>
    <row r="91" spans="1:18" s="141" customFormat="1" ht="25.5" customHeight="1" thickBot="1" x14ac:dyDescent="0.3">
      <c r="A91" s="149"/>
      <c r="B91" s="152"/>
      <c r="C91" s="138" t="s">
        <v>9</v>
      </c>
      <c r="D91" s="138"/>
      <c r="E91" s="138"/>
      <c r="F91" s="128">
        <f>SUM(F89,F90)</f>
        <v>2</v>
      </c>
      <c r="G91" s="146"/>
      <c r="H91" s="146"/>
      <c r="I91" s="146"/>
      <c r="J91" s="146"/>
      <c r="K91" s="146"/>
      <c r="L91" s="147"/>
      <c r="M91" s="138"/>
      <c r="N91" s="138"/>
      <c r="O91" s="138"/>
      <c r="P91" s="120"/>
      <c r="Q91" s="124">
        <f>SUM(Q89:Q90)</f>
        <v>1768</v>
      </c>
    </row>
    <row r="92" spans="1:18" s="5" customFormat="1" ht="90.75" customHeight="1" thickBot="1" x14ac:dyDescent="0.3">
      <c r="A92" s="145">
        <v>33</v>
      </c>
      <c r="B92" s="101" t="s">
        <v>30</v>
      </c>
      <c r="C92" s="49" t="s">
        <v>37</v>
      </c>
      <c r="D92" s="40" t="s">
        <v>7</v>
      </c>
      <c r="E92" s="40" t="s">
        <v>5</v>
      </c>
      <c r="F92" s="36">
        <v>5</v>
      </c>
      <c r="G92" s="41">
        <v>641.57000000000005</v>
      </c>
      <c r="H92" s="41">
        <v>673.65</v>
      </c>
      <c r="I92" s="41">
        <v>686.48</v>
      </c>
      <c r="J92" s="41"/>
      <c r="K92" s="41"/>
      <c r="L92" s="44"/>
      <c r="M92" s="40"/>
      <c r="N92" s="40"/>
      <c r="O92" s="40"/>
      <c r="P92" s="28">
        <f t="shared" si="2"/>
        <v>667.23</v>
      </c>
      <c r="Q92" s="32">
        <f t="shared" si="1"/>
        <v>3336.15</v>
      </c>
    </row>
    <row r="93" spans="1:18" s="141" customFormat="1" ht="30.75" customHeight="1" thickBot="1" x14ac:dyDescent="0.3">
      <c r="A93" s="149"/>
      <c r="B93" s="138"/>
      <c r="C93" s="138" t="s">
        <v>9</v>
      </c>
      <c r="D93" s="138"/>
      <c r="E93" s="138"/>
      <c r="F93" s="128">
        <f>SUM(F92)</f>
        <v>5</v>
      </c>
      <c r="G93" s="146"/>
      <c r="H93" s="146"/>
      <c r="I93" s="146"/>
      <c r="J93" s="146"/>
      <c r="K93" s="146"/>
      <c r="L93" s="147"/>
      <c r="M93" s="138"/>
      <c r="N93" s="138"/>
      <c r="O93" s="138"/>
      <c r="P93" s="120"/>
      <c r="Q93" s="124">
        <f>Q92</f>
        <v>3336.15</v>
      </c>
    </row>
    <row r="94" spans="1:18" s="5" customFormat="1" ht="113.25" customHeight="1" thickBot="1" x14ac:dyDescent="0.3">
      <c r="A94" s="145">
        <v>34</v>
      </c>
      <c r="B94" s="101" t="s">
        <v>100</v>
      </c>
      <c r="C94" s="49" t="s">
        <v>121</v>
      </c>
      <c r="D94" s="40" t="s">
        <v>7</v>
      </c>
      <c r="E94" s="40" t="s">
        <v>5</v>
      </c>
      <c r="F94" s="36">
        <v>3</v>
      </c>
      <c r="G94" s="41">
        <v>5083</v>
      </c>
      <c r="H94" s="41">
        <v>5337.15</v>
      </c>
      <c r="I94" s="41">
        <v>5438.81</v>
      </c>
      <c r="J94" s="41"/>
      <c r="K94" s="41"/>
      <c r="L94" s="44"/>
      <c r="M94" s="45"/>
      <c r="N94" s="45"/>
      <c r="O94" s="40"/>
      <c r="P94" s="28">
        <f t="shared" si="2"/>
        <v>5286.32</v>
      </c>
      <c r="Q94" s="32">
        <f t="shared" si="1"/>
        <v>15858.96</v>
      </c>
      <c r="R94" s="16"/>
    </row>
    <row r="95" spans="1:18" s="141" customFormat="1" ht="23.25" customHeight="1" thickBot="1" x14ac:dyDescent="0.3">
      <c r="A95" s="149"/>
      <c r="B95" s="138"/>
      <c r="C95" s="138" t="s">
        <v>9</v>
      </c>
      <c r="D95" s="138"/>
      <c r="E95" s="138"/>
      <c r="F95" s="128">
        <f>SUM(F94)</f>
        <v>3</v>
      </c>
      <c r="G95" s="146"/>
      <c r="H95" s="146"/>
      <c r="I95" s="146"/>
      <c r="J95" s="146"/>
      <c r="K95" s="146"/>
      <c r="L95" s="147"/>
      <c r="M95" s="138"/>
      <c r="N95" s="138"/>
      <c r="O95" s="138"/>
      <c r="P95" s="120"/>
      <c r="Q95" s="124">
        <f>Q94</f>
        <v>15858.96</v>
      </c>
      <c r="R95" s="140"/>
    </row>
    <row r="96" spans="1:18" s="5" customFormat="1" ht="63.75" customHeight="1" thickBot="1" x14ac:dyDescent="0.3">
      <c r="A96" s="153">
        <v>35</v>
      </c>
      <c r="B96" s="40" t="s">
        <v>30</v>
      </c>
      <c r="C96" s="40" t="s">
        <v>117</v>
      </c>
      <c r="D96" s="76" t="s">
        <v>7</v>
      </c>
      <c r="E96" s="76"/>
      <c r="F96" s="43">
        <v>2</v>
      </c>
      <c r="G96" s="42"/>
      <c r="H96" s="42"/>
      <c r="I96" s="42"/>
      <c r="J96" s="42"/>
      <c r="K96" s="42"/>
      <c r="L96" s="48"/>
      <c r="M96" s="40">
        <v>1786.02</v>
      </c>
      <c r="N96" s="40">
        <v>1821.74</v>
      </c>
      <c r="O96" s="40">
        <v>1803.88</v>
      </c>
      <c r="P96" s="28">
        <f>ROUND((M96+N96+O96)/3,2)</f>
        <v>1803.88</v>
      </c>
      <c r="Q96" s="32">
        <f t="shared" si="1"/>
        <v>3607.76</v>
      </c>
      <c r="R96" s="16"/>
    </row>
    <row r="97" spans="1:18" s="141" customFormat="1" ht="25.5" customHeight="1" thickBot="1" x14ac:dyDescent="0.3">
      <c r="A97" s="154"/>
      <c r="B97" s="138"/>
      <c r="C97" s="138" t="s">
        <v>9</v>
      </c>
      <c r="D97" s="142"/>
      <c r="E97" s="142"/>
      <c r="F97" s="144">
        <f>F96</f>
        <v>2</v>
      </c>
      <c r="G97" s="155"/>
      <c r="H97" s="155"/>
      <c r="I97" s="155"/>
      <c r="J97" s="155"/>
      <c r="K97" s="155"/>
      <c r="L97" s="156"/>
      <c r="M97" s="138"/>
      <c r="N97" s="138"/>
      <c r="O97" s="138"/>
      <c r="P97" s="120"/>
      <c r="Q97" s="124">
        <f>Q96</f>
        <v>3607.76</v>
      </c>
      <c r="R97" s="140"/>
    </row>
    <row r="98" spans="1:18" s="5" customFormat="1" ht="52.5" customHeight="1" thickBot="1" x14ac:dyDescent="0.3">
      <c r="A98" s="153">
        <v>36</v>
      </c>
      <c r="B98" s="40" t="s">
        <v>30</v>
      </c>
      <c r="C98" s="40" t="s">
        <v>118</v>
      </c>
      <c r="D98" s="76" t="s">
        <v>7</v>
      </c>
      <c r="E98" s="76"/>
      <c r="F98" s="43">
        <v>2</v>
      </c>
      <c r="G98" s="42"/>
      <c r="H98" s="42"/>
      <c r="I98" s="42"/>
      <c r="J98" s="42"/>
      <c r="K98" s="42"/>
      <c r="L98" s="48"/>
      <c r="M98" s="40">
        <v>1050.5999999999999</v>
      </c>
      <c r="N98" s="40">
        <v>1071.6099999999999</v>
      </c>
      <c r="O98" s="40">
        <v>1061.1099999999999</v>
      </c>
      <c r="P98" s="28">
        <f t="shared" ref="P98:P100" si="3">ROUND((M98+N98+O98)/3,2)</f>
        <v>1061.1099999999999</v>
      </c>
      <c r="Q98" s="32">
        <f t="shared" si="1"/>
        <v>2122.2199999999998</v>
      </c>
      <c r="R98" s="16"/>
    </row>
    <row r="99" spans="1:18" s="141" customFormat="1" ht="23.25" customHeight="1" thickBot="1" x14ac:dyDescent="0.3">
      <c r="A99" s="154"/>
      <c r="B99" s="138"/>
      <c r="C99" s="138" t="s">
        <v>9</v>
      </c>
      <c r="D99" s="142"/>
      <c r="E99" s="142"/>
      <c r="F99" s="144">
        <f>F98</f>
        <v>2</v>
      </c>
      <c r="G99" s="155"/>
      <c r="H99" s="155"/>
      <c r="I99" s="155"/>
      <c r="J99" s="155"/>
      <c r="K99" s="155"/>
      <c r="L99" s="156"/>
      <c r="M99" s="138"/>
      <c r="N99" s="138"/>
      <c r="O99" s="138"/>
      <c r="P99" s="120"/>
      <c r="Q99" s="124">
        <f>Q98</f>
        <v>2122.2199999999998</v>
      </c>
      <c r="R99" s="140"/>
    </row>
    <row r="100" spans="1:18" s="5" customFormat="1" ht="48" customHeight="1" thickBot="1" x14ac:dyDescent="0.3">
      <c r="A100" s="153">
        <v>37</v>
      </c>
      <c r="B100" s="40" t="s">
        <v>101</v>
      </c>
      <c r="C100" s="40" t="s">
        <v>119</v>
      </c>
      <c r="D100" s="76" t="s">
        <v>7</v>
      </c>
      <c r="E100" s="76"/>
      <c r="F100" s="43">
        <v>2</v>
      </c>
      <c r="G100" s="42"/>
      <c r="H100" s="42"/>
      <c r="I100" s="42"/>
      <c r="J100" s="42"/>
      <c r="K100" s="42"/>
      <c r="L100" s="48"/>
      <c r="M100" s="40">
        <v>1050.5999999999999</v>
      </c>
      <c r="N100" s="40">
        <v>1071.6099999999999</v>
      </c>
      <c r="O100" s="40">
        <v>1061.1099999999999</v>
      </c>
      <c r="P100" s="28">
        <f t="shared" si="3"/>
        <v>1061.1099999999999</v>
      </c>
      <c r="Q100" s="32">
        <f t="shared" si="1"/>
        <v>2122.2199999999998</v>
      </c>
      <c r="R100" s="16"/>
    </row>
    <row r="101" spans="1:18" s="141" customFormat="1" ht="23.25" customHeight="1" thickBot="1" x14ac:dyDescent="0.3">
      <c r="A101" s="154"/>
      <c r="B101" s="138"/>
      <c r="C101" s="138" t="s">
        <v>9</v>
      </c>
      <c r="D101" s="142"/>
      <c r="E101" s="142"/>
      <c r="F101" s="144">
        <f>F100</f>
        <v>2</v>
      </c>
      <c r="G101" s="155"/>
      <c r="H101" s="155"/>
      <c r="I101" s="155"/>
      <c r="J101" s="155"/>
      <c r="K101" s="155"/>
      <c r="L101" s="156"/>
      <c r="M101" s="138"/>
      <c r="N101" s="138"/>
      <c r="O101" s="138"/>
      <c r="P101" s="120"/>
      <c r="Q101" s="124">
        <f>Q100</f>
        <v>2122.2199999999998</v>
      </c>
    </row>
    <row r="102" spans="1:18" s="5" customFormat="1" ht="99.75" customHeight="1" thickBot="1" x14ac:dyDescent="0.3">
      <c r="A102" s="153">
        <v>38</v>
      </c>
      <c r="B102" s="52" t="s">
        <v>30</v>
      </c>
      <c r="C102" s="50" t="s">
        <v>73</v>
      </c>
      <c r="D102" s="76" t="s">
        <v>7</v>
      </c>
      <c r="E102" s="76" t="s">
        <v>5</v>
      </c>
      <c r="F102" s="43">
        <v>1</v>
      </c>
      <c r="G102" s="42">
        <v>312.67</v>
      </c>
      <c r="H102" s="42">
        <v>328.3</v>
      </c>
      <c r="I102" s="42">
        <v>334.56</v>
      </c>
      <c r="J102" s="42"/>
      <c r="K102" s="42"/>
      <c r="L102" s="48"/>
      <c r="M102" s="40"/>
      <c r="N102" s="40"/>
      <c r="O102" s="40"/>
      <c r="P102" s="28">
        <f t="shared" si="2"/>
        <v>325.18</v>
      </c>
      <c r="Q102" s="32">
        <f t="shared" si="1"/>
        <v>325.18</v>
      </c>
      <c r="R102" s="16"/>
    </row>
    <row r="103" spans="1:18" s="141" customFormat="1" ht="18" customHeight="1" thickBot="1" x14ac:dyDescent="0.3">
      <c r="A103" s="154"/>
      <c r="B103" s="157"/>
      <c r="C103" s="138" t="s">
        <v>9</v>
      </c>
      <c r="D103" s="142"/>
      <c r="E103" s="142"/>
      <c r="F103" s="144">
        <f>SUM(F102)</f>
        <v>1</v>
      </c>
      <c r="G103" s="155"/>
      <c r="H103" s="155"/>
      <c r="I103" s="155"/>
      <c r="J103" s="155"/>
      <c r="K103" s="155"/>
      <c r="L103" s="156"/>
      <c r="M103" s="138"/>
      <c r="N103" s="138"/>
      <c r="O103" s="138"/>
      <c r="P103" s="120"/>
      <c r="Q103" s="124">
        <f>Q102</f>
        <v>325.18</v>
      </c>
    </row>
    <row r="104" spans="1:18" s="5" customFormat="1" ht="114" customHeight="1" thickBot="1" x14ac:dyDescent="0.3">
      <c r="A104" s="153">
        <v>39</v>
      </c>
      <c r="B104" s="102" t="s">
        <v>30</v>
      </c>
      <c r="C104" s="49" t="s">
        <v>74</v>
      </c>
      <c r="D104" s="76" t="s">
        <v>7</v>
      </c>
      <c r="E104" s="76" t="s">
        <v>5</v>
      </c>
      <c r="F104" s="43">
        <v>1</v>
      </c>
      <c r="G104" s="42">
        <v>444.77</v>
      </c>
      <c r="H104" s="42">
        <v>467.01</v>
      </c>
      <c r="I104" s="42">
        <v>475.9</v>
      </c>
      <c r="J104" s="42"/>
      <c r="K104" s="42"/>
      <c r="L104" s="48"/>
      <c r="M104" s="40"/>
      <c r="N104" s="40"/>
      <c r="O104" s="40"/>
      <c r="P104" s="28">
        <f t="shared" si="2"/>
        <v>462.56</v>
      </c>
      <c r="Q104" s="32">
        <f t="shared" si="1"/>
        <v>462.56</v>
      </c>
    </row>
    <row r="105" spans="1:18" s="141" customFormat="1" ht="21.75" customHeight="1" thickBot="1" x14ac:dyDescent="0.3">
      <c r="A105" s="154"/>
      <c r="B105" s="157"/>
      <c r="C105" s="138" t="s">
        <v>9</v>
      </c>
      <c r="D105" s="142"/>
      <c r="E105" s="142"/>
      <c r="F105" s="144">
        <f>SUM(F104)</f>
        <v>1</v>
      </c>
      <c r="G105" s="155"/>
      <c r="H105" s="155"/>
      <c r="I105" s="155"/>
      <c r="J105" s="155"/>
      <c r="K105" s="155"/>
      <c r="L105" s="156"/>
      <c r="M105" s="138"/>
      <c r="N105" s="138"/>
      <c r="O105" s="138"/>
      <c r="P105" s="120"/>
      <c r="Q105" s="124">
        <f>Q104</f>
        <v>462.56</v>
      </c>
    </row>
    <row r="106" spans="1:18" s="5" customFormat="1" ht="137.25" customHeight="1" thickBot="1" x14ac:dyDescent="0.3">
      <c r="A106" s="153">
        <v>40</v>
      </c>
      <c r="B106" s="52" t="s">
        <v>93</v>
      </c>
      <c r="C106" s="50" t="s">
        <v>75</v>
      </c>
      <c r="D106" s="76" t="s">
        <v>7</v>
      </c>
      <c r="E106" s="76" t="s">
        <v>5</v>
      </c>
      <c r="F106" s="43">
        <v>1</v>
      </c>
      <c r="G106" s="42">
        <v>444.77</v>
      </c>
      <c r="H106" s="42">
        <v>467.01</v>
      </c>
      <c r="I106" s="42">
        <v>475.9</v>
      </c>
      <c r="J106" s="42"/>
      <c r="K106" s="42"/>
      <c r="L106" s="48"/>
      <c r="M106" s="40"/>
      <c r="N106" s="40"/>
      <c r="O106" s="40"/>
      <c r="P106" s="28">
        <f t="shared" si="2"/>
        <v>462.56</v>
      </c>
      <c r="Q106" s="32">
        <f t="shared" si="1"/>
        <v>462.56</v>
      </c>
    </row>
    <row r="107" spans="1:18" s="141" customFormat="1" ht="18" customHeight="1" thickBot="1" x14ac:dyDescent="0.3">
      <c r="A107" s="154"/>
      <c r="B107" s="157"/>
      <c r="C107" s="138" t="s">
        <v>9</v>
      </c>
      <c r="D107" s="142"/>
      <c r="E107" s="142"/>
      <c r="F107" s="144">
        <f>SUM(F106)</f>
        <v>1</v>
      </c>
      <c r="G107" s="155"/>
      <c r="H107" s="155"/>
      <c r="I107" s="155"/>
      <c r="J107" s="155"/>
      <c r="K107" s="155"/>
      <c r="L107" s="156"/>
      <c r="M107" s="138"/>
      <c r="N107" s="138"/>
      <c r="O107" s="138"/>
      <c r="P107" s="120"/>
      <c r="Q107" s="124">
        <f>Q106</f>
        <v>462.56</v>
      </c>
    </row>
    <row r="108" spans="1:18" s="5" customFormat="1" ht="80.25" customHeight="1" thickBot="1" x14ac:dyDescent="0.3">
      <c r="A108" s="153">
        <v>41</v>
      </c>
      <c r="B108" s="102" t="s">
        <v>30</v>
      </c>
      <c r="C108" s="49" t="s">
        <v>76</v>
      </c>
      <c r="D108" s="76" t="s">
        <v>7</v>
      </c>
      <c r="E108" s="76" t="s">
        <v>5</v>
      </c>
      <c r="F108" s="43">
        <v>1</v>
      </c>
      <c r="G108" s="42">
        <v>444.77</v>
      </c>
      <c r="H108" s="42">
        <v>467.01</v>
      </c>
      <c r="I108" s="42">
        <v>475.9</v>
      </c>
      <c r="J108" s="42"/>
      <c r="K108" s="42"/>
      <c r="L108" s="48"/>
      <c r="M108" s="40"/>
      <c r="N108" s="40"/>
      <c r="O108" s="40"/>
      <c r="P108" s="28">
        <f t="shared" si="2"/>
        <v>462.56</v>
      </c>
      <c r="Q108" s="32">
        <f t="shared" si="1"/>
        <v>462.56</v>
      </c>
    </row>
    <row r="109" spans="1:18" s="141" customFormat="1" ht="21.75" customHeight="1" thickBot="1" x14ac:dyDescent="0.3">
      <c r="A109" s="154"/>
      <c r="B109" s="157"/>
      <c r="C109" s="138" t="s">
        <v>9</v>
      </c>
      <c r="D109" s="142"/>
      <c r="E109" s="142"/>
      <c r="F109" s="144">
        <f>SUM(F108)</f>
        <v>1</v>
      </c>
      <c r="G109" s="155"/>
      <c r="H109" s="155"/>
      <c r="I109" s="155"/>
      <c r="J109" s="155"/>
      <c r="K109" s="155"/>
      <c r="L109" s="156"/>
      <c r="M109" s="138"/>
      <c r="N109" s="138"/>
      <c r="O109" s="138"/>
      <c r="P109" s="120"/>
      <c r="Q109" s="124">
        <f>Q108</f>
        <v>462.56</v>
      </c>
    </row>
    <row r="110" spans="1:18" s="5" customFormat="1" ht="62.25" customHeight="1" thickBot="1" x14ac:dyDescent="0.3">
      <c r="A110" s="153">
        <v>42</v>
      </c>
      <c r="B110" s="102" t="s">
        <v>94</v>
      </c>
      <c r="C110" s="49" t="s">
        <v>89</v>
      </c>
      <c r="D110" s="76" t="s">
        <v>7</v>
      </c>
      <c r="E110" s="76" t="s">
        <v>5</v>
      </c>
      <c r="F110" s="43">
        <v>3</v>
      </c>
      <c r="G110" s="42">
        <v>788.64</v>
      </c>
      <c r="H110" s="42">
        <v>828.07</v>
      </c>
      <c r="I110" s="42">
        <v>843.84</v>
      </c>
      <c r="J110" s="42"/>
      <c r="K110" s="42"/>
      <c r="L110" s="48"/>
      <c r="M110" s="40"/>
      <c r="N110" s="40"/>
      <c r="O110" s="40"/>
      <c r="P110" s="28">
        <f t="shared" si="2"/>
        <v>820.18</v>
      </c>
      <c r="Q110" s="32">
        <f t="shared" si="1"/>
        <v>2460.54</v>
      </c>
    </row>
    <row r="111" spans="1:18" s="141" customFormat="1" ht="21.75" customHeight="1" thickBot="1" x14ac:dyDescent="0.3">
      <c r="A111" s="154"/>
      <c r="B111" s="157"/>
      <c r="C111" s="138" t="s">
        <v>9</v>
      </c>
      <c r="D111" s="142"/>
      <c r="E111" s="142"/>
      <c r="F111" s="144">
        <f>SUM(F110)</f>
        <v>3</v>
      </c>
      <c r="G111" s="155"/>
      <c r="H111" s="155"/>
      <c r="I111" s="155"/>
      <c r="J111" s="155"/>
      <c r="K111" s="155"/>
      <c r="L111" s="156"/>
      <c r="M111" s="138"/>
      <c r="N111" s="138"/>
      <c r="O111" s="138"/>
      <c r="P111" s="120"/>
      <c r="Q111" s="124">
        <f>Q110</f>
        <v>2460.54</v>
      </c>
    </row>
    <row r="112" spans="1:18" s="5" customFormat="1" ht="63.75" customHeight="1" thickBot="1" x14ac:dyDescent="0.3">
      <c r="A112" s="153">
        <v>43</v>
      </c>
      <c r="B112" s="102" t="s">
        <v>18</v>
      </c>
      <c r="C112" s="49" t="s">
        <v>104</v>
      </c>
      <c r="D112" s="76" t="s">
        <v>7</v>
      </c>
      <c r="E112" s="76" t="s">
        <v>5</v>
      </c>
      <c r="F112" s="43">
        <v>3</v>
      </c>
      <c r="G112" s="42">
        <v>788.64</v>
      </c>
      <c r="H112" s="42">
        <v>828.07</v>
      </c>
      <c r="I112" s="42">
        <v>843.84</v>
      </c>
      <c r="J112" s="42"/>
      <c r="K112" s="42"/>
      <c r="L112" s="48"/>
      <c r="M112" s="40"/>
      <c r="N112" s="40"/>
      <c r="O112" s="40"/>
      <c r="P112" s="28">
        <f t="shared" si="2"/>
        <v>820.18</v>
      </c>
      <c r="Q112" s="32">
        <f t="shared" si="1"/>
        <v>2460.54</v>
      </c>
    </row>
    <row r="113" spans="1:17" s="141" customFormat="1" ht="19.5" customHeight="1" thickBot="1" x14ac:dyDescent="0.3">
      <c r="A113" s="154"/>
      <c r="B113" s="157"/>
      <c r="C113" s="138" t="s">
        <v>9</v>
      </c>
      <c r="D113" s="142"/>
      <c r="E113" s="142"/>
      <c r="F113" s="144">
        <f>SUM(F112)</f>
        <v>3</v>
      </c>
      <c r="G113" s="155"/>
      <c r="H113" s="155"/>
      <c r="I113" s="155"/>
      <c r="J113" s="155"/>
      <c r="K113" s="155"/>
      <c r="L113" s="156"/>
      <c r="M113" s="138"/>
      <c r="N113" s="138"/>
      <c r="O113" s="138"/>
      <c r="P113" s="120"/>
      <c r="Q113" s="124">
        <f>Q112</f>
        <v>2460.54</v>
      </c>
    </row>
    <row r="114" spans="1:17" s="5" customFormat="1" ht="75.75" customHeight="1" thickBot="1" x14ac:dyDescent="0.3">
      <c r="A114" s="153">
        <v>44</v>
      </c>
      <c r="B114" s="52" t="s">
        <v>18</v>
      </c>
      <c r="C114" s="50" t="s">
        <v>90</v>
      </c>
      <c r="D114" s="76" t="s">
        <v>7</v>
      </c>
      <c r="E114" s="76" t="s">
        <v>5</v>
      </c>
      <c r="F114" s="43">
        <v>3</v>
      </c>
      <c r="G114" s="42">
        <v>788.64</v>
      </c>
      <c r="H114" s="42">
        <v>828.07</v>
      </c>
      <c r="I114" s="42">
        <v>843.84</v>
      </c>
      <c r="J114" s="42"/>
      <c r="K114" s="42"/>
      <c r="L114" s="48"/>
      <c r="M114" s="40"/>
      <c r="N114" s="40"/>
      <c r="O114" s="40"/>
      <c r="P114" s="28">
        <f t="shared" si="2"/>
        <v>820.18</v>
      </c>
      <c r="Q114" s="32">
        <f t="shared" si="1"/>
        <v>2460.54</v>
      </c>
    </row>
    <row r="115" spans="1:17" s="141" customFormat="1" ht="18" customHeight="1" thickBot="1" x14ac:dyDescent="0.3">
      <c r="A115" s="154"/>
      <c r="B115" s="157"/>
      <c r="C115" s="138" t="s">
        <v>9</v>
      </c>
      <c r="D115" s="142"/>
      <c r="E115" s="142"/>
      <c r="F115" s="144">
        <f>SUM(F114)</f>
        <v>3</v>
      </c>
      <c r="G115" s="155"/>
      <c r="H115" s="155"/>
      <c r="I115" s="155"/>
      <c r="J115" s="155"/>
      <c r="K115" s="155"/>
      <c r="L115" s="156"/>
      <c r="M115" s="138"/>
      <c r="N115" s="138"/>
      <c r="O115" s="138"/>
      <c r="P115" s="120"/>
      <c r="Q115" s="124">
        <f>Q114</f>
        <v>2460.54</v>
      </c>
    </row>
    <row r="116" spans="1:17" s="5" customFormat="1" ht="78.75" customHeight="1" thickBot="1" x14ac:dyDescent="0.3">
      <c r="A116" s="153">
        <v>45</v>
      </c>
      <c r="B116" s="102" t="s">
        <v>18</v>
      </c>
      <c r="C116" s="51" t="s">
        <v>91</v>
      </c>
      <c r="D116" s="76" t="s">
        <v>7</v>
      </c>
      <c r="E116" s="76" t="s">
        <v>5</v>
      </c>
      <c r="F116" s="43">
        <v>3</v>
      </c>
      <c r="G116" s="42">
        <v>788.64</v>
      </c>
      <c r="H116" s="42">
        <v>828.07</v>
      </c>
      <c r="I116" s="42">
        <v>843.84</v>
      </c>
      <c r="J116" s="42"/>
      <c r="K116" s="42"/>
      <c r="L116" s="48"/>
      <c r="M116" s="40"/>
      <c r="N116" s="40"/>
      <c r="O116" s="40"/>
      <c r="P116" s="28">
        <f t="shared" si="2"/>
        <v>820.18</v>
      </c>
      <c r="Q116" s="32">
        <f t="shared" si="1"/>
        <v>2460.54</v>
      </c>
    </row>
    <row r="117" spans="1:17" s="141" customFormat="1" ht="17.25" customHeight="1" thickBot="1" x14ac:dyDescent="0.3">
      <c r="A117" s="154"/>
      <c r="B117" s="157"/>
      <c r="C117" s="138" t="s">
        <v>9</v>
      </c>
      <c r="D117" s="142"/>
      <c r="E117" s="142"/>
      <c r="F117" s="144">
        <f>SUM(F116)</f>
        <v>3</v>
      </c>
      <c r="G117" s="155"/>
      <c r="H117" s="155"/>
      <c r="I117" s="155"/>
      <c r="J117" s="155"/>
      <c r="K117" s="155"/>
      <c r="L117" s="156"/>
      <c r="M117" s="138"/>
      <c r="N117" s="138"/>
      <c r="O117" s="138"/>
      <c r="P117" s="120"/>
      <c r="Q117" s="124">
        <f>Q116</f>
        <v>2460.54</v>
      </c>
    </row>
    <row r="118" spans="1:17" s="5" customFormat="1" ht="105" customHeight="1" thickBot="1" x14ac:dyDescent="0.3">
      <c r="A118" s="153">
        <v>46</v>
      </c>
      <c r="B118" s="102" t="s">
        <v>30</v>
      </c>
      <c r="C118" s="52" t="s">
        <v>54</v>
      </c>
      <c r="D118" s="76" t="s">
        <v>7</v>
      </c>
      <c r="E118" s="76" t="s">
        <v>5</v>
      </c>
      <c r="F118" s="43">
        <v>3</v>
      </c>
      <c r="G118" s="42">
        <v>3033</v>
      </c>
      <c r="H118" s="42">
        <v>3184.65</v>
      </c>
      <c r="I118" s="42">
        <v>3245.31</v>
      </c>
      <c r="J118" s="42"/>
      <c r="K118" s="42"/>
      <c r="L118" s="48"/>
      <c r="M118" s="40"/>
      <c r="N118" s="40"/>
      <c r="O118" s="40"/>
      <c r="P118" s="28">
        <f t="shared" si="2"/>
        <v>3154.32</v>
      </c>
      <c r="Q118" s="32">
        <f t="shared" si="1"/>
        <v>9462.9599999999991</v>
      </c>
    </row>
    <row r="119" spans="1:17" s="141" customFormat="1" ht="17.25" customHeight="1" thickBot="1" x14ac:dyDescent="0.3">
      <c r="A119" s="154"/>
      <c r="B119" s="157"/>
      <c r="C119" s="138" t="s">
        <v>9</v>
      </c>
      <c r="D119" s="142"/>
      <c r="E119" s="142"/>
      <c r="F119" s="144">
        <f>SUM(F118)</f>
        <v>3</v>
      </c>
      <c r="G119" s="155"/>
      <c r="H119" s="155"/>
      <c r="I119" s="155"/>
      <c r="J119" s="155"/>
      <c r="K119" s="155"/>
      <c r="L119" s="156"/>
      <c r="M119" s="138"/>
      <c r="N119" s="138"/>
      <c r="O119" s="138"/>
      <c r="P119" s="120"/>
      <c r="Q119" s="124">
        <f>Q118</f>
        <v>9462.9599999999991</v>
      </c>
    </row>
    <row r="120" spans="1:17" s="5" customFormat="1" ht="109.5" customHeight="1" thickBot="1" x14ac:dyDescent="0.3">
      <c r="A120" s="153">
        <v>47</v>
      </c>
      <c r="B120" s="52" t="s">
        <v>30</v>
      </c>
      <c r="C120" s="53" t="s">
        <v>55</v>
      </c>
      <c r="D120" s="76" t="s">
        <v>32</v>
      </c>
      <c r="E120" s="76" t="s">
        <v>5</v>
      </c>
      <c r="F120" s="43">
        <v>4</v>
      </c>
      <c r="G120" s="42"/>
      <c r="H120" s="42"/>
      <c r="I120" s="42"/>
      <c r="J120" s="42"/>
      <c r="K120" s="42"/>
      <c r="L120" s="48"/>
      <c r="M120" s="45">
        <v>10852</v>
      </c>
      <c r="N120" s="45">
        <v>10962</v>
      </c>
      <c r="O120" s="40">
        <v>11072</v>
      </c>
      <c r="P120" s="28">
        <f>ROUND((M120+N120+O120)/3,2)</f>
        <v>10962</v>
      </c>
      <c r="Q120" s="32">
        <f t="shared" si="1"/>
        <v>43848</v>
      </c>
    </row>
    <row r="121" spans="1:17" s="141" customFormat="1" ht="17.25" customHeight="1" thickBot="1" x14ac:dyDescent="0.3">
      <c r="A121" s="154"/>
      <c r="B121" s="157"/>
      <c r="C121" s="138" t="s">
        <v>9</v>
      </c>
      <c r="D121" s="142"/>
      <c r="E121" s="142"/>
      <c r="F121" s="144">
        <f>SUM(F120)</f>
        <v>4</v>
      </c>
      <c r="G121" s="155"/>
      <c r="H121" s="155"/>
      <c r="I121" s="155"/>
      <c r="J121" s="155"/>
      <c r="K121" s="155"/>
      <c r="L121" s="156"/>
      <c r="M121" s="138"/>
      <c r="N121" s="138"/>
      <c r="O121" s="138"/>
      <c r="P121" s="120"/>
      <c r="Q121" s="124">
        <f>Q120</f>
        <v>43848</v>
      </c>
    </row>
    <row r="122" spans="1:17" s="5" customFormat="1" ht="101.25" customHeight="1" thickBot="1" x14ac:dyDescent="0.3">
      <c r="A122" s="153">
        <v>48</v>
      </c>
      <c r="B122" s="52" t="s">
        <v>93</v>
      </c>
      <c r="C122" s="53" t="s">
        <v>56</v>
      </c>
      <c r="D122" s="76" t="s">
        <v>32</v>
      </c>
      <c r="E122" s="40" t="s">
        <v>5</v>
      </c>
      <c r="F122" s="43">
        <v>2</v>
      </c>
      <c r="G122" s="42"/>
      <c r="H122" s="42"/>
      <c r="I122" s="42"/>
      <c r="J122" s="42"/>
      <c r="K122" s="42"/>
      <c r="L122" s="48"/>
      <c r="M122" s="40">
        <v>10688</v>
      </c>
      <c r="N122" s="40">
        <v>10796</v>
      </c>
      <c r="O122" s="40">
        <v>10904</v>
      </c>
      <c r="P122" s="28">
        <f t="shared" ref="P122:P126" si="4">ROUND((M122+N122+O122)/3,2)</f>
        <v>10796</v>
      </c>
      <c r="Q122" s="32">
        <f t="shared" si="1"/>
        <v>21592</v>
      </c>
    </row>
    <row r="123" spans="1:17" s="141" customFormat="1" ht="17.25" customHeight="1" thickBot="1" x14ac:dyDescent="0.3">
      <c r="A123" s="154"/>
      <c r="B123" s="157"/>
      <c r="C123" s="138" t="s">
        <v>9</v>
      </c>
      <c r="D123" s="142"/>
      <c r="E123" s="142"/>
      <c r="F123" s="144">
        <f>SUM(F122)</f>
        <v>2</v>
      </c>
      <c r="G123" s="155"/>
      <c r="H123" s="155"/>
      <c r="I123" s="155"/>
      <c r="J123" s="155"/>
      <c r="K123" s="155"/>
      <c r="L123" s="156"/>
      <c r="M123" s="138"/>
      <c r="N123" s="138"/>
      <c r="O123" s="138"/>
      <c r="P123" s="120"/>
      <c r="Q123" s="124">
        <f>Q122</f>
        <v>21592</v>
      </c>
    </row>
    <row r="124" spans="1:17" s="5" customFormat="1" ht="108.75" customHeight="1" thickBot="1" x14ac:dyDescent="0.3">
      <c r="A124" s="153">
        <v>49</v>
      </c>
      <c r="B124" s="52" t="s">
        <v>30</v>
      </c>
      <c r="C124" s="53" t="s">
        <v>57</v>
      </c>
      <c r="D124" s="76" t="s">
        <v>32</v>
      </c>
      <c r="E124" s="40" t="s">
        <v>5</v>
      </c>
      <c r="F124" s="43">
        <v>2</v>
      </c>
      <c r="G124" s="42"/>
      <c r="H124" s="42"/>
      <c r="I124" s="42"/>
      <c r="J124" s="42"/>
      <c r="K124" s="42"/>
      <c r="L124" s="48"/>
      <c r="M124" s="40">
        <v>10697</v>
      </c>
      <c r="N124" s="40">
        <v>10805</v>
      </c>
      <c r="O124" s="40">
        <v>10913</v>
      </c>
      <c r="P124" s="28">
        <f t="shared" si="4"/>
        <v>10805</v>
      </c>
      <c r="Q124" s="32">
        <f t="shared" si="1"/>
        <v>21610</v>
      </c>
    </row>
    <row r="125" spans="1:17" s="141" customFormat="1" ht="17.25" customHeight="1" thickBot="1" x14ac:dyDescent="0.3">
      <c r="A125" s="154"/>
      <c r="B125" s="157"/>
      <c r="C125" s="138" t="s">
        <v>9</v>
      </c>
      <c r="D125" s="142"/>
      <c r="E125" s="142"/>
      <c r="F125" s="144">
        <f>SUM(F124)</f>
        <v>2</v>
      </c>
      <c r="G125" s="155"/>
      <c r="H125" s="155"/>
      <c r="I125" s="155"/>
      <c r="J125" s="155"/>
      <c r="K125" s="155"/>
      <c r="L125" s="156"/>
      <c r="M125" s="138"/>
      <c r="N125" s="138"/>
      <c r="O125" s="138"/>
      <c r="P125" s="120"/>
      <c r="Q125" s="124">
        <f>Q124</f>
        <v>21610</v>
      </c>
    </row>
    <row r="126" spans="1:17" s="5" customFormat="1" ht="99.75" customHeight="1" thickBot="1" x14ac:dyDescent="0.3">
      <c r="A126" s="153">
        <v>50</v>
      </c>
      <c r="B126" s="103" t="s">
        <v>30</v>
      </c>
      <c r="C126" s="51" t="s">
        <v>58</v>
      </c>
      <c r="D126" s="76" t="s">
        <v>32</v>
      </c>
      <c r="E126" s="40" t="s">
        <v>5</v>
      </c>
      <c r="F126" s="43">
        <v>2</v>
      </c>
      <c r="G126" s="42"/>
      <c r="H126" s="42"/>
      <c r="I126" s="42"/>
      <c r="J126" s="42"/>
      <c r="K126" s="42"/>
      <c r="L126" s="48"/>
      <c r="M126" s="40">
        <v>10697</v>
      </c>
      <c r="N126" s="40">
        <v>10805</v>
      </c>
      <c r="O126" s="40">
        <v>10913</v>
      </c>
      <c r="P126" s="28">
        <f t="shared" si="4"/>
        <v>10805</v>
      </c>
      <c r="Q126" s="32">
        <f t="shared" si="1"/>
        <v>21610</v>
      </c>
    </row>
    <row r="127" spans="1:17" s="141" customFormat="1" ht="25.5" customHeight="1" thickBot="1" x14ac:dyDescent="0.3">
      <c r="A127" s="149"/>
      <c r="B127" s="152"/>
      <c r="C127" s="138" t="s">
        <v>9</v>
      </c>
      <c r="D127" s="138"/>
      <c r="E127" s="138"/>
      <c r="F127" s="128">
        <f>SUM(F126)</f>
        <v>2</v>
      </c>
      <c r="G127" s="146"/>
      <c r="H127" s="146"/>
      <c r="I127" s="146"/>
      <c r="J127" s="146"/>
      <c r="K127" s="146"/>
      <c r="L127" s="147"/>
      <c r="M127" s="138"/>
      <c r="N127" s="138"/>
      <c r="O127" s="138"/>
      <c r="P127" s="120"/>
      <c r="Q127" s="124">
        <f>Q126</f>
        <v>21610</v>
      </c>
    </row>
    <row r="128" spans="1:17" s="5" customFormat="1" ht="71.25" customHeight="1" thickBot="1" x14ac:dyDescent="0.3">
      <c r="A128" s="145">
        <v>51</v>
      </c>
      <c r="B128" s="54" t="s">
        <v>30</v>
      </c>
      <c r="C128" s="54" t="s">
        <v>38</v>
      </c>
      <c r="D128" s="40" t="s">
        <v>7</v>
      </c>
      <c r="E128" s="40" t="s">
        <v>5</v>
      </c>
      <c r="F128" s="36">
        <v>2</v>
      </c>
      <c r="G128" s="41">
        <v>1470.67</v>
      </c>
      <c r="H128" s="41">
        <v>1544.2</v>
      </c>
      <c r="I128" s="41">
        <v>1573.62</v>
      </c>
      <c r="J128" s="41"/>
      <c r="K128" s="41"/>
      <c r="L128" s="44"/>
      <c r="M128" s="40"/>
      <c r="N128" s="40"/>
      <c r="O128" s="40"/>
      <c r="P128" s="28">
        <f t="shared" si="2"/>
        <v>1529.5</v>
      </c>
      <c r="Q128" s="32">
        <f t="shared" si="1"/>
        <v>3059</v>
      </c>
    </row>
    <row r="129" spans="1:18" s="141" customFormat="1" ht="25.5" customHeight="1" thickBot="1" x14ac:dyDescent="0.3">
      <c r="A129" s="149"/>
      <c r="B129" s="152"/>
      <c r="C129" s="138" t="s">
        <v>9</v>
      </c>
      <c r="D129" s="138"/>
      <c r="E129" s="138"/>
      <c r="F129" s="128">
        <f>SUM(F128)</f>
        <v>2</v>
      </c>
      <c r="G129" s="146"/>
      <c r="H129" s="146"/>
      <c r="I129" s="146"/>
      <c r="J129" s="146"/>
      <c r="K129" s="146"/>
      <c r="L129" s="147"/>
      <c r="M129" s="138"/>
      <c r="N129" s="138"/>
      <c r="O129" s="138"/>
      <c r="P129" s="120"/>
      <c r="Q129" s="124">
        <f>Q128</f>
        <v>3059</v>
      </c>
    </row>
    <row r="130" spans="1:18" s="5" customFormat="1" ht="66" customHeight="1" thickBot="1" x14ac:dyDescent="0.3">
      <c r="A130" s="145">
        <v>52</v>
      </c>
      <c r="B130" s="52" t="s">
        <v>30</v>
      </c>
      <c r="C130" s="51" t="s">
        <v>39</v>
      </c>
      <c r="D130" s="40" t="s">
        <v>7</v>
      </c>
      <c r="E130" s="40" t="s">
        <v>5</v>
      </c>
      <c r="F130" s="36">
        <v>8</v>
      </c>
      <c r="G130" s="41">
        <v>1055.27</v>
      </c>
      <c r="H130" s="41">
        <v>1108.03</v>
      </c>
      <c r="I130" s="41">
        <v>1129.1400000000001</v>
      </c>
      <c r="J130" s="41"/>
      <c r="K130" s="41"/>
      <c r="L130" s="44"/>
      <c r="M130" s="40"/>
      <c r="N130" s="40"/>
      <c r="O130" s="40"/>
      <c r="P130" s="28">
        <f t="shared" ref="P130" si="5">ROUND((G130+H130+I130)/3,2)</f>
        <v>1097.48</v>
      </c>
      <c r="Q130" s="32">
        <f t="shared" ref="Q130" si="6">ROUND(F130*P130,2)</f>
        <v>8779.84</v>
      </c>
    </row>
    <row r="131" spans="1:18" s="141" customFormat="1" ht="25.5" customHeight="1" thickBot="1" x14ac:dyDescent="0.3">
      <c r="A131" s="154"/>
      <c r="B131" s="158"/>
      <c r="C131" s="142" t="s">
        <v>9</v>
      </c>
      <c r="D131" s="142"/>
      <c r="E131" s="142"/>
      <c r="F131" s="144">
        <f>SUM(F130)</f>
        <v>8</v>
      </c>
      <c r="G131" s="155"/>
      <c r="H131" s="155"/>
      <c r="I131" s="155"/>
      <c r="J131" s="155"/>
      <c r="K131" s="155"/>
      <c r="L131" s="156"/>
      <c r="M131" s="138"/>
      <c r="N131" s="138"/>
      <c r="O131" s="138"/>
      <c r="P131" s="120"/>
      <c r="Q131" s="124">
        <f>Q130</f>
        <v>8779.84</v>
      </c>
    </row>
    <row r="132" spans="1:18" s="5" customFormat="1" ht="107.25" customHeight="1" thickBot="1" x14ac:dyDescent="0.3">
      <c r="A132" s="145">
        <v>53</v>
      </c>
      <c r="B132" s="78" t="s">
        <v>33</v>
      </c>
      <c r="C132" s="76" t="s">
        <v>65</v>
      </c>
      <c r="D132" s="76" t="s">
        <v>31</v>
      </c>
      <c r="E132" s="76" t="s">
        <v>5</v>
      </c>
      <c r="F132" s="43">
        <v>6</v>
      </c>
      <c r="G132" s="42"/>
      <c r="H132" s="42"/>
      <c r="I132" s="42"/>
      <c r="J132" s="42"/>
      <c r="K132" s="42"/>
      <c r="L132" s="48"/>
      <c r="M132" s="40">
        <v>1577</v>
      </c>
      <c r="N132" s="40">
        <v>1593</v>
      </c>
      <c r="O132" s="40">
        <v>1609</v>
      </c>
      <c r="P132" s="28">
        <f>ROUND((M132+N132+O132)/3,2)</f>
        <v>1593</v>
      </c>
      <c r="Q132" s="32">
        <f>ROUND(F132*P132,2)</f>
        <v>9558</v>
      </c>
      <c r="R132" s="12"/>
    </row>
    <row r="133" spans="1:18" s="141" customFormat="1" ht="26.25" customHeight="1" thickBot="1" x14ac:dyDescent="0.3">
      <c r="A133" s="149"/>
      <c r="B133" s="152"/>
      <c r="C133" s="138" t="s">
        <v>9</v>
      </c>
      <c r="D133" s="138"/>
      <c r="E133" s="138"/>
      <c r="F133" s="128">
        <f>SUM(F132)</f>
        <v>6</v>
      </c>
      <c r="G133" s="155"/>
      <c r="H133" s="155"/>
      <c r="I133" s="155"/>
      <c r="J133" s="155"/>
      <c r="K133" s="155"/>
      <c r="L133" s="156"/>
      <c r="M133" s="138"/>
      <c r="N133" s="138"/>
      <c r="O133" s="138"/>
      <c r="P133" s="120"/>
      <c r="Q133" s="124">
        <f>Q132</f>
        <v>9558</v>
      </c>
      <c r="R133" s="159"/>
    </row>
    <row r="134" spans="1:18" s="5" customFormat="1" ht="42.75" customHeight="1" thickBot="1" x14ac:dyDescent="0.3">
      <c r="A134" s="161">
        <v>54</v>
      </c>
      <c r="B134" s="52" t="s">
        <v>30</v>
      </c>
      <c r="C134" s="52" t="s">
        <v>105</v>
      </c>
      <c r="D134" s="40" t="s">
        <v>7</v>
      </c>
      <c r="E134" s="40" t="s">
        <v>5</v>
      </c>
      <c r="F134" s="55">
        <v>5</v>
      </c>
      <c r="G134" s="48">
        <v>1312.75</v>
      </c>
      <c r="H134" s="42">
        <v>1378.39</v>
      </c>
      <c r="I134" s="56">
        <v>1404.64</v>
      </c>
      <c r="J134" s="57"/>
      <c r="K134" s="57"/>
      <c r="L134" s="57"/>
      <c r="M134" s="46"/>
      <c r="N134" s="46"/>
      <c r="O134" s="46"/>
      <c r="P134" s="28">
        <f t="shared" ref="P134:P138" si="7">ROUND((G134+H134+I134)/3,2)</f>
        <v>1365.26</v>
      </c>
      <c r="Q134" s="32">
        <f t="shared" ref="Q134:Q138" si="8">ROUND(F134*P134,2)</f>
        <v>6826.3</v>
      </c>
      <c r="R134" s="12"/>
    </row>
    <row r="135" spans="1:18" s="141" customFormat="1" ht="26.25" customHeight="1" thickBot="1" x14ac:dyDescent="0.3">
      <c r="A135" s="160"/>
      <c r="B135" s="152"/>
      <c r="C135" s="138" t="s">
        <v>66</v>
      </c>
      <c r="D135" s="138"/>
      <c r="E135" s="138"/>
      <c r="F135" s="162">
        <f>F134</f>
        <v>5</v>
      </c>
      <c r="G135" s="156"/>
      <c r="H135" s="155"/>
      <c r="I135" s="163"/>
      <c r="J135" s="164"/>
      <c r="K135" s="164"/>
      <c r="L135" s="164"/>
      <c r="M135" s="165"/>
      <c r="N135" s="165"/>
      <c r="O135" s="165"/>
      <c r="P135" s="120"/>
      <c r="Q135" s="124">
        <f>Q134</f>
        <v>6826.3</v>
      </c>
      <c r="R135" s="159"/>
    </row>
    <row r="136" spans="1:18" s="5" customFormat="1" ht="37.5" customHeight="1" thickBot="1" x14ac:dyDescent="0.3">
      <c r="A136" s="161">
        <v>55</v>
      </c>
      <c r="B136" s="52" t="s">
        <v>30</v>
      </c>
      <c r="C136" s="52" t="s">
        <v>106</v>
      </c>
      <c r="D136" s="40" t="s">
        <v>7</v>
      </c>
      <c r="E136" s="40" t="s">
        <v>5</v>
      </c>
      <c r="F136" s="55">
        <v>3</v>
      </c>
      <c r="G136" s="48">
        <v>2123.8000000000002</v>
      </c>
      <c r="H136" s="42">
        <v>2229.9899999999998</v>
      </c>
      <c r="I136" s="56">
        <v>2272.4699999999998</v>
      </c>
      <c r="J136" s="57"/>
      <c r="K136" s="57"/>
      <c r="L136" s="57"/>
      <c r="M136" s="46"/>
      <c r="N136" s="46"/>
      <c r="O136" s="46"/>
      <c r="P136" s="28">
        <f t="shared" si="7"/>
        <v>2208.75</v>
      </c>
      <c r="Q136" s="32">
        <f t="shared" si="8"/>
        <v>6626.25</v>
      </c>
      <c r="R136" s="12"/>
    </row>
    <row r="137" spans="1:18" s="141" customFormat="1" ht="24.75" customHeight="1" thickBot="1" x14ac:dyDescent="0.3">
      <c r="A137" s="160"/>
      <c r="B137" s="152"/>
      <c r="C137" s="138" t="s">
        <v>66</v>
      </c>
      <c r="D137" s="138"/>
      <c r="E137" s="138"/>
      <c r="F137" s="162">
        <f>F136</f>
        <v>3</v>
      </c>
      <c r="G137" s="156"/>
      <c r="H137" s="155"/>
      <c r="I137" s="163"/>
      <c r="J137" s="164"/>
      <c r="K137" s="164"/>
      <c r="L137" s="164"/>
      <c r="M137" s="165"/>
      <c r="N137" s="165"/>
      <c r="O137" s="165"/>
      <c r="P137" s="120"/>
      <c r="Q137" s="124">
        <f>Q136</f>
        <v>6626.25</v>
      </c>
      <c r="R137" s="159"/>
    </row>
    <row r="138" spans="1:18" s="5" customFormat="1" ht="42.75" customHeight="1" thickBot="1" x14ac:dyDescent="0.3">
      <c r="A138" s="161">
        <v>56</v>
      </c>
      <c r="B138" s="52" t="s">
        <v>30</v>
      </c>
      <c r="C138" s="52" t="s">
        <v>107</v>
      </c>
      <c r="D138" s="40" t="s">
        <v>7</v>
      </c>
      <c r="E138" s="40" t="s">
        <v>5</v>
      </c>
      <c r="F138" s="55">
        <v>2</v>
      </c>
      <c r="G138" s="48">
        <v>1036.3800000000001</v>
      </c>
      <c r="H138" s="42">
        <v>1088.2</v>
      </c>
      <c r="I138" s="56">
        <v>1108.93</v>
      </c>
      <c r="J138" s="57"/>
      <c r="K138" s="57"/>
      <c r="L138" s="57"/>
      <c r="M138" s="46"/>
      <c r="N138" s="46"/>
      <c r="O138" s="46"/>
      <c r="P138" s="28">
        <f t="shared" si="7"/>
        <v>1077.8399999999999</v>
      </c>
      <c r="Q138" s="32">
        <f t="shared" si="8"/>
        <v>2155.6799999999998</v>
      </c>
      <c r="R138" s="12"/>
    </row>
    <row r="139" spans="1:18" s="171" customFormat="1" ht="26.25" customHeight="1" thickBot="1" x14ac:dyDescent="0.3">
      <c r="A139" s="161"/>
      <c r="B139" s="152"/>
      <c r="C139" s="138" t="s">
        <v>66</v>
      </c>
      <c r="D139" s="138"/>
      <c r="E139" s="138"/>
      <c r="F139" s="162">
        <f>F138</f>
        <v>2</v>
      </c>
      <c r="G139" s="166"/>
      <c r="H139" s="142"/>
      <c r="I139" s="167"/>
      <c r="J139" s="168"/>
      <c r="K139" s="168"/>
      <c r="L139" s="168"/>
      <c r="M139" s="165"/>
      <c r="N139" s="165"/>
      <c r="O139" s="165"/>
      <c r="P139" s="167"/>
      <c r="Q139" s="169">
        <f>Q138</f>
        <v>2155.6799999999998</v>
      </c>
      <c r="R139" s="170"/>
    </row>
    <row r="140" spans="1:18" s="5" customFormat="1" ht="40.5" customHeight="1" thickBot="1" x14ac:dyDescent="0.3">
      <c r="A140" s="161">
        <v>57</v>
      </c>
      <c r="B140" s="52" t="s">
        <v>93</v>
      </c>
      <c r="C140" s="40" t="s">
        <v>108</v>
      </c>
      <c r="D140" s="40" t="s">
        <v>26</v>
      </c>
      <c r="E140" s="40" t="s">
        <v>67</v>
      </c>
      <c r="F140" s="55">
        <v>8</v>
      </c>
      <c r="G140" s="44">
        <v>541.88</v>
      </c>
      <c r="H140" s="41">
        <v>568.97</v>
      </c>
      <c r="I140" s="59">
        <v>579.80999999999995</v>
      </c>
      <c r="J140" s="60"/>
      <c r="K140" s="61"/>
      <c r="L140" s="61"/>
      <c r="M140" s="62"/>
      <c r="N140" s="46"/>
      <c r="O140" s="46"/>
      <c r="P140" s="59">
        <f>ROUND((G140+H140+I140)/3,2)</f>
        <v>563.54999999999995</v>
      </c>
      <c r="Q140" s="58">
        <f>ROUND(F140*P140,2)</f>
        <v>4508.3999999999996</v>
      </c>
      <c r="R140" s="12"/>
    </row>
    <row r="141" spans="1:18" s="141" customFormat="1" ht="26.25" customHeight="1" thickBot="1" x14ac:dyDescent="0.3">
      <c r="A141" s="172"/>
      <c r="B141" s="158"/>
      <c r="C141" s="138" t="s">
        <v>9</v>
      </c>
      <c r="D141" s="138"/>
      <c r="E141" s="138"/>
      <c r="F141" s="173">
        <f>F140</f>
        <v>8</v>
      </c>
      <c r="G141" s="174"/>
      <c r="H141" s="175"/>
      <c r="I141" s="176"/>
      <c r="J141" s="177"/>
      <c r="K141" s="178"/>
      <c r="L141" s="178"/>
      <c r="M141" s="179"/>
      <c r="N141" s="180"/>
      <c r="O141" s="180"/>
      <c r="P141" s="181"/>
      <c r="Q141" s="182">
        <f>Q140</f>
        <v>4508.3999999999996</v>
      </c>
      <c r="R141" s="159"/>
    </row>
    <row r="142" spans="1:18" s="5" customFormat="1" ht="73.5" customHeight="1" thickBot="1" x14ac:dyDescent="0.3">
      <c r="A142" s="145">
        <v>58</v>
      </c>
      <c r="B142" s="52" t="s">
        <v>94</v>
      </c>
      <c r="C142" s="40" t="s">
        <v>109</v>
      </c>
      <c r="D142" s="40" t="s">
        <v>7</v>
      </c>
      <c r="E142" s="40" t="s">
        <v>5</v>
      </c>
      <c r="F142" s="36">
        <v>3</v>
      </c>
      <c r="G142" s="63"/>
      <c r="H142" s="63"/>
      <c r="I142" s="63"/>
      <c r="J142" s="63"/>
      <c r="K142" s="63"/>
      <c r="L142" s="63"/>
      <c r="M142" s="40">
        <v>1142.4000000000001</v>
      </c>
      <c r="N142" s="40">
        <v>1165.25</v>
      </c>
      <c r="O142" s="40">
        <v>1153.82</v>
      </c>
      <c r="P142" s="59">
        <f>ROUND((M142+N142+O142)/3,2)</f>
        <v>1153.82</v>
      </c>
      <c r="Q142" s="32">
        <f>ROUND((F142*P142),2)</f>
        <v>3461.46</v>
      </c>
      <c r="R142" s="17"/>
    </row>
    <row r="143" spans="1:18" s="141" customFormat="1" ht="26.25" customHeight="1" thickBot="1" x14ac:dyDescent="0.3">
      <c r="A143" s="149"/>
      <c r="B143" s="152"/>
      <c r="C143" s="138" t="s">
        <v>9</v>
      </c>
      <c r="D143" s="138"/>
      <c r="E143" s="138"/>
      <c r="F143" s="128">
        <v>3</v>
      </c>
      <c r="G143" s="186"/>
      <c r="H143" s="186"/>
      <c r="I143" s="186"/>
      <c r="J143" s="186"/>
      <c r="K143" s="186"/>
      <c r="L143" s="186"/>
      <c r="M143" s="138"/>
      <c r="N143" s="138"/>
      <c r="O143" s="138"/>
      <c r="P143" s="181"/>
      <c r="Q143" s="124">
        <f>Q142</f>
        <v>3461.46</v>
      </c>
      <c r="R143" s="159"/>
    </row>
    <row r="144" spans="1:18" s="5" customFormat="1" ht="66" customHeight="1" thickBot="1" x14ac:dyDescent="0.3">
      <c r="A144" s="153">
        <v>59</v>
      </c>
      <c r="B144" s="78" t="s">
        <v>30</v>
      </c>
      <c r="C144" s="76" t="s">
        <v>110</v>
      </c>
      <c r="D144" s="40" t="s">
        <v>7</v>
      </c>
      <c r="E144" s="64" t="s">
        <v>5</v>
      </c>
      <c r="F144" s="43">
        <v>3</v>
      </c>
      <c r="G144" s="65"/>
      <c r="H144" s="63"/>
      <c r="I144" s="66"/>
      <c r="J144" s="65"/>
      <c r="K144" s="65"/>
      <c r="L144" s="65"/>
      <c r="M144" s="64">
        <v>263.16000000000003</v>
      </c>
      <c r="N144" s="40">
        <v>268.42</v>
      </c>
      <c r="O144" s="40">
        <v>265.79000000000002</v>
      </c>
      <c r="P144" s="59">
        <f>ROUND((M144+N144+O144)/3,2)</f>
        <v>265.79000000000002</v>
      </c>
      <c r="Q144" s="32">
        <f>ROUND((F144*P144),2)</f>
        <v>797.37</v>
      </c>
      <c r="R144" s="12"/>
    </row>
    <row r="145" spans="1:21" s="5" customFormat="1" ht="26.25" customHeight="1" thickBot="1" x14ac:dyDescent="0.3">
      <c r="A145" s="80"/>
      <c r="B145" s="79"/>
      <c r="C145" s="77"/>
      <c r="D145" s="40" t="s">
        <v>25</v>
      </c>
      <c r="E145" s="64" t="s">
        <v>5</v>
      </c>
      <c r="F145" s="43">
        <v>5</v>
      </c>
      <c r="G145" s="65"/>
      <c r="H145" s="63"/>
      <c r="I145" s="66"/>
      <c r="J145" s="65"/>
      <c r="K145" s="65"/>
      <c r="L145" s="65"/>
      <c r="M145" s="64">
        <v>263.16000000000003</v>
      </c>
      <c r="N145" s="40">
        <v>268.42</v>
      </c>
      <c r="O145" s="40">
        <v>265.79000000000002</v>
      </c>
      <c r="P145" s="59">
        <f t="shared" ref="P145:P147" si="9">ROUND((M145+N145+O145)/3,2)</f>
        <v>265.79000000000002</v>
      </c>
      <c r="Q145" s="32">
        <f>ROUND((F145*P145),2)</f>
        <v>1328.95</v>
      </c>
      <c r="R145" s="12"/>
    </row>
    <row r="146" spans="1:21" s="5" customFormat="1" ht="26.25" customHeight="1" thickBot="1" x14ac:dyDescent="0.3">
      <c r="A146" s="47"/>
      <c r="B146" s="104"/>
      <c r="C146" s="138" t="s">
        <v>9</v>
      </c>
      <c r="D146" s="40"/>
      <c r="E146" s="64"/>
      <c r="F146" s="43">
        <f>F144+F145</f>
        <v>8</v>
      </c>
      <c r="G146" s="65"/>
      <c r="H146" s="63"/>
      <c r="I146" s="66"/>
      <c r="J146" s="65"/>
      <c r="K146" s="65"/>
      <c r="L146" s="65"/>
      <c r="M146" s="64"/>
      <c r="N146" s="40"/>
      <c r="O146" s="40"/>
      <c r="P146" s="59"/>
      <c r="Q146" s="32">
        <f>Q144+Q145</f>
        <v>2126.3200000000002</v>
      </c>
      <c r="R146" s="12"/>
    </row>
    <row r="147" spans="1:21" s="5" customFormat="1" ht="53.25" customHeight="1" thickBot="1" x14ac:dyDescent="0.3">
      <c r="A147" s="153">
        <v>60</v>
      </c>
      <c r="B147" s="104" t="s">
        <v>93</v>
      </c>
      <c r="C147" s="76" t="s">
        <v>111</v>
      </c>
      <c r="D147" s="40" t="s">
        <v>7</v>
      </c>
      <c r="E147" s="64" t="s">
        <v>5</v>
      </c>
      <c r="F147" s="43">
        <v>3</v>
      </c>
      <c r="G147" s="65"/>
      <c r="H147" s="63"/>
      <c r="I147" s="66"/>
      <c r="J147" s="67"/>
      <c r="K147" s="68"/>
      <c r="L147" s="68"/>
      <c r="M147" s="69">
        <v>1035.3</v>
      </c>
      <c r="N147" s="40">
        <v>1056.01</v>
      </c>
      <c r="O147" s="40">
        <v>1045.6500000000001</v>
      </c>
      <c r="P147" s="59">
        <f t="shared" si="9"/>
        <v>1045.6500000000001</v>
      </c>
      <c r="Q147" s="32">
        <f t="shared" ref="Q147" si="10">ROUND((F147*P147),2)</f>
        <v>3136.95</v>
      </c>
      <c r="R147" s="12"/>
    </row>
    <row r="148" spans="1:21" s="141" customFormat="1" ht="26.25" customHeight="1" thickBot="1" x14ac:dyDescent="0.3">
      <c r="A148" s="149"/>
      <c r="B148" s="187"/>
      <c r="C148" s="138" t="s">
        <v>66</v>
      </c>
      <c r="D148" s="150"/>
      <c r="E148" s="138"/>
      <c r="F148" s="128">
        <v>3</v>
      </c>
      <c r="G148" s="186"/>
      <c r="H148" s="188"/>
      <c r="I148" s="186"/>
      <c r="J148" s="189"/>
      <c r="K148" s="190"/>
      <c r="L148" s="190"/>
      <c r="M148" s="191"/>
      <c r="N148" s="192"/>
      <c r="O148" s="193"/>
      <c r="P148" s="186"/>
      <c r="Q148" s="182">
        <f>Q147</f>
        <v>3136.95</v>
      </c>
      <c r="R148" s="159"/>
    </row>
    <row r="149" spans="1:21" s="5" customFormat="1" ht="27" customHeight="1" thickBot="1" x14ac:dyDescent="0.3">
      <c r="A149" s="70"/>
      <c r="B149" s="71"/>
      <c r="C149" s="106" t="s">
        <v>63</v>
      </c>
      <c r="D149" s="106"/>
      <c r="E149" s="107"/>
      <c r="F149" s="108"/>
      <c r="G149" s="109"/>
      <c r="H149" s="109"/>
      <c r="I149" s="109"/>
      <c r="J149" s="107"/>
      <c r="K149" s="107"/>
      <c r="L149" s="107"/>
      <c r="M149" s="107"/>
      <c r="N149" s="110"/>
      <c r="O149" s="107"/>
      <c r="P149" s="107"/>
      <c r="Q149" s="111">
        <f>SUM(Q10,Q14,Q16,Q19,Q21,Q27,Q29,Q31,Q33,Q35,Q40,Q42,Q46,Q50,Q54,Q58,Q60,Q62,Q64,Q66,Q68,Q73,Q79,Q76,Q8,Q82,Q85,Q88,Q95,Q103,Q93,Q37,Q25,Q105,Q107,Q109,Q111,Q113,Q115,Q117,Q119,Q121,Q123,Q125,Q127,Q129,Q91,Q131,Q133,Q71,Q97,Q99,Q101,Q135,Q137,Q139,Q141,Q143,Q146,Q148)</f>
        <v>813830.64</v>
      </c>
    </row>
    <row r="150" spans="1:21" s="5" customFormat="1" ht="15" customHeight="1" x14ac:dyDescent="0.25">
      <c r="A150" s="83"/>
      <c r="B150" s="84"/>
      <c r="C150" s="95"/>
      <c r="D150" s="84"/>
      <c r="E150" s="83"/>
      <c r="F150" s="83"/>
      <c r="G150" s="83"/>
      <c r="H150" s="83"/>
      <c r="I150" s="83"/>
      <c r="J150" s="83"/>
      <c r="K150" s="83"/>
      <c r="L150" s="83"/>
      <c r="M150" s="83"/>
      <c r="N150" s="83"/>
      <c r="O150" s="83"/>
      <c r="P150" s="83"/>
      <c r="Q150" s="85"/>
    </row>
    <row r="151" spans="1:21" s="6" customFormat="1" ht="22.5" customHeight="1" x14ac:dyDescent="0.25">
      <c r="A151" s="183" t="s">
        <v>103</v>
      </c>
      <c r="B151" s="184"/>
      <c r="C151" s="185"/>
      <c r="D151" s="184"/>
      <c r="E151" s="183"/>
      <c r="F151" s="183"/>
      <c r="G151" s="183"/>
      <c r="H151" s="183"/>
      <c r="I151" s="72"/>
      <c r="J151" s="72"/>
      <c r="K151" s="72"/>
      <c r="L151" s="72"/>
      <c r="M151" s="72"/>
      <c r="N151" s="73"/>
      <c r="O151" s="73"/>
      <c r="P151" s="73"/>
      <c r="Q151" s="73"/>
      <c r="R151" s="73"/>
      <c r="S151" s="73"/>
      <c r="T151" s="73"/>
    </row>
    <row r="152" spans="1:21" ht="15" x14ac:dyDescent="0.25">
      <c r="A152" s="7"/>
      <c r="B152" s="81"/>
      <c r="C152" s="82"/>
      <c r="D152" s="81"/>
      <c r="E152" s="7"/>
      <c r="F152" s="7"/>
      <c r="G152" s="7"/>
      <c r="H152" s="7"/>
      <c r="I152" s="7"/>
      <c r="J152" s="7"/>
      <c r="K152" s="7"/>
      <c r="L152" s="7"/>
      <c r="M152" s="7"/>
      <c r="N152" s="7"/>
      <c r="O152" s="7"/>
      <c r="P152" s="7"/>
      <c r="Q152" s="7"/>
    </row>
    <row r="153" spans="1:21" s="7" customFormat="1" ht="15" x14ac:dyDescent="0.25">
      <c r="A153" s="205" t="s">
        <v>102</v>
      </c>
      <c r="B153" s="205"/>
      <c r="C153" s="205"/>
      <c r="D153" s="205"/>
      <c r="E153" s="205"/>
      <c r="F153" s="205"/>
      <c r="G153" s="205"/>
      <c r="H153" s="205"/>
      <c r="I153" s="205"/>
      <c r="J153" s="205"/>
      <c r="K153" s="205"/>
      <c r="L153" s="205"/>
      <c r="M153" s="205"/>
      <c r="N153" s="205"/>
      <c r="O153" s="205"/>
      <c r="P153" s="205"/>
      <c r="Q153" s="205"/>
    </row>
    <row r="154" spans="1:21" s="5" customFormat="1" ht="15" customHeight="1" x14ac:dyDescent="0.25">
      <c r="A154" s="196" t="s">
        <v>64</v>
      </c>
      <c r="B154" s="196"/>
      <c r="C154" s="196"/>
      <c r="D154" s="85"/>
      <c r="E154" s="86"/>
      <c r="F154" s="86"/>
      <c r="G154" s="86"/>
      <c r="H154" s="86"/>
      <c r="I154" s="86"/>
      <c r="J154" s="86"/>
      <c r="K154" s="86"/>
      <c r="L154" s="86"/>
      <c r="M154" s="86"/>
      <c r="N154" s="86"/>
      <c r="O154" s="86"/>
      <c r="P154" s="86"/>
      <c r="Q154" s="87"/>
    </row>
    <row r="155" spans="1:21" s="5" customFormat="1" ht="15" x14ac:dyDescent="0.25">
      <c r="A155" s="4"/>
      <c r="B155" s="4"/>
      <c r="C155" s="4"/>
      <c r="D155" s="4"/>
      <c r="E155" s="4"/>
      <c r="F155" s="88"/>
      <c r="G155" s="89"/>
      <c r="H155" s="89"/>
      <c r="I155" s="89"/>
      <c r="J155" s="90"/>
      <c r="K155" s="90"/>
      <c r="L155" s="90"/>
      <c r="M155" s="4"/>
      <c r="N155" s="4"/>
      <c r="O155" s="4"/>
      <c r="P155" s="4"/>
      <c r="Q155" s="74"/>
    </row>
    <row r="156" spans="1:21" s="5" customFormat="1" ht="15" x14ac:dyDescent="0.25">
      <c r="A156" s="195" t="s">
        <v>23</v>
      </c>
      <c r="B156" s="195"/>
      <c r="C156" s="202" t="s">
        <v>68</v>
      </c>
      <c r="D156" s="202"/>
      <c r="E156" s="202"/>
      <c r="F156" s="88"/>
      <c r="G156" s="89"/>
      <c r="H156" s="89"/>
      <c r="I156" s="89"/>
      <c r="J156" s="90"/>
      <c r="K156" s="90"/>
      <c r="L156" s="90"/>
      <c r="M156" s="4"/>
      <c r="N156" s="4"/>
      <c r="O156" s="4"/>
      <c r="P156" s="4"/>
      <c r="Q156" s="74"/>
    </row>
    <row r="157" spans="1:21" s="5" customFormat="1" ht="15" x14ac:dyDescent="0.25">
      <c r="A157" s="195" t="s">
        <v>72</v>
      </c>
      <c r="B157" s="195"/>
      <c r="C157" s="202" t="s">
        <v>87</v>
      </c>
      <c r="D157" s="202"/>
      <c r="E157" s="202"/>
      <c r="F157" s="88"/>
      <c r="G157" s="89"/>
      <c r="H157" s="89"/>
      <c r="I157" s="89"/>
      <c r="J157" s="90"/>
      <c r="K157" s="90"/>
      <c r="L157" s="90"/>
      <c r="M157" s="4"/>
      <c r="N157" s="4"/>
      <c r="O157" s="4"/>
      <c r="P157" s="4"/>
      <c r="Q157" s="4"/>
    </row>
    <row r="158" spans="1:21" s="5" customFormat="1" ht="15" x14ac:dyDescent="0.25">
      <c r="A158" s="195" t="s">
        <v>24</v>
      </c>
      <c r="B158" s="195"/>
      <c r="C158" s="202" t="s">
        <v>88</v>
      </c>
      <c r="D158" s="202"/>
      <c r="E158" s="202"/>
      <c r="F158" s="88"/>
      <c r="G158" s="89"/>
      <c r="H158" s="89"/>
      <c r="I158" s="89"/>
      <c r="J158" s="90"/>
      <c r="K158" s="90"/>
      <c r="L158" s="90"/>
      <c r="M158" s="4"/>
      <c r="N158" s="4"/>
      <c r="O158" s="4"/>
      <c r="P158" s="4"/>
      <c r="Q158" s="4"/>
    </row>
    <row r="159" spans="1:21" s="5" customFormat="1" ht="15" x14ac:dyDescent="0.25">
      <c r="A159" s="195" t="s">
        <v>34</v>
      </c>
      <c r="B159" s="195"/>
      <c r="C159" s="96" t="s">
        <v>69</v>
      </c>
      <c r="D159" s="4"/>
      <c r="E159" s="4"/>
      <c r="F159" s="88"/>
      <c r="G159" s="89"/>
      <c r="H159" s="89"/>
      <c r="I159" s="89"/>
      <c r="J159" s="90"/>
      <c r="K159" s="90"/>
      <c r="L159" s="90"/>
      <c r="M159" s="4"/>
      <c r="N159" s="4"/>
      <c r="O159" s="4"/>
      <c r="P159" s="4"/>
      <c r="Q159" s="4"/>
    </row>
    <row r="160" spans="1:21" s="5" customFormat="1" ht="15" x14ac:dyDescent="0.25">
      <c r="A160" s="195" t="s">
        <v>35</v>
      </c>
      <c r="B160" s="195"/>
      <c r="C160" s="96" t="s">
        <v>70</v>
      </c>
      <c r="D160" s="4"/>
      <c r="E160" s="4"/>
      <c r="F160" s="88"/>
      <c r="G160" s="89"/>
      <c r="H160" s="89"/>
      <c r="I160" s="89"/>
      <c r="J160" s="90"/>
      <c r="K160" s="90"/>
      <c r="L160" s="90"/>
      <c r="M160" s="4"/>
      <c r="N160" s="4"/>
      <c r="O160" s="4"/>
      <c r="P160" s="4"/>
      <c r="Q160" s="4"/>
      <c r="S160" s="8"/>
      <c r="T160" s="8"/>
      <c r="U160" s="8"/>
    </row>
    <row r="161" spans="1:17" ht="15" x14ac:dyDescent="0.25">
      <c r="A161" s="195" t="s">
        <v>36</v>
      </c>
      <c r="B161" s="195"/>
      <c r="C161" s="97" t="s">
        <v>71</v>
      </c>
      <c r="D161" s="4"/>
      <c r="E161" s="81"/>
      <c r="F161" s="3"/>
      <c r="G161" s="1"/>
      <c r="H161" s="1"/>
      <c r="I161" s="1"/>
      <c r="J161" s="7"/>
      <c r="K161" s="7"/>
      <c r="L161" s="7"/>
      <c r="M161" s="81"/>
      <c r="N161" s="81"/>
      <c r="O161" s="81"/>
      <c r="P161" s="81"/>
      <c r="Q161" s="4"/>
    </row>
    <row r="162" spans="1:17" ht="15" x14ac:dyDescent="0.25">
      <c r="A162" s="194" t="s">
        <v>116</v>
      </c>
      <c r="B162" s="194"/>
    </row>
  </sheetData>
  <autoFilter ref="C7:Q154"/>
  <mergeCells count="39">
    <mergeCell ref="A4:H4"/>
    <mergeCell ref="A3:L3"/>
    <mergeCell ref="C2:O2"/>
    <mergeCell ref="A1:Q1"/>
    <mergeCell ref="G5:O5"/>
    <mergeCell ref="P5:Q5"/>
    <mergeCell ref="E5:E6"/>
    <mergeCell ref="F5:F6"/>
    <mergeCell ref="D5:D6"/>
    <mergeCell ref="B5:B6"/>
    <mergeCell ref="A5:A6"/>
    <mergeCell ref="A153:Q153"/>
    <mergeCell ref="A156:B156"/>
    <mergeCell ref="A77:A78"/>
    <mergeCell ref="A80:A81"/>
    <mergeCell ref="A83:A84"/>
    <mergeCell ref="A86:A87"/>
    <mergeCell ref="A89:A90"/>
    <mergeCell ref="A17:A18"/>
    <mergeCell ref="A11:A13"/>
    <mergeCell ref="A69:A70"/>
    <mergeCell ref="A74:A75"/>
    <mergeCell ref="A38:A39"/>
    <mergeCell ref="A162:B162"/>
    <mergeCell ref="A160:B160"/>
    <mergeCell ref="A161:B161"/>
    <mergeCell ref="A154:C154"/>
    <mergeCell ref="C5:C6"/>
    <mergeCell ref="A157:B157"/>
    <mergeCell ref="A158:B158"/>
    <mergeCell ref="A159:B159"/>
    <mergeCell ref="A55:A57"/>
    <mergeCell ref="A51:A53"/>
    <mergeCell ref="A47:A49"/>
    <mergeCell ref="A43:A45"/>
    <mergeCell ref="C158:E158"/>
    <mergeCell ref="C156:E156"/>
    <mergeCell ref="C157:E157"/>
    <mergeCell ref="A22:A24"/>
  </mergeCells>
  <pageMargins left="0.23622047244094491" right="0.23622047244094491" top="0.27559055118110237" bottom="0.19685039370078741" header="0.27559055118110237"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2018-09-18T04:24:44Z</dcterms:modified>
</cp:coreProperties>
</file>