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3250" windowHeight="13170"/>
  </bookViews>
  <sheets>
    <sheet name="общая нмцк 2017" sheetId="38" r:id="rId1"/>
  </sheets>
  <calcPr calcId="145621"/>
</workbook>
</file>

<file path=xl/calcChain.xml><?xml version="1.0" encoding="utf-8"?>
<calcChain xmlns="http://schemas.openxmlformats.org/spreadsheetml/2006/main">
  <c r="I8" i="38" l="1"/>
  <c r="E32" i="38" l="1"/>
  <c r="I30" i="38"/>
  <c r="J30" i="38" s="1"/>
  <c r="J32" i="38" s="1"/>
  <c r="E29" i="38"/>
  <c r="I27" i="38"/>
  <c r="J27" i="38" s="1"/>
  <c r="J29" i="38" s="1"/>
  <c r="E26" i="38"/>
  <c r="I25" i="38"/>
  <c r="J25" i="38" s="1"/>
  <c r="J26" i="38" s="1"/>
  <c r="E24" i="38"/>
  <c r="I22" i="38"/>
  <c r="J22" i="38" s="1"/>
  <c r="J24" i="38" s="1"/>
  <c r="E21" i="38"/>
  <c r="I19" i="38"/>
  <c r="J19" i="38" s="1"/>
  <c r="J21" i="38" s="1"/>
  <c r="E18" i="38"/>
  <c r="I16" i="38"/>
  <c r="J16" i="38" s="1"/>
  <c r="J18" i="38" s="1"/>
  <c r="E15" i="38"/>
  <c r="I11" i="38"/>
  <c r="J11" i="38" s="1"/>
  <c r="J15" i="38" s="1"/>
  <c r="E10" i="38"/>
  <c r="J8" i="38"/>
  <c r="J10" i="38" s="1"/>
  <c r="J33" i="38" l="1"/>
</calcChain>
</file>

<file path=xl/sharedStrings.xml><?xml version="1.0" encoding="utf-8"?>
<sst xmlns="http://schemas.openxmlformats.org/spreadsheetml/2006/main" count="65" uniqueCount="41">
  <si>
    <t>№ п\п</t>
  </si>
  <si>
    <t>Наименование объекта закупки</t>
  </si>
  <si>
    <t>Наименование и описание объекта закупки</t>
  </si>
  <si>
    <t>Ед. изм.</t>
  </si>
  <si>
    <t>Шт</t>
  </si>
  <si>
    <t>уп.</t>
  </si>
  <si>
    <t>Ощее количество</t>
  </si>
  <si>
    <t>Единичные цены (тарифы)</t>
  </si>
  <si>
    <t>1*</t>
  </si>
  <si>
    <t>2*</t>
  </si>
  <si>
    <t>3*</t>
  </si>
  <si>
    <t>Начальная цена, руб.</t>
  </si>
  <si>
    <t>Средняя цена, руб.</t>
  </si>
  <si>
    <t>Итого по виду товара</t>
  </si>
  <si>
    <t>уп</t>
  </si>
  <si>
    <t xml:space="preserve">Способ размещения заказа: электронный аукцион </t>
  </si>
  <si>
    <t>Муниципальное бюджетное общеобразовательное учреждение "Средняя общеобразовательная школа №5"</t>
  </si>
  <si>
    <t>Исполнитель: Заведующий хозяйством Акопова Т.А.</t>
  </si>
  <si>
    <t>Метод обоснования начальной (максимальной) цены: метод сопоставимых рыночных цен</t>
  </si>
  <si>
    <t xml:space="preserve">IV. Обоснование начальной (максимальной) цены  гражданско-правового договора на поставку хозяйственных товаров </t>
  </si>
  <si>
    <t>Мешки для мусора</t>
  </si>
  <si>
    <t>Бумага туалетная</t>
  </si>
  <si>
    <t>Салфетки бумажные</t>
  </si>
  <si>
    <t>Полотенце бумажное</t>
  </si>
  <si>
    <t>Веник сорго</t>
  </si>
  <si>
    <t>5-ти лучевой. Высота не менее 75 не более 80 см. Высота ручки не менее 40 не более 45 см. Ширина рабочей поверхности не менее 35 см. Ручка веника перевязана полипропиленовой нитью не менее, чем в 8 местах.</t>
  </si>
  <si>
    <t>рул</t>
  </si>
  <si>
    <t xml:space="preserve"> Директор школы ________________________А.А.Латыпов</t>
  </si>
  <si>
    <t xml:space="preserve">Полиэтилен, толщина не менее 7мкм. Объем не менее 30л и не более 40л. Упакованы в рулон не менее 20 шт. 
</t>
  </si>
  <si>
    <t xml:space="preserve">Полиэтилен, толщина не менее 50мкм. Объем не менее 180л и не более 200л. Упакованы в рулон не менее 20 шт. 
</t>
  </si>
  <si>
    <t xml:space="preserve">Полиэтилен, толщина не менее 30мкм. Объем не менее 60л и не более 80л. Упакованы в рулон не менее 20 шт. 
</t>
  </si>
  <si>
    <t xml:space="preserve">Полиэтилен, толщина не менее 50мкм. Объем не менее 120л и не более 130л. Упакованы в рулон не менее 20 шт. 
</t>
  </si>
  <si>
    <t xml:space="preserve">Однослойные. Размер в развернутом виде не менее 24*24см и не более 25*24см. Цвет белый. В полиэтиленовой упаковке не менее 100шт. </t>
  </si>
  <si>
    <t xml:space="preserve">В рулоне не менее 50 листов. Количество рулонов в упаковке не менее 2х. </t>
  </si>
  <si>
    <t>Коммерческое предложение №б/н от 10.04.2019г</t>
  </si>
  <si>
    <t>Коммерческое предложение № б/н от 20.02.2019г</t>
  </si>
  <si>
    <t>Коммерческое предложение № б/н от 27.03.2019г</t>
  </si>
  <si>
    <t>Дата составления сводной  таблицы  от 26.04.2019 года</t>
  </si>
  <si>
    <t xml:space="preserve">Бумага туалетная биоразлагаемая: да
Бумага туалетная влажная: нет
Тип бумаги туалетной: многослойная
Форма выпуска: рулон
</t>
  </si>
  <si>
    <t>шт</t>
  </si>
  <si>
    <t>Итого: Начальная (максимальная) цена контракта:  79 300 (семьдесят девять тысяч триста) рублей 84 копейки.</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</si>
</sst>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04"/>
      <scheme val="minor"/>
    </font>
    <font>
      <b/>
      <sz val="11"/>
      <color rgb="FF000000"/>
      <name val="Times New Roman"/>
      <family val="1"/>
      <charset val="204"/>
    </font>
    <font>
      <sz val="11"/>
      <color theme="1"/>
      <name val="Calibri"/>
      <family val="2"/>
      <charset val="204"/>
    </font>
    <font>
      <sz val="11"/>
      <color rgb="FF006100"/>
      <name val="Calibri"/>
      <family val="2"/>
      <charset val="204"/>
      <scheme val="minor"/>
    </font>
    <font>
      <sz val="11"/>
      <color rgb="FF9C0006"/>
      <name val="Calibri"/>
      <family val="2"/>
      <charset val="204"/>
      <scheme val="minor"/>
    </font>
    <font>
      <sz val="11"/>
      <color theme="1"/>
      <name val="Calibri"/>
      <family val="2"/>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1"/>
      <color theme="1"/>
      <name val="Times New Roman"/>
      <family val="1"/>
      <charset val="204"/>
    </font>
    <font>
      <b/>
      <sz val="12"/>
      <color theme="1"/>
      <name val="Times New Roman"/>
      <family val="1"/>
      <charset val="204"/>
    </font>
    <font>
      <b/>
      <sz val="11"/>
      <color theme="1"/>
      <name val="Calibri"/>
      <family val="2"/>
      <charset val="204"/>
      <scheme val="minor"/>
    </font>
    <font>
      <sz val="8"/>
      <color theme="1"/>
      <name val="Times New Roman"/>
      <family val="1"/>
      <charset val="204"/>
    </font>
    <font>
      <sz val="9"/>
      <color theme="1"/>
      <name val="Times New Roman"/>
      <family val="1"/>
      <charset val="204"/>
    </font>
    <font>
      <sz val="10"/>
      <name val="Times New Roman"/>
      <family val="1"/>
      <charset val="204"/>
    </font>
    <font>
      <u/>
      <sz val="11"/>
      <color theme="10"/>
      <name val="Calibri"/>
      <family val="2"/>
      <charset val="204"/>
      <scheme val="minor"/>
    </font>
    <font>
      <b/>
      <sz val="11"/>
      <color theme="1"/>
      <name val="Times New Roman"/>
      <family val="1"/>
      <charset val="204"/>
    </font>
    <font>
      <sz val="11"/>
      <name val="Calibri"/>
      <family val="2"/>
      <charset val="204"/>
    </font>
    <font>
      <b/>
      <sz val="11"/>
      <name val="Times New Roman"/>
      <family val="1"/>
      <charset val="204"/>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0" fontId="3" fillId="2" borderId="0" applyNumberFormat="0" applyBorder="0" applyAlignment="0" applyProtection="0"/>
    <xf numFmtId="0" fontId="4" fillId="3" borderId="0" applyNumberFormat="0" applyBorder="0" applyAlignment="0" applyProtection="0"/>
    <xf numFmtId="0" fontId="16" fillId="0" borderId="0" applyNumberFormat="0" applyFill="0" applyBorder="0" applyAlignment="0" applyProtection="0"/>
  </cellStyleXfs>
  <cellXfs count="129">
    <xf numFmtId="0" fontId="0" fillId="0" borderId="0" xfId="0"/>
    <xf numFmtId="0" fontId="0" fillId="0" borderId="0" xfId="0" applyAlignment="1"/>
    <xf numFmtId="0" fontId="5" fillId="0" borderId="0" xfId="0" applyFont="1" applyFill="1" applyBorder="1"/>
    <xf numFmtId="0" fontId="6" fillId="0" borderId="0" xfId="0" applyFont="1" applyFill="1" applyBorder="1" applyAlignment="1"/>
    <xf numFmtId="0" fontId="6" fillId="0" borderId="0" xfId="0" applyFont="1" applyFill="1" applyAlignment="1"/>
    <xf numFmtId="0" fontId="6" fillId="0" borderId="0" xfId="0" applyFont="1" applyAlignment="1"/>
    <xf numFmtId="0" fontId="9" fillId="0" borderId="0" xfId="0" applyFont="1" applyAlignment="1"/>
    <xf numFmtId="0" fontId="6" fillId="0" borderId="0" xfId="0" applyFont="1" applyFill="1" applyAlignment="1">
      <alignment wrapText="1"/>
    </xf>
    <xf numFmtId="0" fontId="0" fillId="0" borderId="0" xfId="0" applyFill="1" applyAlignment="1"/>
    <xf numFmtId="0" fontId="7" fillId="0" borderId="0" xfId="0" applyFont="1" applyFill="1" applyAlignment="1"/>
    <xf numFmtId="0" fontId="9" fillId="0" borderId="0" xfId="0" applyFont="1" applyFill="1" applyBorder="1"/>
    <xf numFmtId="0" fontId="9" fillId="0" borderId="0" xfId="0" applyFont="1" applyFill="1" applyAlignment="1"/>
    <xf numFmtId="4" fontId="0" fillId="0" borderId="0" xfId="0" applyNumberFormat="1" applyAlignment="1"/>
    <xf numFmtId="0" fontId="16" fillId="4" borderId="0" xfId="3" quotePrefix="1" applyFill="1" applyAlignment="1">
      <alignment horizontal="left"/>
    </xf>
    <xf numFmtId="0" fontId="15" fillId="4" borderId="0" xfId="0" applyFont="1" applyFill="1"/>
    <xf numFmtId="0" fontId="15" fillId="4" borderId="0" xfId="0" quotePrefix="1" applyFont="1" applyFill="1" applyAlignment="1">
      <alignment horizontal="left"/>
    </xf>
    <xf numFmtId="0" fontId="6" fillId="4" borderId="0" xfId="0" applyFont="1" applyFill="1" applyBorder="1" applyAlignment="1"/>
    <xf numFmtId="0" fontId="6" fillId="4" borderId="2" xfId="1" applyFont="1" applyFill="1" applyBorder="1" applyAlignment="1">
      <alignment horizontal="center" vertical="center" wrapText="1"/>
    </xf>
    <xf numFmtId="0" fontId="6" fillId="4" borderId="2"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8" xfId="1" applyFont="1" applyFill="1" applyBorder="1" applyAlignment="1">
      <alignment horizontal="center" vertical="center"/>
    </xf>
    <xf numFmtId="0" fontId="7" fillId="4" borderId="2" xfId="1" applyFont="1" applyFill="1" applyBorder="1" applyAlignment="1">
      <alignment horizontal="center" vertical="center" wrapText="1"/>
    </xf>
    <xf numFmtId="0" fontId="7" fillId="4" borderId="2"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6" fillId="4" borderId="4" xfId="0" applyFont="1" applyFill="1" applyBorder="1" applyAlignment="1">
      <alignment horizontal="center" vertical="center"/>
    </xf>
    <xf numFmtId="0" fontId="6" fillId="4" borderId="11" xfId="0" applyFont="1" applyFill="1" applyBorder="1" applyAlignment="1"/>
    <xf numFmtId="0" fontId="7" fillId="4" borderId="0" xfId="0" applyFont="1" applyFill="1" applyAlignment="1"/>
    <xf numFmtId="0" fontId="9" fillId="4" borderId="0" xfId="0" applyFont="1" applyFill="1" applyAlignment="1"/>
    <xf numFmtId="0" fontId="14" fillId="4" borderId="0" xfId="0" applyFont="1" applyFill="1" applyAlignment="1">
      <alignment vertical="center"/>
    </xf>
    <xf numFmtId="2" fontId="9" fillId="4" borderId="0" xfId="0" applyNumberFormat="1" applyFont="1" applyFill="1" applyAlignment="1">
      <alignment vertical="center"/>
    </xf>
    <xf numFmtId="4" fontId="9" fillId="4" borderId="0" xfId="0" applyNumberFormat="1" applyFont="1" applyFill="1" applyAlignment="1">
      <alignment vertical="center"/>
    </xf>
    <xf numFmtId="0" fontId="8" fillId="4" borderId="0" xfId="0" applyFont="1" applyFill="1" applyBorder="1" applyAlignment="1"/>
    <xf numFmtId="0" fontId="0" fillId="4" borderId="0" xfId="0" applyFill="1" applyAlignment="1"/>
    <xf numFmtId="0" fontId="13" fillId="4" borderId="0" xfId="0" applyFont="1" applyFill="1"/>
    <xf numFmtId="0" fontId="0" fillId="4" borderId="0" xfId="0" applyFill="1"/>
    <xf numFmtId="0" fontId="2" fillId="4" borderId="0" xfId="0" applyFont="1" applyFill="1" applyBorder="1" applyAlignment="1">
      <alignment horizontal="center" vertical="center"/>
    </xf>
    <xf numFmtId="0" fontId="2" fillId="4" borderId="0" xfId="0" applyFont="1" applyFill="1" applyBorder="1" applyAlignment="1"/>
    <xf numFmtId="0" fontId="2" fillId="4" borderId="0" xfId="0" applyFont="1" applyFill="1" applyBorder="1" applyAlignment="1">
      <alignment vertical="center"/>
    </xf>
    <xf numFmtId="0" fontId="0" fillId="4" borderId="0" xfId="0" applyFill="1" applyAlignment="1">
      <alignment vertical="center"/>
    </xf>
    <xf numFmtId="0" fontId="12" fillId="4" borderId="0" xfId="0" applyFont="1" applyFill="1" applyAlignment="1">
      <alignment vertical="center"/>
    </xf>
    <xf numFmtId="0" fontId="7" fillId="4" borderId="0" xfId="0" quotePrefix="1" applyFont="1" applyFill="1" applyAlignment="1"/>
    <xf numFmtId="0" fontId="9" fillId="0" borderId="0" xfId="0" applyFont="1" applyFill="1" applyBorder="1" applyAlignment="1"/>
    <xf numFmtId="0" fontId="7" fillId="4" borderId="2" xfId="0"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4" borderId="12" xfId="0" applyFont="1" applyFill="1" applyBorder="1" applyAlignment="1"/>
    <xf numFmtId="0" fontId="8" fillId="5" borderId="2" xfId="0" applyFont="1" applyFill="1" applyBorder="1" applyAlignment="1">
      <alignment horizontal="center" vertical="top" wrapText="1"/>
    </xf>
    <xf numFmtId="0" fontId="8" fillId="5" borderId="0" xfId="0" applyFont="1" applyFill="1" applyBorder="1" applyAlignment="1">
      <alignment horizontal="left" vertical="top" wrapText="1"/>
    </xf>
    <xf numFmtId="0" fontId="18" fillId="5" borderId="0" xfId="0" applyFont="1" applyFill="1"/>
    <xf numFmtId="0" fontId="8" fillId="5" borderId="6" xfId="0" applyFont="1" applyFill="1" applyBorder="1" applyAlignment="1">
      <alignment horizontal="center" vertical="top" wrapText="1"/>
    </xf>
    <xf numFmtId="0" fontId="19" fillId="5" borderId="0" xfId="0" applyFont="1" applyFill="1" applyBorder="1" applyAlignment="1">
      <alignment horizontal="left" vertical="center"/>
    </xf>
    <xf numFmtId="0" fontId="8" fillId="5" borderId="0" xfId="0" applyFont="1" applyFill="1" applyAlignment="1"/>
    <xf numFmtId="0" fontId="8" fillId="5" borderId="0" xfId="0" applyFont="1" applyFill="1"/>
    <xf numFmtId="4" fontId="6" fillId="4" borderId="2" xfId="1" applyNumberFormat="1" applyFont="1" applyFill="1" applyBorder="1" applyAlignment="1">
      <alignment horizontal="center"/>
    </xf>
    <xf numFmtId="4" fontId="7" fillId="4" borderId="2" xfId="1" applyNumberFormat="1" applyFont="1" applyFill="1" applyBorder="1" applyAlignment="1">
      <alignment horizontal="center"/>
    </xf>
    <xf numFmtId="4" fontId="7" fillId="4" borderId="6" xfId="0" applyNumberFormat="1" applyFont="1" applyFill="1" applyBorder="1" applyAlignment="1">
      <alignment horizontal="center"/>
    </xf>
    <xf numFmtId="4" fontId="6" fillId="0" borderId="0" xfId="0" applyNumberFormat="1" applyFont="1" applyFill="1" applyAlignment="1"/>
    <xf numFmtId="0" fontId="6" fillId="4" borderId="5"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6" fillId="4" borderId="0" xfId="0" applyFont="1" applyFill="1" applyAlignment="1"/>
    <xf numFmtId="2" fontId="6" fillId="4" borderId="0" xfId="0" applyNumberFormat="1" applyFont="1" applyFill="1" applyAlignment="1"/>
    <xf numFmtId="0" fontId="12" fillId="4" borderId="0" xfId="0" applyFont="1" applyFill="1"/>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2" fontId="6" fillId="4" borderId="2" xfId="0" applyNumberFormat="1" applyFont="1" applyFill="1" applyBorder="1" applyAlignment="1">
      <alignment horizontal="center" vertical="center"/>
    </xf>
    <xf numFmtId="4" fontId="6" fillId="4" borderId="2" xfId="0" applyNumberFormat="1" applyFont="1" applyFill="1" applyBorder="1" applyAlignment="1">
      <alignment horizontal="center"/>
    </xf>
    <xf numFmtId="0" fontId="7" fillId="4" borderId="2" xfId="0" applyFont="1" applyFill="1" applyBorder="1" applyAlignment="1">
      <alignment horizontal="center" vertical="center"/>
    </xf>
    <xf numFmtId="2" fontId="7" fillId="4" borderId="2" xfId="0" applyNumberFormat="1" applyFont="1" applyFill="1" applyBorder="1" applyAlignment="1">
      <alignment horizontal="center" vertical="center"/>
    </xf>
    <xf numFmtId="4" fontId="11" fillId="4" borderId="2" xfId="0" applyNumberFormat="1" applyFont="1" applyFill="1" applyBorder="1" applyAlignment="1"/>
    <xf numFmtId="4" fontId="9" fillId="0" borderId="0" xfId="0" applyNumberFormat="1" applyFont="1" applyFill="1" applyAlignment="1"/>
    <xf numFmtId="0" fontId="7" fillId="4" borderId="2" xfId="0" applyFont="1" applyFill="1" applyBorder="1" applyAlignment="1">
      <alignment horizontal="center" vertical="center" wrapText="1"/>
    </xf>
    <xf numFmtId="0" fontId="6" fillId="4" borderId="12" xfId="0" applyFont="1" applyFill="1" applyBorder="1" applyAlignment="1"/>
    <xf numFmtId="2" fontId="6" fillId="4" borderId="1" xfId="1" applyNumberFormat="1" applyFont="1" applyFill="1" applyBorder="1" applyAlignment="1">
      <alignment horizontal="center" vertical="center"/>
    </xf>
    <xf numFmtId="2" fontId="7" fillId="4" borderId="1" xfId="1" applyNumberFormat="1" applyFont="1" applyFill="1" applyBorder="1" applyAlignment="1">
      <alignment horizontal="center" vertical="center"/>
    </xf>
    <xf numFmtId="0" fontId="8" fillId="4" borderId="0" xfId="0" applyFont="1" applyFill="1" applyBorder="1" applyAlignment="1">
      <alignment horizontal="left" vertical="top" wrapText="1"/>
    </xf>
    <xf numFmtId="0" fontId="19" fillId="4" borderId="0" xfId="0" applyFont="1" applyFill="1" applyBorder="1" applyAlignment="1">
      <alignment horizontal="left" vertical="center"/>
    </xf>
    <xf numFmtId="0" fontId="10" fillId="4" borderId="0" xfId="0" applyFont="1" applyFill="1" applyAlignment="1">
      <alignment vertical="center"/>
    </xf>
    <xf numFmtId="0" fontId="8" fillId="5" borderId="1" xfId="0" applyFont="1" applyFill="1" applyBorder="1" applyAlignment="1">
      <alignment horizontal="left" vertical="top" wrapText="1"/>
    </xf>
    <xf numFmtId="0" fontId="0" fillId="0" borderId="8" xfId="0" applyBorder="1"/>
    <xf numFmtId="0" fontId="10" fillId="0" borderId="8" xfId="0" applyFont="1" applyBorder="1" applyAlignment="1">
      <alignment horizontal="left" vertical="top" wrapText="1"/>
    </xf>
    <xf numFmtId="0" fontId="7" fillId="4" borderId="5" xfId="0" applyFont="1" applyFill="1" applyBorder="1" applyAlignment="1">
      <alignment horizontal="center" vertical="center" wrapText="1"/>
    </xf>
    <xf numFmtId="0" fontId="0" fillId="4" borderId="6" xfId="0"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4" borderId="8" xfId="1" applyFont="1" applyFill="1" applyBorder="1" applyAlignment="1">
      <alignment horizontal="center" vertical="center" wrapText="1"/>
    </xf>
    <xf numFmtId="2" fontId="6" fillId="4" borderId="5" xfId="0" applyNumberFormat="1" applyFont="1" applyFill="1" applyBorder="1" applyAlignment="1">
      <alignment horizontal="center" vertical="center"/>
    </xf>
    <xf numFmtId="2" fontId="6" fillId="4" borderId="10" xfId="0" applyNumberFormat="1" applyFont="1" applyFill="1" applyBorder="1" applyAlignment="1">
      <alignment horizontal="center" vertical="center"/>
    </xf>
    <xf numFmtId="2" fontId="6" fillId="4" borderId="6" xfId="0" applyNumberFormat="1" applyFont="1" applyFill="1" applyBorder="1" applyAlignment="1">
      <alignment horizontal="center" vertical="center"/>
    </xf>
    <xf numFmtId="4" fontId="6" fillId="4" borderId="5" xfId="0" applyNumberFormat="1" applyFont="1" applyFill="1" applyBorder="1" applyAlignment="1">
      <alignment horizontal="center"/>
    </xf>
    <xf numFmtId="4" fontId="6" fillId="4" borderId="10" xfId="0" applyNumberFormat="1" applyFont="1" applyFill="1" applyBorder="1" applyAlignment="1">
      <alignment horizontal="center"/>
    </xf>
    <xf numFmtId="4" fontId="6" fillId="4" borderId="6" xfId="0" applyNumberFormat="1" applyFont="1" applyFill="1" applyBorder="1" applyAlignment="1">
      <alignment horizontal="center"/>
    </xf>
    <xf numFmtId="0" fontId="7" fillId="4" borderId="1" xfId="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 fillId="4" borderId="0" xfId="0" quotePrefix="1" applyFont="1" applyFill="1" applyBorder="1" applyAlignment="1">
      <alignment horizontal="center" vertical="top"/>
    </xf>
    <xf numFmtId="0" fontId="6" fillId="0" borderId="0" xfId="0" applyFont="1" applyFill="1" applyBorder="1" applyAlignment="1">
      <alignment horizontal="left"/>
    </xf>
    <xf numFmtId="0" fontId="0" fillId="0" borderId="0" xfId="0" applyFill="1" applyAlignment="1">
      <alignment horizontal="left"/>
    </xf>
    <xf numFmtId="0" fontId="6" fillId="4" borderId="12" xfId="0" applyFont="1" applyFill="1" applyBorder="1" applyAlignment="1"/>
    <xf numFmtId="0" fontId="0" fillId="4" borderId="12" xfId="0" applyFill="1" applyBorder="1" applyAlignment="1"/>
    <xf numFmtId="0" fontId="6" fillId="4" borderId="5"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0" fillId="4" borderId="4" xfId="0" applyFill="1" applyBorder="1" applyAlignment="1">
      <alignment horizontal="center" vertical="center" wrapText="1"/>
    </xf>
    <xf numFmtId="0" fontId="6" fillId="4" borderId="7" xfId="1"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5" xfId="0" applyFont="1" applyFill="1" applyBorder="1" applyAlignment="1">
      <alignment horizontal="center" vertical="distributed" wrapText="1"/>
    </xf>
    <xf numFmtId="0" fontId="6" fillId="4" borderId="10" xfId="0" applyFont="1" applyFill="1" applyBorder="1" applyAlignment="1">
      <alignment horizontal="center" vertical="distributed" wrapText="1"/>
    </xf>
    <xf numFmtId="0" fontId="10" fillId="4" borderId="6" xfId="0" applyFont="1" applyFill="1" applyBorder="1" applyAlignment="1">
      <alignment horizontal="center" vertical="center"/>
    </xf>
    <xf numFmtId="0" fontId="6" fillId="4" borderId="5" xfId="0" applyFont="1" applyFill="1" applyBorder="1" applyAlignment="1">
      <alignment horizontal="center" wrapText="1"/>
    </xf>
    <xf numFmtId="0" fontId="6" fillId="4" borderId="6" xfId="0" applyFont="1" applyFill="1" applyBorder="1" applyAlignment="1">
      <alignment horizontal="center" wrapText="1"/>
    </xf>
    <xf numFmtId="0" fontId="1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4" borderId="5" xfId="1" applyFont="1" applyFill="1" applyBorder="1" applyAlignment="1">
      <alignment horizontal="center" vertical="center"/>
    </xf>
    <xf numFmtId="0" fontId="6" fillId="4" borderId="6" xfId="1" applyFont="1" applyFill="1" applyBorder="1" applyAlignment="1">
      <alignment horizontal="center" vertical="center"/>
    </xf>
    <xf numFmtId="4" fontId="6" fillId="4" borderId="5" xfId="1" applyNumberFormat="1" applyFont="1" applyFill="1" applyBorder="1" applyAlignment="1">
      <alignment horizontal="center"/>
    </xf>
    <xf numFmtId="4" fontId="6" fillId="4" borderId="6" xfId="1" applyNumberFormat="1" applyFont="1" applyFill="1" applyBorder="1" applyAlignment="1">
      <alignment horizontal="center"/>
    </xf>
    <xf numFmtId="0" fontId="7" fillId="4" borderId="8" xfId="1"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5" xfId="2" applyFont="1" applyFill="1" applyBorder="1" applyAlignment="1">
      <alignment horizontal="center" vertical="center" wrapText="1"/>
    </xf>
    <xf numFmtId="0" fontId="6" fillId="4" borderId="6" xfId="2" applyFont="1" applyFill="1" applyBorder="1" applyAlignment="1">
      <alignment horizontal="center" vertical="center" wrapText="1"/>
    </xf>
  </cellXfs>
  <cellStyles count="4">
    <cellStyle name="Гиперссылка" xfId="3" builtinId="8"/>
    <cellStyle name="Обычный" xfId="0" builtinId="0"/>
    <cellStyle name="Плохой" xfId="2" builtinId="27"/>
    <cellStyle name="Хороший"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97"/>
  <sheetViews>
    <sheetView tabSelected="1" zoomScale="80" zoomScaleNormal="80" workbookViewId="0">
      <selection sqref="A1:J2"/>
    </sheetView>
  </sheetViews>
  <sheetFormatPr defaultColWidth="9.140625" defaultRowHeight="15" x14ac:dyDescent="0.25"/>
  <cols>
    <col min="1" max="1" width="6.42578125" style="36" customWidth="1"/>
    <col min="2" max="2" width="19" style="37" customWidth="1"/>
    <col min="3" max="3" width="55.7109375" style="37" customWidth="1"/>
    <col min="4" max="4" width="7.5703125" style="36" customWidth="1"/>
    <col min="5" max="5" width="9.28515625" style="38" customWidth="1"/>
    <col min="6" max="6" width="10" style="39" customWidth="1"/>
    <col min="7" max="8" width="9.28515625" style="39" customWidth="1"/>
    <col min="9" max="9" width="10.28515625" style="39" customWidth="1"/>
    <col min="10" max="10" width="15.140625" style="39" customWidth="1"/>
    <col min="11" max="11" width="9.140625" style="1"/>
    <col min="12" max="12" width="15.7109375" style="1" customWidth="1"/>
    <col min="13" max="13" width="21.85546875" style="1" customWidth="1"/>
    <col min="14" max="14" width="19.7109375" style="1" customWidth="1"/>
    <col min="15" max="16384" width="9.140625" style="1"/>
  </cols>
  <sheetData>
    <row r="1" spans="1:14" ht="14.25" customHeight="1" x14ac:dyDescent="0.25">
      <c r="A1" s="94" t="s">
        <v>19</v>
      </c>
      <c r="B1" s="94"/>
      <c r="C1" s="94"/>
      <c r="D1" s="94"/>
      <c r="E1" s="94"/>
      <c r="F1" s="94"/>
      <c r="G1" s="94"/>
      <c r="H1" s="94"/>
      <c r="I1" s="94"/>
      <c r="J1" s="94"/>
      <c r="K1" s="2"/>
      <c r="L1" s="8"/>
      <c r="M1" s="8"/>
    </row>
    <row r="2" spans="1:14" ht="15.6" customHeight="1" x14ac:dyDescent="0.25">
      <c r="A2" s="94"/>
      <c r="B2" s="94"/>
      <c r="C2" s="94"/>
      <c r="D2" s="94"/>
      <c r="E2" s="94"/>
      <c r="F2" s="94"/>
      <c r="G2" s="94"/>
      <c r="H2" s="94"/>
      <c r="I2" s="94"/>
      <c r="J2" s="94"/>
      <c r="K2" s="2"/>
      <c r="L2" s="8"/>
      <c r="M2" s="8"/>
    </row>
    <row r="3" spans="1:14" ht="15" customHeight="1" x14ac:dyDescent="0.25">
      <c r="A3" s="95" t="s">
        <v>18</v>
      </c>
      <c r="B3" s="96"/>
      <c r="C3" s="96"/>
      <c r="D3" s="96"/>
      <c r="E3" s="96"/>
      <c r="F3" s="96"/>
      <c r="G3" s="96"/>
      <c r="H3" s="96"/>
      <c r="I3" s="96"/>
      <c r="J3" s="96"/>
      <c r="K3" s="96"/>
      <c r="L3" s="8"/>
      <c r="M3" s="8"/>
    </row>
    <row r="4" spans="1:14" ht="15.75" x14ac:dyDescent="0.25">
      <c r="A4" s="97" t="s">
        <v>15</v>
      </c>
      <c r="B4" s="98"/>
      <c r="C4" s="98"/>
      <c r="D4" s="98"/>
      <c r="E4" s="98"/>
      <c r="F4" s="98"/>
      <c r="G4" s="98"/>
      <c r="H4" s="98"/>
      <c r="I4" s="98"/>
      <c r="J4" s="16"/>
      <c r="K4" s="3"/>
      <c r="L4" s="8"/>
      <c r="M4" s="8"/>
      <c r="N4" s="12"/>
    </row>
    <row r="5" spans="1:14" s="4" customFormat="1" ht="15.75" customHeight="1" x14ac:dyDescent="0.25">
      <c r="A5" s="99" t="s">
        <v>0</v>
      </c>
      <c r="B5" s="99" t="s">
        <v>1</v>
      </c>
      <c r="C5" s="99" t="s">
        <v>2</v>
      </c>
      <c r="D5" s="99" t="s">
        <v>3</v>
      </c>
      <c r="E5" s="100" t="s">
        <v>6</v>
      </c>
      <c r="F5" s="84" t="s">
        <v>7</v>
      </c>
      <c r="G5" s="102"/>
      <c r="H5" s="85"/>
      <c r="I5" s="80" t="s">
        <v>12</v>
      </c>
      <c r="J5" s="82" t="s">
        <v>11</v>
      </c>
    </row>
    <row r="6" spans="1:14" s="7" customFormat="1" ht="30.75" customHeight="1" x14ac:dyDescent="0.25">
      <c r="A6" s="81"/>
      <c r="B6" s="81"/>
      <c r="C6" s="81"/>
      <c r="D6" s="81"/>
      <c r="E6" s="101"/>
      <c r="F6" s="70" t="s">
        <v>8</v>
      </c>
      <c r="G6" s="70" t="s">
        <v>9</v>
      </c>
      <c r="H6" s="43" t="s">
        <v>10</v>
      </c>
      <c r="I6" s="81"/>
      <c r="J6" s="83"/>
    </row>
    <row r="7" spans="1:14" s="4" customFormat="1" ht="16.5" customHeight="1" x14ac:dyDescent="0.25">
      <c r="A7" s="44"/>
      <c r="B7" s="84"/>
      <c r="C7" s="85"/>
      <c r="D7" s="17"/>
      <c r="E7" s="18"/>
      <c r="F7" s="72"/>
      <c r="G7" s="19"/>
      <c r="H7" s="19"/>
      <c r="I7" s="20"/>
      <c r="J7" s="53"/>
    </row>
    <row r="8" spans="1:14" s="59" customFormat="1" ht="15.75" x14ac:dyDescent="0.25">
      <c r="A8" s="105">
        <v>1</v>
      </c>
      <c r="B8" s="80" t="s">
        <v>20</v>
      </c>
      <c r="C8" s="105" t="s">
        <v>28</v>
      </c>
      <c r="D8" s="103" t="s">
        <v>26</v>
      </c>
      <c r="E8" s="103">
        <v>160</v>
      </c>
      <c r="F8" s="86">
        <v>37.9</v>
      </c>
      <c r="G8" s="86">
        <v>43</v>
      </c>
      <c r="H8" s="86">
        <v>47.1</v>
      </c>
      <c r="I8" s="86">
        <f>ROUND((F8+G8+H8)/3,2)</f>
        <v>42.67</v>
      </c>
      <c r="J8" s="89">
        <f>E8*I8</f>
        <v>6827.2000000000007</v>
      </c>
    </row>
    <row r="9" spans="1:14" s="59" customFormat="1" ht="22.9" customHeight="1" x14ac:dyDescent="0.25">
      <c r="A9" s="106"/>
      <c r="B9" s="106"/>
      <c r="C9" s="106"/>
      <c r="D9" s="104"/>
      <c r="E9" s="104"/>
      <c r="F9" s="88"/>
      <c r="G9" s="88"/>
      <c r="H9" s="88"/>
      <c r="I9" s="88"/>
      <c r="J9" s="91"/>
    </row>
    <row r="10" spans="1:14" s="27" customFormat="1" ht="15.75" x14ac:dyDescent="0.25">
      <c r="A10" s="58"/>
      <c r="B10" s="92" t="s">
        <v>13</v>
      </c>
      <c r="C10" s="93"/>
      <c r="D10" s="21" t="s">
        <v>26</v>
      </c>
      <c r="E10" s="22">
        <f>SUM(E8:E9)</f>
        <v>160</v>
      </c>
      <c r="F10" s="73"/>
      <c r="G10" s="23"/>
      <c r="H10" s="23"/>
      <c r="I10" s="24"/>
      <c r="J10" s="54">
        <f>SUM(J8+J9)</f>
        <v>6827.2000000000007</v>
      </c>
    </row>
    <row r="11" spans="1:14" s="59" customFormat="1" ht="15" customHeight="1" x14ac:dyDescent="0.25">
      <c r="A11" s="105">
        <v>2</v>
      </c>
      <c r="B11" s="80" t="s">
        <v>20</v>
      </c>
      <c r="C11" s="105" t="s">
        <v>29</v>
      </c>
      <c r="D11" s="105" t="s">
        <v>26</v>
      </c>
      <c r="E11" s="103">
        <v>20</v>
      </c>
      <c r="F11" s="86">
        <v>397.8</v>
      </c>
      <c r="G11" s="86">
        <v>143</v>
      </c>
      <c r="H11" s="86">
        <v>379.85</v>
      </c>
      <c r="I11" s="86">
        <f t="shared" ref="I11" si="0">ROUND((F11+G11+H11)/3,2)</f>
        <v>306.88</v>
      </c>
      <c r="J11" s="89">
        <f>E11*I11</f>
        <v>6137.6</v>
      </c>
    </row>
    <row r="12" spans="1:14" s="59" customFormat="1" ht="15.75" x14ac:dyDescent="0.25">
      <c r="A12" s="107"/>
      <c r="B12" s="109"/>
      <c r="C12" s="107"/>
      <c r="D12" s="107"/>
      <c r="E12" s="111"/>
      <c r="F12" s="87"/>
      <c r="G12" s="87"/>
      <c r="H12" s="87"/>
      <c r="I12" s="87"/>
      <c r="J12" s="90"/>
    </row>
    <row r="13" spans="1:14" s="59" customFormat="1" ht="8.4499999999999993" customHeight="1" x14ac:dyDescent="0.25">
      <c r="A13" s="108"/>
      <c r="B13" s="108"/>
      <c r="C13" s="108"/>
      <c r="D13" s="107"/>
      <c r="E13" s="111"/>
      <c r="F13" s="87"/>
      <c r="G13" s="87"/>
      <c r="H13" s="87"/>
      <c r="I13" s="87"/>
      <c r="J13" s="90"/>
    </row>
    <row r="14" spans="1:14" s="59" customFormat="1" ht="15.75" hidden="1" x14ac:dyDescent="0.25">
      <c r="A14" s="106"/>
      <c r="B14" s="106"/>
      <c r="C14" s="106"/>
      <c r="D14" s="110"/>
      <c r="E14" s="104"/>
      <c r="F14" s="88"/>
      <c r="G14" s="88"/>
      <c r="H14" s="88"/>
      <c r="I14" s="88"/>
      <c r="J14" s="91"/>
    </row>
    <row r="15" spans="1:14" s="27" customFormat="1" ht="15.75" x14ac:dyDescent="0.25">
      <c r="A15" s="58"/>
      <c r="B15" s="92" t="s">
        <v>13</v>
      </c>
      <c r="C15" s="93"/>
      <c r="D15" s="21" t="s">
        <v>26</v>
      </c>
      <c r="E15" s="22">
        <f>SUM(E11:E14)</f>
        <v>20</v>
      </c>
      <c r="F15" s="73"/>
      <c r="G15" s="23"/>
      <c r="H15" s="23"/>
      <c r="I15" s="24"/>
      <c r="J15" s="54">
        <f>SUM(J11:J14)</f>
        <v>6137.6</v>
      </c>
    </row>
    <row r="16" spans="1:14" s="59" customFormat="1" ht="15.75" x14ac:dyDescent="0.25">
      <c r="A16" s="103">
        <v>3</v>
      </c>
      <c r="B16" s="80" t="s">
        <v>20</v>
      </c>
      <c r="C16" s="112" t="s">
        <v>30</v>
      </c>
      <c r="D16" s="103" t="s">
        <v>26</v>
      </c>
      <c r="E16" s="103">
        <v>130</v>
      </c>
      <c r="F16" s="86">
        <v>62</v>
      </c>
      <c r="G16" s="86">
        <v>69</v>
      </c>
      <c r="H16" s="86">
        <v>65.150000000000006</v>
      </c>
      <c r="I16" s="86">
        <f t="shared" ref="I16" si="1">ROUND((F16+G16+H16)/3,2)</f>
        <v>65.38</v>
      </c>
      <c r="J16" s="89">
        <f>E16*I16</f>
        <v>8499.4</v>
      </c>
    </row>
    <row r="17" spans="1:16" s="59" customFormat="1" ht="24.6" customHeight="1" x14ac:dyDescent="0.25">
      <c r="A17" s="111"/>
      <c r="B17" s="106"/>
      <c r="C17" s="113"/>
      <c r="D17" s="104"/>
      <c r="E17" s="104"/>
      <c r="F17" s="88"/>
      <c r="G17" s="88"/>
      <c r="H17" s="88"/>
      <c r="I17" s="88"/>
      <c r="J17" s="91"/>
      <c r="M17" s="60"/>
    </row>
    <row r="18" spans="1:16" s="27" customFormat="1" ht="15.75" x14ac:dyDescent="0.25">
      <c r="A18" s="58"/>
      <c r="B18" s="92" t="s">
        <v>13</v>
      </c>
      <c r="C18" s="93"/>
      <c r="D18" s="21" t="s">
        <v>26</v>
      </c>
      <c r="E18" s="22">
        <f>SUM(E16:E17)</f>
        <v>130</v>
      </c>
      <c r="F18" s="73"/>
      <c r="G18" s="23"/>
      <c r="H18" s="23"/>
      <c r="I18" s="24"/>
      <c r="J18" s="54">
        <f>SUM(J16:J17)</f>
        <v>8499.4</v>
      </c>
    </row>
    <row r="19" spans="1:16" s="59" customFormat="1" ht="15.6" customHeight="1" x14ac:dyDescent="0.25">
      <c r="A19" s="103">
        <v>4</v>
      </c>
      <c r="B19" s="80" t="s">
        <v>20</v>
      </c>
      <c r="C19" s="115" t="s">
        <v>31</v>
      </c>
      <c r="D19" s="103" t="s">
        <v>26</v>
      </c>
      <c r="E19" s="103">
        <v>67</v>
      </c>
      <c r="F19" s="86">
        <v>285.60000000000002</v>
      </c>
      <c r="G19" s="86">
        <v>138</v>
      </c>
      <c r="H19" s="86">
        <v>165</v>
      </c>
      <c r="I19" s="86">
        <f t="shared" ref="I19" si="2">ROUND((F19+G19+H19)/3,2)</f>
        <v>196.2</v>
      </c>
      <c r="J19" s="89">
        <f>E19*I19</f>
        <v>13145.4</v>
      </c>
    </row>
    <row r="20" spans="1:16" s="59" customFormat="1" ht="30" customHeight="1" x14ac:dyDescent="0.25">
      <c r="A20" s="114"/>
      <c r="B20" s="106"/>
      <c r="C20" s="116"/>
      <c r="D20" s="104"/>
      <c r="E20" s="104"/>
      <c r="F20" s="88"/>
      <c r="G20" s="88"/>
      <c r="H20" s="88"/>
      <c r="I20" s="88"/>
      <c r="J20" s="91"/>
    </row>
    <row r="21" spans="1:16" s="27" customFormat="1" ht="15.75" x14ac:dyDescent="0.25">
      <c r="A21" s="58"/>
      <c r="B21" s="92" t="s">
        <v>13</v>
      </c>
      <c r="C21" s="117"/>
      <c r="D21" s="21" t="s">
        <v>26</v>
      </c>
      <c r="E21" s="22">
        <f>SUM(E19:E20)</f>
        <v>67</v>
      </c>
      <c r="F21" s="73"/>
      <c r="G21" s="23"/>
      <c r="H21" s="23"/>
      <c r="I21" s="24"/>
      <c r="J21" s="54">
        <f>SUM(J19:J20)</f>
        <v>13145.4</v>
      </c>
    </row>
    <row r="22" spans="1:16" s="59" customFormat="1" ht="15.75" x14ac:dyDescent="0.25">
      <c r="A22" s="103">
        <v>5</v>
      </c>
      <c r="B22" s="118" t="s">
        <v>21</v>
      </c>
      <c r="C22" s="119" t="s">
        <v>38</v>
      </c>
      <c r="D22" s="99" t="s">
        <v>39</v>
      </c>
      <c r="E22" s="121">
        <v>1992</v>
      </c>
      <c r="F22" s="86">
        <v>10.5</v>
      </c>
      <c r="G22" s="86">
        <v>14.62</v>
      </c>
      <c r="H22" s="86">
        <v>14.85</v>
      </c>
      <c r="I22" s="86">
        <f t="shared" ref="I22" si="3">ROUND((F22+G22+H22)/3,2)</f>
        <v>13.32</v>
      </c>
      <c r="J22" s="123">
        <f>E22*I22</f>
        <v>26533.440000000002</v>
      </c>
    </row>
    <row r="23" spans="1:16" s="59" customFormat="1" ht="50.45" customHeight="1" x14ac:dyDescent="0.25">
      <c r="A23" s="104"/>
      <c r="B23" s="118"/>
      <c r="C23" s="119"/>
      <c r="D23" s="120"/>
      <c r="E23" s="122"/>
      <c r="F23" s="88"/>
      <c r="G23" s="88"/>
      <c r="H23" s="88"/>
      <c r="I23" s="88"/>
      <c r="J23" s="124"/>
      <c r="P23" s="35"/>
    </row>
    <row r="24" spans="1:16" s="27" customFormat="1" ht="16.5" customHeight="1" x14ac:dyDescent="0.25">
      <c r="A24" s="58"/>
      <c r="B24" s="92" t="s">
        <v>13</v>
      </c>
      <c r="C24" s="125"/>
      <c r="D24" s="21" t="s">
        <v>5</v>
      </c>
      <c r="E24" s="22">
        <f>SUM(E22:E23)</f>
        <v>1992</v>
      </c>
      <c r="F24" s="73"/>
      <c r="G24" s="23"/>
      <c r="H24" s="23"/>
      <c r="I24" s="61"/>
      <c r="J24" s="54">
        <f>SUM(J22:J23)</f>
        <v>26533.440000000002</v>
      </c>
    </row>
    <row r="25" spans="1:16" s="59" customFormat="1" ht="60.6" customHeight="1" x14ac:dyDescent="0.25">
      <c r="A25" s="62">
        <v>6</v>
      </c>
      <c r="B25" s="43" t="s">
        <v>22</v>
      </c>
      <c r="C25" s="62" t="s">
        <v>32</v>
      </c>
      <c r="D25" s="57" t="s">
        <v>5</v>
      </c>
      <c r="E25" s="63">
        <v>200</v>
      </c>
      <c r="F25" s="64">
        <v>25.5</v>
      </c>
      <c r="G25" s="64">
        <v>30.07</v>
      </c>
      <c r="H25" s="64">
        <v>45.5</v>
      </c>
      <c r="I25" s="64">
        <f t="shared" ref="I25" si="4">ROUND((F25+G25+H25)/3,2)</f>
        <v>33.69</v>
      </c>
      <c r="J25" s="65">
        <f>I25*E25</f>
        <v>6738</v>
      </c>
    </row>
    <row r="26" spans="1:16" s="27" customFormat="1" ht="16.149999999999999" customHeight="1" x14ac:dyDescent="0.25">
      <c r="A26" s="43"/>
      <c r="B26" s="92" t="s">
        <v>13</v>
      </c>
      <c r="C26" s="117"/>
      <c r="D26" s="21" t="s">
        <v>5</v>
      </c>
      <c r="E26" s="66">
        <f>E25</f>
        <v>200</v>
      </c>
      <c r="F26" s="67"/>
      <c r="G26" s="67"/>
      <c r="H26" s="67"/>
      <c r="I26" s="61"/>
      <c r="J26" s="68">
        <f>J25</f>
        <v>6738</v>
      </c>
    </row>
    <row r="27" spans="1:16" s="59" customFormat="1" ht="22.5" customHeight="1" x14ac:dyDescent="0.25">
      <c r="A27" s="105">
        <v>7</v>
      </c>
      <c r="B27" s="80" t="s">
        <v>23</v>
      </c>
      <c r="C27" s="127" t="s">
        <v>33</v>
      </c>
      <c r="D27" s="99" t="s">
        <v>14</v>
      </c>
      <c r="E27" s="103">
        <v>120</v>
      </c>
      <c r="F27" s="86">
        <v>58.8</v>
      </c>
      <c r="G27" s="86">
        <v>65.88</v>
      </c>
      <c r="H27" s="86">
        <v>67.900000000000006</v>
      </c>
      <c r="I27" s="86">
        <f t="shared" ref="I27" si="5">ROUND((F27+G27+H27)/3,2)</f>
        <v>64.19</v>
      </c>
      <c r="J27" s="89">
        <f>I27*E27</f>
        <v>7702.7999999999993</v>
      </c>
    </row>
    <row r="28" spans="1:16" s="59" customFormat="1" ht="27" customHeight="1" x14ac:dyDescent="0.25">
      <c r="A28" s="110"/>
      <c r="B28" s="126"/>
      <c r="C28" s="128"/>
      <c r="D28" s="120"/>
      <c r="E28" s="104"/>
      <c r="F28" s="88"/>
      <c r="G28" s="88"/>
      <c r="H28" s="88"/>
      <c r="I28" s="88"/>
      <c r="J28" s="91"/>
    </row>
    <row r="29" spans="1:16" s="27" customFormat="1" ht="21" customHeight="1" x14ac:dyDescent="0.25">
      <c r="A29" s="43"/>
      <c r="B29" s="92" t="s">
        <v>13</v>
      </c>
      <c r="C29" s="117"/>
      <c r="D29" s="21" t="s">
        <v>5</v>
      </c>
      <c r="E29" s="66">
        <f>E27+E28</f>
        <v>120</v>
      </c>
      <c r="F29" s="67"/>
      <c r="G29" s="67"/>
      <c r="H29" s="67"/>
      <c r="I29" s="61"/>
      <c r="J29" s="68">
        <f>J27+J28</f>
        <v>7702.7999999999993</v>
      </c>
    </row>
    <row r="30" spans="1:16" s="59" customFormat="1" ht="35.25" customHeight="1" x14ac:dyDescent="0.25">
      <c r="A30" s="99">
        <v>8</v>
      </c>
      <c r="B30" s="80" t="s">
        <v>24</v>
      </c>
      <c r="C30" s="105" t="s">
        <v>25</v>
      </c>
      <c r="D30" s="105" t="s">
        <v>4</v>
      </c>
      <c r="E30" s="103">
        <v>30</v>
      </c>
      <c r="F30" s="86">
        <v>122.4</v>
      </c>
      <c r="G30" s="86">
        <v>123.1</v>
      </c>
      <c r="H30" s="86">
        <v>126.2</v>
      </c>
      <c r="I30" s="86">
        <f t="shared" ref="I30" si="6">ROUND((F30+G30+H30)/3,2)</f>
        <v>123.9</v>
      </c>
      <c r="J30" s="89">
        <f>E30*I30</f>
        <v>3717</v>
      </c>
    </row>
    <row r="31" spans="1:16" s="59" customFormat="1" ht="49.15" customHeight="1" x14ac:dyDescent="0.25">
      <c r="A31" s="120"/>
      <c r="B31" s="126"/>
      <c r="C31" s="110"/>
      <c r="D31" s="110"/>
      <c r="E31" s="104"/>
      <c r="F31" s="88"/>
      <c r="G31" s="88"/>
      <c r="H31" s="88"/>
      <c r="I31" s="88"/>
      <c r="J31" s="91"/>
    </row>
    <row r="32" spans="1:16" s="27" customFormat="1" ht="15.75" x14ac:dyDescent="0.25">
      <c r="A32" s="58"/>
      <c r="B32" s="92" t="s">
        <v>13</v>
      </c>
      <c r="C32" s="93"/>
      <c r="D32" s="21" t="s">
        <v>4</v>
      </c>
      <c r="E32" s="22">
        <f>SUM(E30,E31)</f>
        <v>30</v>
      </c>
      <c r="F32" s="73"/>
      <c r="G32" s="23"/>
      <c r="H32" s="23"/>
      <c r="I32" s="24"/>
      <c r="J32" s="54">
        <f>SUM(J30+J31)</f>
        <v>3717</v>
      </c>
    </row>
    <row r="33" spans="1:73" s="5" customFormat="1" ht="15.75" x14ac:dyDescent="0.25">
      <c r="A33" s="25"/>
      <c r="B33" s="45"/>
      <c r="C33" s="45"/>
      <c r="D33" s="45"/>
      <c r="E33" s="45"/>
      <c r="F33" s="71"/>
      <c r="G33" s="71"/>
      <c r="H33" s="45"/>
      <c r="I33" s="26"/>
      <c r="J33" s="55">
        <f>SUM(J10+J15+J18+J21+J24+J26+J29+J32)</f>
        <v>79300.840000000011</v>
      </c>
      <c r="K33" s="9"/>
      <c r="L33" s="56"/>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row>
    <row r="34" spans="1:73" s="6" customFormat="1" ht="15.75" customHeight="1" x14ac:dyDescent="0.25">
      <c r="A34" s="41" t="s">
        <v>40</v>
      </c>
      <c r="B34" s="27"/>
      <c r="C34" s="27"/>
      <c r="D34" s="27"/>
      <c r="E34" s="27"/>
      <c r="F34" s="27"/>
      <c r="G34" s="27"/>
      <c r="H34" s="27"/>
      <c r="I34" s="27"/>
      <c r="J34" s="27"/>
      <c r="K34" s="42"/>
      <c r="L34" s="69"/>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row>
    <row r="35" spans="1:73" s="6" customFormat="1" ht="13.9" customHeight="1" x14ac:dyDescent="0.25">
      <c r="A35" s="28"/>
      <c r="B35" s="28"/>
      <c r="C35" s="28"/>
      <c r="D35" s="28"/>
      <c r="E35" s="29"/>
      <c r="F35" s="30"/>
      <c r="G35" s="30"/>
      <c r="H35" s="30"/>
      <c r="I35" s="30"/>
      <c r="J35" s="31"/>
      <c r="K35" s="10"/>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row>
    <row r="36" spans="1:73" s="48" customFormat="1" ht="15.75" customHeight="1" x14ac:dyDescent="0.25">
      <c r="A36" s="46" t="s">
        <v>8</v>
      </c>
      <c r="B36" s="77" t="s">
        <v>34</v>
      </c>
      <c r="C36" s="78"/>
      <c r="D36" s="47"/>
      <c r="E36" s="47"/>
      <c r="F36" s="74"/>
      <c r="G36" s="74"/>
      <c r="H36" s="47"/>
      <c r="I36" s="47"/>
      <c r="J36" s="47"/>
    </row>
    <row r="37" spans="1:73" s="48" customFormat="1" ht="15.75" customHeight="1" x14ac:dyDescent="0.25">
      <c r="A37" s="46" t="s">
        <v>9</v>
      </c>
      <c r="B37" s="77" t="s">
        <v>35</v>
      </c>
      <c r="C37" s="79"/>
      <c r="D37" s="47"/>
      <c r="E37" s="47"/>
      <c r="F37" s="74"/>
      <c r="G37" s="74"/>
      <c r="H37" s="47"/>
      <c r="I37" s="47"/>
      <c r="J37" s="47"/>
    </row>
    <row r="38" spans="1:73" s="48" customFormat="1" ht="14.45" customHeight="1" x14ac:dyDescent="0.25">
      <c r="A38" s="49" t="s">
        <v>10</v>
      </c>
      <c r="B38" s="77" t="s">
        <v>36</v>
      </c>
      <c r="C38" s="79"/>
      <c r="D38" s="47"/>
      <c r="E38" s="47"/>
      <c r="F38" s="74"/>
      <c r="G38" s="74"/>
      <c r="H38" s="47"/>
      <c r="I38" s="47"/>
      <c r="J38" s="47"/>
    </row>
    <row r="39" spans="1:73" s="48" customFormat="1" x14ac:dyDescent="0.25">
      <c r="A39" s="50"/>
      <c r="B39" s="51" t="s">
        <v>16</v>
      </c>
      <c r="C39" s="50"/>
      <c r="D39" s="50"/>
      <c r="E39" s="50"/>
      <c r="F39" s="75"/>
      <c r="G39" s="75"/>
      <c r="H39" s="50"/>
      <c r="I39" s="50"/>
      <c r="J39" s="50"/>
    </row>
    <row r="40" spans="1:73" s="48" customFormat="1" x14ac:dyDescent="0.25">
      <c r="A40" s="50"/>
      <c r="B40" s="52" t="s">
        <v>27</v>
      </c>
      <c r="C40" s="51"/>
      <c r="D40" s="51"/>
      <c r="E40" s="50"/>
      <c r="F40" s="75"/>
      <c r="G40" s="75"/>
      <c r="H40" s="50"/>
      <c r="I40" s="50"/>
      <c r="J40" s="50"/>
    </row>
    <row r="41" spans="1:73" s="48" customFormat="1" x14ac:dyDescent="0.25">
      <c r="A41" s="50"/>
      <c r="B41" s="51" t="s">
        <v>17</v>
      </c>
      <c r="C41" s="51"/>
      <c r="D41" s="51"/>
      <c r="E41" s="50"/>
      <c r="F41" s="75"/>
      <c r="G41" s="75"/>
      <c r="H41" s="50"/>
      <c r="I41" s="50"/>
      <c r="J41" s="50"/>
    </row>
    <row r="42" spans="1:73" s="48" customFormat="1" x14ac:dyDescent="0.25">
      <c r="A42" s="50"/>
      <c r="B42" s="51" t="s">
        <v>37</v>
      </c>
      <c r="C42" s="51"/>
      <c r="D42" s="51"/>
      <c r="E42" s="50"/>
      <c r="F42" s="75"/>
      <c r="G42" s="75"/>
      <c r="H42" s="50"/>
      <c r="I42" s="50"/>
      <c r="J42" s="50"/>
    </row>
    <row r="43" spans="1:73" x14ac:dyDescent="0.25">
      <c r="A43" s="33"/>
      <c r="B43" s="32"/>
      <c r="C43" s="32"/>
      <c r="D43" s="33"/>
      <c r="E43" s="33"/>
      <c r="F43" s="33"/>
      <c r="G43" s="76"/>
      <c r="H43" s="33"/>
      <c r="I43" s="33"/>
      <c r="J43" s="33"/>
    </row>
    <row r="44" spans="1:73" ht="15" customHeight="1" x14ac:dyDescent="0.25">
      <c r="A44" s="34"/>
      <c r="B44" s="32"/>
      <c r="C44" s="13"/>
      <c r="D44" s="14"/>
      <c r="E44" s="14"/>
      <c r="F44" s="14"/>
      <c r="G44" s="14"/>
      <c r="H44" s="14"/>
      <c r="I44" s="14"/>
      <c r="J44" s="14"/>
    </row>
    <row r="45" spans="1:73" ht="14.25" customHeight="1" x14ac:dyDescent="0.25">
      <c r="A45" s="34"/>
      <c r="B45" s="32"/>
      <c r="C45" s="13"/>
      <c r="D45" s="14"/>
      <c r="E45" s="14"/>
      <c r="F45" s="14"/>
      <c r="G45" s="14"/>
      <c r="H45" s="14"/>
      <c r="I45" s="14"/>
      <c r="J45" s="14"/>
    </row>
    <row r="46" spans="1:73" ht="13.5" customHeight="1" x14ac:dyDescent="0.25">
      <c r="A46" s="34"/>
      <c r="B46" s="32"/>
      <c r="C46" s="13"/>
      <c r="D46" s="14"/>
      <c r="E46" s="14"/>
      <c r="F46" s="14"/>
      <c r="G46" s="15"/>
      <c r="H46" s="14"/>
      <c r="I46" s="14"/>
      <c r="J46" s="14"/>
    </row>
    <row r="47" spans="1:73" ht="17.25" customHeight="1" x14ac:dyDescent="0.25">
      <c r="A47" s="34"/>
      <c r="B47" s="32"/>
      <c r="C47" s="15"/>
      <c r="D47" s="14"/>
      <c r="E47" s="14"/>
      <c r="F47" s="14"/>
      <c r="G47" s="14"/>
      <c r="H47" s="14"/>
      <c r="I47" s="14"/>
      <c r="J47" s="14"/>
    </row>
    <row r="48" spans="1:73" x14ac:dyDescent="0.25">
      <c r="A48" s="34"/>
      <c r="B48" s="35"/>
      <c r="C48" s="33"/>
      <c r="D48" s="33"/>
      <c r="E48" s="33"/>
      <c r="F48" s="33"/>
      <c r="G48" s="33"/>
      <c r="H48" s="33"/>
      <c r="I48" s="33"/>
      <c r="J48" s="33"/>
    </row>
    <row r="49" spans="1:10" ht="12.75" customHeight="1" x14ac:dyDescent="0.25">
      <c r="A49" s="34"/>
      <c r="B49" s="35"/>
      <c r="C49" s="33"/>
      <c r="D49" s="33"/>
      <c r="E49" s="33"/>
      <c r="F49" s="33"/>
      <c r="G49" s="33"/>
      <c r="H49" s="33"/>
      <c r="I49" s="33"/>
      <c r="J49" s="33"/>
    </row>
    <row r="50" spans="1:10" x14ac:dyDescent="0.25">
      <c r="A50" s="33"/>
      <c r="B50" s="33"/>
      <c r="C50" s="33"/>
      <c r="D50" s="33"/>
      <c r="E50" s="33"/>
      <c r="F50" s="33"/>
      <c r="G50" s="33"/>
      <c r="H50" s="33"/>
      <c r="I50" s="33"/>
      <c r="J50" s="33"/>
    </row>
    <row r="51" spans="1:10" x14ac:dyDescent="0.25">
      <c r="A51" s="33"/>
      <c r="B51" s="33"/>
      <c r="C51" s="33"/>
      <c r="D51" s="33"/>
      <c r="E51" s="33"/>
      <c r="F51" s="33"/>
      <c r="G51" s="33"/>
      <c r="H51" s="33"/>
      <c r="I51" s="33"/>
      <c r="J51" s="33"/>
    </row>
    <row r="52" spans="1:10" x14ac:dyDescent="0.25">
      <c r="A52" s="33"/>
      <c r="B52" s="33"/>
      <c r="C52" s="33"/>
      <c r="D52" s="33"/>
      <c r="E52" s="33"/>
      <c r="F52" s="33"/>
      <c r="G52" s="33"/>
      <c r="H52" s="33"/>
      <c r="I52" s="33"/>
      <c r="J52" s="33"/>
    </row>
    <row r="53" spans="1:10" x14ac:dyDescent="0.25">
      <c r="G53" s="33"/>
    </row>
    <row r="297" spans="10:10" x14ac:dyDescent="0.25">
      <c r="J297" s="40"/>
    </row>
  </sheetData>
  <mergeCells count="93">
    <mergeCell ref="B32:C32"/>
    <mergeCell ref="A30:A31"/>
    <mergeCell ref="B30:B31"/>
    <mergeCell ref="C30:C31"/>
    <mergeCell ref="D30:D31"/>
    <mergeCell ref="A27:A28"/>
    <mergeCell ref="B27:B28"/>
    <mergeCell ref="C27:C28"/>
    <mergeCell ref="D27:D28"/>
    <mergeCell ref="E27:E28"/>
    <mergeCell ref="I30:I31"/>
    <mergeCell ref="J30:J31"/>
    <mergeCell ref="B29:C29"/>
    <mergeCell ref="I22:I23"/>
    <mergeCell ref="J22:J23"/>
    <mergeCell ref="B24:C24"/>
    <mergeCell ref="B26:C26"/>
    <mergeCell ref="F27:F28"/>
    <mergeCell ref="G27:G28"/>
    <mergeCell ref="H27:H28"/>
    <mergeCell ref="I27:I28"/>
    <mergeCell ref="J27:J28"/>
    <mergeCell ref="E30:E31"/>
    <mergeCell ref="F30:F31"/>
    <mergeCell ref="G30:G31"/>
    <mergeCell ref="H30:H31"/>
    <mergeCell ref="J19:J20"/>
    <mergeCell ref="B21:C21"/>
    <mergeCell ref="A22:A23"/>
    <mergeCell ref="B22:B23"/>
    <mergeCell ref="C22:C23"/>
    <mergeCell ref="D22:D23"/>
    <mergeCell ref="E22:E23"/>
    <mergeCell ref="F22:F23"/>
    <mergeCell ref="G22:G23"/>
    <mergeCell ref="H22:H23"/>
    <mergeCell ref="E19:E20"/>
    <mergeCell ref="F19:F20"/>
    <mergeCell ref="G19:G20"/>
    <mergeCell ref="H19:H20"/>
    <mergeCell ref="I19:I20"/>
    <mergeCell ref="B18:C18"/>
    <mergeCell ref="A19:A20"/>
    <mergeCell ref="B19:B20"/>
    <mergeCell ref="C19:C20"/>
    <mergeCell ref="D19:D20"/>
    <mergeCell ref="J16:J17"/>
    <mergeCell ref="H8:H9"/>
    <mergeCell ref="I8:I9"/>
    <mergeCell ref="B10:C10"/>
    <mergeCell ref="A11:A14"/>
    <mergeCell ref="B11:B14"/>
    <mergeCell ref="C11:C14"/>
    <mergeCell ref="D11:D14"/>
    <mergeCell ref="E11:E14"/>
    <mergeCell ref="F11:F14"/>
    <mergeCell ref="G11:G14"/>
    <mergeCell ref="H11:H14"/>
    <mergeCell ref="A16:A17"/>
    <mergeCell ref="B16:B17"/>
    <mergeCell ref="C16:C17"/>
    <mergeCell ref="D16:D17"/>
    <mergeCell ref="E16:E17"/>
    <mergeCell ref="A8:A9"/>
    <mergeCell ref="B8:B9"/>
    <mergeCell ref="C8:C9"/>
    <mergeCell ref="D8:D9"/>
    <mergeCell ref="E8:E9"/>
    <mergeCell ref="A1:J2"/>
    <mergeCell ref="A3:K3"/>
    <mergeCell ref="A4:I4"/>
    <mergeCell ref="A5:A6"/>
    <mergeCell ref="B5:B6"/>
    <mergeCell ref="C5:C6"/>
    <mergeCell ref="D5:D6"/>
    <mergeCell ref="E5:E6"/>
    <mergeCell ref="F5:H5"/>
    <mergeCell ref="B36:C36"/>
    <mergeCell ref="B37:C37"/>
    <mergeCell ref="B38:C38"/>
    <mergeCell ref="I5:I6"/>
    <mergeCell ref="J5:J6"/>
    <mergeCell ref="B7:C7"/>
    <mergeCell ref="I11:I14"/>
    <mergeCell ref="J11:J14"/>
    <mergeCell ref="F8:F9"/>
    <mergeCell ref="G8:G9"/>
    <mergeCell ref="J8:J9"/>
    <mergeCell ref="B15:C15"/>
    <mergeCell ref="F16:F17"/>
    <mergeCell ref="G16:G17"/>
    <mergeCell ref="H16:H17"/>
    <mergeCell ref="I16:I17"/>
  </mergeCells>
  <pageMargins left="0.23622047244094491" right="0.23622047244094491" top="0.74803149606299213" bottom="0.74803149606299213" header="0.31496062992125984" footer="0.31496062992125984"/>
  <pageSetup paperSize="9"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общая нмцк 2017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Чичасова Екатерина Ивановна</dc:creator>
  <cp:lastModifiedBy>Болдырева Оксана Владиславовна</cp:lastModifiedBy>
  <cp:lastPrinted>2019-05-13T14:56:46Z</cp:lastPrinted>
  <dcterms:created xsi:type="dcterms:W3CDTF">2016-01-21T04:36:45Z</dcterms:created>
  <dcterms:modified xsi:type="dcterms:W3CDTF">2019-05-29T09:55:36Z</dcterms:modified>
</cp:coreProperties>
</file>