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13176"/>
  </bookViews>
  <sheets>
    <sheet name="общая нмцк 2017" sheetId="38" r:id="rId1"/>
  </sheets>
  <calcPr calcId="124519"/>
</workbook>
</file>

<file path=xl/calcChain.xml><?xml version="1.0" encoding="utf-8"?>
<calcChain xmlns="http://schemas.openxmlformats.org/spreadsheetml/2006/main">
  <c r="J152" i="38"/>
  <c r="E55"/>
  <c r="I51"/>
  <c r="J51" s="1"/>
  <c r="J55" s="1"/>
  <c r="I56"/>
  <c r="E151" l="1"/>
  <c r="I147"/>
  <c r="J147" s="1"/>
  <c r="J151" s="1"/>
  <c r="E146"/>
  <c r="I142"/>
  <c r="J142" s="1"/>
  <c r="J146" s="1"/>
  <c r="E141"/>
  <c r="I137"/>
  <c r="J137" s="1"/>
  <c r="J141" s="1"/>
  <c r="E136"/>
  <c r="I132"/>
  <c r="J132" s="1"/>
  <c r="J136" s="1"/>
  <c r="E131"/>
  <c r="I128"/>
  <c r="J128" s="1"/>
  <c r="J131" s="1"/>
  <c r="E127"/>
  <c r="I123"/>
  <c r="J123" s="1"/>
  <c r="J127" s="1"/>
  <c r="E122"/>
  <c r="I119"/>
  <c r="J119" s="1"/>
  <c r="J122" s="1"/>
  <c r="E118"/>
  <c r="I117"/>
  <c r="J117" s="1"/>
  <c r="J118" s="1"/>
  <c r="E116"/>
  <c r="I114"/>
  <c r="J114" s="1"/>
  <c r="J116" s="1"/>
  <c r="E113"/>
  <c r="I111"/>
  <c r="J111" s="1"/>
  <c r="J113" s="1"/>
  <c r="E110"/>
  <c r="I108"/>
  <c r="J108" s="1"/>
  <c r="J110" s="1"/>
  <c r="E107"/>
  <c r="I106"/>
  <c r="J106" s="1"/>
  <c r="J107" s="1"/>
  <c r="E105"/>
  <c r="I101"/>
  <c r="J101" s="1"/>
  <c r="J105" s="1"/>
  <c r="E100"/>
  <c r="I97"/>
  <c r="J97" s="1"/>
  <c r="J100" s="1"/>
  <c r="E96"/>
  <c r="I93"/>
  <c r="J93" s="1"/>
  <c r="J96" s="1"/>
  <c r="E92"/>
  <c r="I88"/>
  <c r="J88" s="1"/>
  <c r="J92" s="1"/>
  <c r="E87"/>
  <c r="I83"/>
  <c r="J83" s="1"/>
  <c r="J87" s="1"/>
  <c r="E82"/>
  <c r="I78"/>
  <c r="J78" s="1"/>
  <c r="J82" s="1"/>
  <c r="I17"/>
  <c r="I8"/>
  <c r="J8" s="1"/>
  <c r="I75"/>
  <c r="I73"/>
  <c r="E77" l="1"/>
  <c r="J75"/>
  <c r="E74"/>
  <c r="J73"/>
  <c r="J74" s="1"/>
  <c r="E72"/>
  <c r="I70"/>
  <c r="J70" s="1"/>
  <c r="E69"/>
  <c r="I67"/>
  <c r="J67" s="1"/>
  <c r="E66"/>
  <c r="I64"/>
  <c r="J64" s="1"/>
  <c r="E63"/>
  <c r="I59"/>
  <c r="J59" s="1"/>
  <c r="E58"/>
  <c r="J56"/>
  <c r="E50"/>
  <c r="I46"/>
  <c r="J46" s="1"/>
  <c r="E45"/>
  <c r="I41"/>
  <c r="J41" s="1"/>
  <c r="E40"/>
  <c r="I36"/>
  <c r="J36" s="1"/>
  <c r="E35"/>
  <c r="I34"/>
  <c r="J34" s="1"/>
  <c r="J35" s="1"/>
  <c r="E33"/>
  <c r="I29"/>
  <c r="J29" s="1"/>
  <c r="E28"/>
  <c r="I24"/>
  <c r="J24" s="1"/>
  <c r="E23"/>
  <c r="I20"/>
  <c r="J20" s="1"/>
  <c r="E19"/>
  <c r="J17"/>
  <c r="E16"/>
  <c r="I12"/>
  <c r="J12" s="1"/>
  <c r="E11"/>
  <c r="J11" l="1"/>
  <c r="J23"/>
  <c r="J40"/>
  <c r="J45"/>
  <c r="J72"/>
  <c r="J19"/>
  <c r="J33"/>
  <c r="J16"/>
  <c r="J28"/>
  <c r="J50"/>
  <c r="J58"/>
  <c r="J66"/>
  <c r="J77"/>
  <c r="J63"/>
  <c r="J69"/>
</calcChain>
</file>

<file path=xl/sharedStrings.xml><?xml version="1.0" encoding="utf-8"?>
<sst xmlns="http://schemas.openxmlformats.org/spreadsheetml/2006/main" count="205" uniqueCount="92">
  <si>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</si>
  <si>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</si>
  <si>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</si>
  <si>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</si>
  <si>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</si>
  <si>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шт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</si>
  <si>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</si>
  <si>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</si>
  <si>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</si>
  <si>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</si>
  <si>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</si>
  <si>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</si>
  <si>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</si>
  <si>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</si>
  <si>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</si>
  <si>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уп</t>
  </si>
  <si>
    <t>шт.</t>
  </si>
  <si>
    <t xml:space="preserve">Способ размещения заказа: электронный аукцион 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</si>
  <si>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</si>
  <si>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</si>
  <si>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Метод обоснования начальной (максимальной) цены: метод сопоставимых рыночных цен</t>
  </si>
  <si>
    <t xml:space="preserve">IV. Обоснование начальной (максимальной) цены  гражданско-правового договора на поставку хозяйственных товаров </t>
  </si>
  <si>
    <t>Ведро хозяйственное</t>
  </si>
  <si>
    <t>Таз</t>
  </si>
  <si>
    <t>Дезинфици-рующее средство</t>
  </si>
  <si>
    <t>Дезинфицирующее средство в таблетках. Состав: в качестве действующих средств: натриевая соль дихлоризоционуровой кислоты, содержание активного хлора не менее 44,20% и не более 45,5%.    Пластиковая банка -  таблеток не менее 100шт.</t>
  </si>
  <si>
    <t>Доска разделочная</t>
  </si>
  <si>
    <t>Размер не менее 15 см*25см из твердых пород дерева.</t>
  </si>
  <si>
    <t>Размер не менее 20см*30см из твердых пород дерева.</t>
  </si>
  <si>
    <t>Размер не менее 35см*60см из твердых пород дерева.</t>
  </si>
  <si>
    <t>Мыло детское жидкое</t>
  </si>
  <si>
    <t xml:space="preserve">Состав: натриевые соли жирных кислот, пищевых жиров, масло, вода, парфюмерная отдушка, двуокись титана, антиоксидант, пластификатор, красители. Форма выпуска: флакон с насос-дозатором не менее 300мл. </t>
  </si>
  <si>
    <t>Мыло жидкое</t>
  </si>
  <si>
    <t>Мыло хозяйственное</t>
  </si>
  <si>
    <t xml:space="preserve">Жирность не менее 72% Состав: натриевые соли жирных кислот, жиров и масел, хлорид натрия, антиоксидант, отдушка, вода. Форма выпуска: кусок не менее 250гр. </t>
  </si>
  <si>
    <t>Перчатки резиновые</t>
  </si>
  <si>
    <t>Порошок стиральный</t>
  </si>
  <si>
    <t>Средство для мытья стекол</t>
  </si>
  <si>
    <t>Средство отбеливающее</t>
  </si>
  <si>
    <t xml:space="preserve">для отбеливания хлопчатобумажных, льняных, смесовых, синтетических тканей и дезинфицирования тканей и поверхностей. Состав: не более 5% мыло, активатор ТАЭД (тетраацетилэтилендиамин),анионный ПАВ, неионогенный ПАВ, поликарбоксилаты не менее 30% </t>
  </si>
  <si>
    <t>Губка для мытья посуды</t>
  </si>
  <si>
    <t xml:space="preserve">Губка 2-слойная. Состав: 1-слой поролон, 2-слой текстильный абразивный.  Размер 1 губки:  не менее 3х10х7 см.  </t>
  </si>
  <si>
    <t>Полотно нетканное</t>
  </si>
  <si>
    <t xml:space="preserve">Ширина не менее 145 см, Длина рулона не менее 60 м.  Плотность материала  не менее 170 г/кв.м. </t>
  </si>
  <si>
    <t>Салфетка из микрофибры</t>
  </si>
  <si>
    <t>Предназначена для сухой и влажной уборки, размер салфетки  не менее 30х30 см. Состав: микрофибра.</t>
  </si>
  <si>
    <t>Ершик</t>
  </si>
  <si>
    <t>Средство для мытья пола</t>
  </si>
  <si>
    <t>Мыло жидкое антибактериальное</t>
  </si>
  <si>
    <t>Состав: действующим веществом (ДВ) является ЧАС от 0,8% до 1,5%. Рецептура содержит комплекс синтетических ПАВ (в число которых входит и ЧАС): диэтаноламид, раствор изотеазолинонов, хлорид натрия и лимонную кислоту, каждое из которых обладает фунгицидным или биоцидным действием. Форма выпуска: флакон не менее 1 л.</t>
  </si>
  <si>
    <t>Моющее средство</t>
  </si>
  <si>
    <t>Состав: алкилдиметилбензиламмония хлорид – 4,8%; алкилдиметилэтилбензиламмония хлорид – 4,8%; другие функциональные компоненты: до рН средства – 7,0. Форма выпуска: канистра не менее 5 л.</t>
  </si>
  <si>
    <t>Средство для очистки канализационных труб</t>
  </si>
  <si>
    <t xml:space="preserve">Гель для устранения засоров в канализационных трубах. Состав: менее 5% хлорсодержащий отбеливатель, неионогенные ПАВ. Подходит для
металлических и пластиковых труб. Форма выпуска: пластиковая упаковка не менее 500 гр.
</t>
  </si>
  <si>
    <t>Чистящее средство для удаления жира</t>
  </si>
  <si>
    <t xml:space="preserve">Состав: комплексообразующий агент &lt;5%, поверхностно-активные вещества &lt;5%, растворители &lt;5%, добавки, гидроксид натрия 5-15%, аромотизатор, стабилизирующие вещества, очищенная вода. Форма выпуска: пластиковая бутылка с распылителем не менее 400 гр. </t>
  </si>
  <si>
    <t>Совок для мусора</t>
  </si>
  <si>
    <t>Щетка для пола</t>
  </si>
  <si>
    <t>Мочалка металлическая для посуды</t>
  </si>
  <si>
    <t xml:space="preserve">Тип: Жесткая.  Материал изготовления:  металл.   Форма:  круглая.  
Цвет:  светло-серый.  
</t>
  </si>
  <si>
    <t>Ведро мусорное</t>
  </si>
  <si>
    <t>Стакан</t>
  </si>
  <si>
    <t>Коммерческое предложение №б/н от 25.06.2018г</t>
  </si>
  <si>
    <t>Коммерческое предложение № б/н от 26.06.2018г</t>
  </si>
  <si>
    <t>Коммерческое предложение № б/н от 25.06.2018г</t>
  </si>
  <si>
    <t>Дата составления сводной  таблицы  от 02.07.2018 года</t>
  </si>
  <si>
    <t xml:space="preserve">Средство чистящее </t>
  </si>
  <si>
    <t xml:space="preserve">Совок для мусора пластмассовый.
Кромка из резинопластика.
Размер 20 х 28 см. Соответствует ГОСТ Р 50962-96
</t>
  </si>
  <si>
    <t>рул</t>
  </si>
  <si>
    <t>Чистящее средство</t>
  </si>
  <si>
    <t>Итого: Начальная (максимальная) цена контракта:  347 400 (триста сорок семь тысяч четыреста) рублей 96 копеек.</t>
  </si>
  <si>
    <t xml:space="preserve"> Директор школы ________________________А.А.Латыпов</t>
  </si>
  <si>
    <t xml:space="preserve">Материал: высокопрочный пластик. Оснащение  рукояткой для удобной переноски, без крышки. Объем не менее 10 л и не более  11 л. Цвет: зеленый – 10 шт, синий – 19 шт, красный – 20 шт. Для хранения и переноски пищевых продуктов. </t>
  </si>
  <si>
    <t xml:space="preserve">Материал: высокопрочный пластик. Оснащение  рукояткой для удобной переноски, без крышки. Объем не менее 8 л и не более  9 л. Цвет: зеленый – 6 шт, синий – 7 шт, красный – 9 шт. Для хранения и переноски пищевых продуктов. </t>
  </si>
  <si>
    <t xml:space="preserve">Материал: высокопрочный пластик. Оснащение  рукояткой для удобной переноски, без крышки. Объем не менее 5 л и не более  6 л. Цвет: зеленый – 6 шт, синий – 6 шт, красный – 8 шт. Для хранения и переноски пищевых продуктов. </t>
  </si>
  <si>
    <t>Материал: высокопрочный пластик. Оснащение  рукояткой для удобной переноски, без крышки. Объем не менее 3 л и не более  4 л. Цвет: зеленый - 5 шт, синий – 5 шт, красный – 6 шт. Для хранения и переноски пищевых продуктов.</t>
  </si>
  <si>
    <t xml:space="preserve">Материал: высокопрочный пластик. Объем не менее 5 л и не более  6 л. Форма: круглая. Цвет: зеленый – 6 шт, синий – 7 шт, красный – 9 шт. Для хранения пищевых продуктов. </t>
  </si>
  <si>
    <t xml:space="preserve">Материал: высокопрочный пластик. Объем не менее 6 л и не более  7 л. Форма: круглая. Цвет: зеленый – 10 шт, синий – 10 шт, красный – 11 шт. Для хранения пищевых продуктов. </t>
  </si>
  <si>
    <t xml:space="preserve">Материал: высокопрочный пластик. Объем не менее 8 л и не более  9 л. Форма: круглая. Цвет: зеленый – 6 шт, синий – 7 шт, красный – 9 шт. Для хранения пищевых продуктов. </t>
  </si>
  <si>
    <t xml:space="preserve">Материал: высокопрочный пластик. Объем не менее 10 л и не более  11 л. Форма: круглая. Цвет: зеленый -10 шт, синий – 10 шт, красный – 10 шт. Для хранения пищевых продуктов. </t>
  </si>
  <si>
    <t xml:space="preserve">Состав: вода высокой очистки, лаурил, этоксисульфат натрия, диэтаноламиды жирных кислот кокосового масла с глицерином, кокомидопропилбетаин, лаурил глюкозит хлорид натрия, консервант, красители пищевые, парфюмерные добавки. Форма выпуска : канистра не менее 5 л. </t>
  </si>
  <si>
    <t xml:space="preserve">Хозяйственные, резиновые, 100% латекс, размер М-195 шт., размер L-195 шт., индивидуальная упаковка каждой пары. </t>
  </si>
  <si>
    <t xml:space="preserve">Автомат. Форма выпуска: упаковка не менее 3 кг. </t>
  </si>
  <si>
    <t xml:space="preserve">Автомат для стирки детского белья. Форма выпуска: упаковка не менее 3 кг. </t>
  </si>
  <si>
    <t xml:space="preserve">Средство не содержит агрессивных веществ повреждающих поверхности, не оставляет пятен и разводов. Распыляется  с помощью курка. Объем флакона  не  менее 750 мл. </t>
  </si>
  <si>
    <t xml:space="preserve">Гель для чистки раковин, унитазов, ванн, кафеля от ржавчины, известковых отложений , жировых и прочих загрязнений. Состав : не более 5%  неионогенный ПАВ, антионный ПАВ, щавелевая кислота. Дополнительно: ароматизатор, краситель. Форма выпуска: флакон не менее 750 мл. </t>
  </si>
  <si>
    <t>В виде порошка. Состав: карбонат кальция, сода, А-ПАВ, дезинфицирующий компонент, краситель, отдушка. Форма выпуска: пластиковая упаковка не менее 400 гр.</t>
  </si>
  <si>
    <t xml:space="preserve">Ершик для чистки унитазов, материал полипропилен. Высота не более 36 см, длина не более 10 см, диаметр не более 13 см
</t>
  </si>
  <si>
    <t xml:space="preserve">Состав: вода; комплексообразователя; оптимизированной смеси анионных ПАВ; неионогенных ПАВ; хлористого натрия; диэтаноламидов жирных кислот; консерванта; отдушки. 
Форма выпуска: канистра не менее 5 л.
</t>
  </si>
  <si>
    <t xml:space="preserve">Общая длина щетки: 76 см. 
Длина черенка: 67 см. Черенок из пластика.
Размер щетки: 22 см х 7,5 см х 8,5 см. 
Ворс щетки жесткий.Длина ворса: не менее 5 см. 
</t>
  </si>
  <si>
    <t xml:space="preserve">Ведро с крышкой оснащено педалью для поднятия крышки. Урна из полипропилена. Объем внешнего контейнера не менее 11 литров. Объем внутреннего ведра не менее 9,5 литров. Цвет: серый. </t>
  </si>
  <si>
    <t xml:space="preserve">Материал: полипропилен. Цвет: белый. Объем стакана не менее 200мл. В упаковке не менее 100 шт.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</si>
</sst>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2" fontId="6" fillId="0" borderId="0" xfId="0" applyNumberFormat="1" applyFont="1" applyFill="1" applyAlignment="1"/>
    <xf numFmtId="0" fontId="9" fillId="0" borderId="0" xfId="0" applyFont="1" applyAlignment="1"/>
    <xf numFmtId="0" fontId="6" fillId="0" borderId="0" xfId="0" applyFont="1" applyFill="1" applyAlignment="1">
      <alignment wrapText="1"/>
    </xf>
    <xf numFmtId="0" fontId="6" fillId="4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Alignment="1"/>
    <xf numFmtId="4" fontId="0" fillId="0" borderId="0" xfId="0" applyNumberFormat="1" applyAlignment="1"/>
    <xf numFmtId="0" fontId="16" fillId="5" borderId="0" xfId="3" quotePrefix="1" applyFill="1" applyAlignment="1">
      <alignment horizontal="left"/>
    </xf>
    <xf numFmtId="0" fontId="15" fillId="5" borderId="0" xfId="0" applyFont="1" applyFill="1"/>
    <xf numFmtId="0" fontId="15" fillId="5" borderId="0" xfId="0" quotePrefix="1" applyFont="1" applyFill="1" applyAlignment="1">
      <alignment horizontal="left"/>
    </xf>
    <xf numFmtId="0" fontId="6" fillId="5" borderId="0" xfId="0" applyFont="1" applyFill="1" applyBorder="1" applyAlignment="1"/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7" fillId="5" borderId="2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distributed" wrapText="1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/>
    <xf numFmtId="0" fontId="7" fillId="5" borderId="0" xfId="0" applyFont="1" applyFill="1" applyAlignment="1"/>
    <xf numFmtId="0" fontId="9" fillId="5" borderId="0" xfId="0" applyFont="1" applyFill="1" applyAlignment="1"/>
    <xf numFmtId="0" fontId="14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8" fillId="5" borderId="0" xfId="0" applyFont="1" applyFill="1" applyBorder="1" applyAlignment="1"/>
    <xf numFmtId="0" fontId="10" fillId="5" borderId="0" xfId="0" applyFont="1" applyFill="1" applyAlignment="1">
      <alignment vertical="center"/>
    </xf>
    <xf numFmtId="0" fontId="0" fillId="5" borderId="0" xfId="0" applyFill="1" applyAlignment="1"/>
    <xf numFmtId="0" fontId="13" fillId="5" borderId="0" xfId="0" applyFont="1" applyFill="1"/>
    <xf numFmtId="0" fontId="0" fillId="5" borderId="0" xfId="0" applyFill="1"/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7" fillId="5" borderId="0" xfId="0" quotePrefix="1" applyFont="1" applyFill="1" applyAlignment="1"/>
    <xf numFmtId="0" fontId="9" fillId="0" borderId="0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2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left" vertical="top" wrapText="1"/>
    </xf>
    <xf numFmtId="0" fontId="18" fillId="6" borderId="0" xfId="0" applyFont="1" applyFill="1"/>
    <xf numFmtId="0" fontId="8" fillId="6" borderId="6" xfId="0" applyFont="1" applyFill="1" applyBorder="1" applyAlignment="1">
      <alignment horizontal="center" vertical="top" wrapText="1"/>
    </xf>
    <xf numFmtId="0" fontId="19" fillId="6" borderId="0" xfId="0" applyFont="1" applyFill="1" applyBorder="1" applyAlignment="1">
      <alignment horizontal="left" vertical="center"/>
    </xf>
    <xf numFmtId="0" fontId="8" fillId="6" borderId="0" xfId="0" applyFont="1" applyFill="1" applyAlignment="1"/>
    <xf numFmtId="0" fontId="8" fillId="6" borderId="0" xfId="0" applyFont="1" applyFill="1"/>
    <xf numFmtId="4" fontId="6" fillId="5" borderId="2" xfId="1" applyNumberFormat="1" applyFont="1" applyFill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/>
    <xf numFmtId="4" fontId="7" fillId="5" borderId="2" xfId="0" applyNumberFormat="1" applyFont="1" applyFill="1" applyBorder="1" applyAlignment="1">
      <alignment horizontal="center"/>
    </xf>
    <xf numFmtId="4" fontId="7" fillId="5" borderId="6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0" fillId="0" borderId="8" xfId="0" applyBorder="1"/>
    <xf numFmtId="0" fontId="10" fillId="0" borderId="8" xfId="0" applyFont="1" applyBorder="1" applyAlignment="1">
      <alignment horizontal="left" vertical="top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6" fillId="5" borderId="1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distributed" wrapText="1"/>
    </xf>
    <xf numFmtId="0" fontId="6" fillId="5" borderId="10" xfId="0" applyFont="1" applyFill="1" applyBorder="1" applyAlignment="1">
      <alignment horizontal="center" vertical="distributed" wrapText="1"/>
    </xf>
    <xf numFmtId="0" fontId="6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" fillId="5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5" borderId="12" xfId="0" applyFont="1" applyFill="1" applyBorder="1" applyAlignment="1"/>
    <xf numFmtId="0" fontId="0" fillId="5" borderId="12" xfId="0" applyFill="1" applyBorder="1" applyAlignment="1"/>
    <xf numFmtId="0" fontId="0" fillId="5" borderId="6" xfId="0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/>
    </xf>
    <xf numFmtId="4" fontId="6" fillId="5" borderId="10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horizontal="center"/>
    </xf>
    <xf numFmtId="4" fontId="6" fillId="5" borderId="6" xfId="1" applyNumberFormat="1" applyFont="1" applyFill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16"/>
  <sheetViews>
    <sheetView tabSelected="1" topLeftCell="A134" zoomScale="80" zoomScaleNormal="80" workbookViewId="0">
      <selection activeCell="E147" sqref="E147:E150"/>
    </sheetView>
  </sheetViews>
  <sheetFormatPr defaultColWidth="9.109375" defaultRowHeight="14.4"/>
  <cols>
    <col min="1" max="1" width="6.44140625" style="50" customWidth="1"/>
    <col min="2" max="2" width="18" style="51" customWidth="1"/>
    <col min="3" max="3" width="52.109375" style="51" customWidth="1"/>
    <col min="4" max="4" width="7.5546875" style="50" customWidth="1"/>
    <col min="5" max="5" width="10.21875" style="52" customWidth="1"/>
    <col min="6" max="6" width="10" style="53" customWidth="1"/>
    <col min="7" max="7" width="11.5546875" style="53" customWidth="1"/>
    <col min="8" max="8" width="10.33203125" style="53" customWidth="1"/>
    <col min="9" max="9" width="12.109375" style="53" customWidth="1"/>
    <col min="10" max="10" width="15.109375" style="53" customWidth="1"/>
    <col min="11" max="11" width="9.109375" style="1"/>
    <col min="12" max="12" width="15.6640625" style="1" customWidth="1"/>
    <col min="13" max="13" width="21.88671875" style="1" customWidth="1"/>
    <col min="14" max="14" width="19.6640625" style="1" customWidth="1"/>
    <col min="15" max="16384" width="9.109375" style="1"/>
  </cols>
  <sheetData>
    <row r="1" spans="1:73" ht="14.25" customHeight="1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2"/>
      <c r="L1" s="10"/>
      <c r="M1" s="10"/>
    </row>
    <row r="2" spans="1:73" ht="9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2"/>
      <c r="L2" s="10"/>
      <c r="M2" s="10"/>
    </row>
    <row r="3" spans="1:73" ht="15" customHeight="1">
      <c r="A3" s="118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0"/>
      <c r="M3" s="10"/>
    </row>
    <row r="4" spans="1:73" ht="15.6">
      <c r="A4" s="120" t="s">
        <v>17</v>
      </c>
      <c r="B4" s="121"/>
      <c r="C4" s="121"/>
      <c r="D4" s="121"/>
      <c r="E4" s="121"/>
      <c r="F4" s="121"/>
      <c r="G4" s="121"/>
      <c r="H4" s="121"/>
      <c r="I4" s="121"/>
      <c r="J4" s="18"/>
      <c r="K4" s="3"/>
      <c r="L4" s="10"/>
      <c r="M4" s="10"/>
      <c r="N4" s="14"/>
    </row>
    <row r="5" spans="1:73" s="4" customFormat="1" ht="15.75" customHeight="1">
      <c r="A5" s="88" t="s">
        <v>0</v>
      </c>
      <c r="B5" s="88" t="s">
        <v>1</v>
      </c>
      <c r="C5" s="88" t="s">
        <v>2</v>
      </c>
      <c r="D5" s="88" t="s">
        <v>3</v>
      </c>
      <c r="E5" s="123" t="s">
        <v>7</v>
      </c>
      <c r="F5" s="125" t="s">
        <v>8</v>
      </c>
      <c r="G5" s="126"/>
      <c r="H5" s="127"/>
      <c r="I5" s="95" t="s">
        <v>13</v>
      </c>
      <c r="J5" s="131" t="s">
        <v>12</v>
      </c>
    </row>
    <row r="6" spans="1:73" s="8" customFormat="1" ht="30.75" customHeight="1">
      <c r="A6" s="122"/>
      <c r="B6" s="122"/>
      <c r="C6" s="122"/>
      <c r="D6" s="122"/>
      <c r="E6" s="124"/>
      <c r="F6" s="58" t="s">
        <v>9</v>
      </c>
      <c r="G6" s="58" t="s">
        <v>10</v>
      </c>
      <c r="H6" s="58" t="s">
        <v>11</v>
      </c>
      <c r="I6" s="122"/>
      <c r="J6" s="132"/>
    </row>
    <row r="7" spans="1:73" s="4" customFormat="1" ht="16.5" customHeight="1">
      <c r="A7" s="60"/>
      <c r="B7" s="125"/>
      <c r="C7" s="127"/>
      <c r="D7" s="19"/>
      <c r="E7" s="20"/>
      <c r="F7" s="21"/>
      <c r="G7" s="22"/>
      <c r="H7" s="22"/>
      <c r="I7" s="23"/>
      <c r="J7" s="74"/>
    </row>
    <row r="8" spans="1:73" s="9" customFormat="1" ht="60.75" customHeight="1">
      <c r="A8" s="93">
        <v>1</v>
      </c>
      <c r="B8" s="95" t="s">
        <v>22</v>
      </c>
      <c r="C8" s="128" t="s">
        <v>72</v>
      </c>
      <c r="D8" s="93" t="s">
        <v>5</v>
      </c>
      <c r="E8" s="99">
        <v>49</v>
      </c>
      <c r="F8" s="133">
        <v>80.38</v>
      </c>
      <c r="G8" s="133">
        <v>81.28</v>
      </c>
      <c r="H8" s="133">
        <v>83.15</v>
      </c>
      <c r="I8" s="133">
        <f t="shared" ref="I8" si="0">ROUND((F8+G8+H8)/3,2)</f>
        <v>81.599999999999994</v>
      </c>
      <c r="J8" s="136">
        <f>E8*I8</f>
        <v>3998.3999999999996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9" customFormat="1" ht="40.799999999999997" customHeight="1">
      <c r="A9" s="104"/>
      <c r="B9" s="101"/>
      <c r="C9" s="129"/>
      <c r="D9" s="104"/>
      <c r="E9" s="112"/>
      <c r="F9" s="134"/>
      <c r="G9" s="134"/>
      <c r="H9" s="134"/>
      <c r="I9" s="134"/>
      <c r="J9" s="13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9" customFormat="1" ht="23.4" hidden="1" customHeight="1">
      <c r="A10" s="103"/>
      <c r="B10" s="103"/>
      <c r="C10" s="130"/>
      <c r="D10" s="94"/>
      <c r="E10" s="100"/>
      <c r="F10" s="135"/>
      <c r="G10" s="135"/>
      <c r="H10" s="135"/>
      <c r="I10" s="135"/>
      <c r="J10" s="13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11" customFormat="1" ht="15.6">
      <c r="A11" s="57"/>
      <c r="B11" s="91" t="s">
        <v>14</v>
      </c>
      <c r="C11" s="105"/>
      <c r="D11" s="26" t="s">
        <v>5</v>
      </c>
      <c r="E11" s="27">
        <f>SUM(E8:E10)</f>
        <v>49</v>
      </c>
      <c r="F11" s="28"/>
      <c r="G11" s="29"/>
      <c r="H11" s="29"/>
      <c r="I11" s="30"/>
      <c r="J11" s="75">
        <f>SUM(J8:J10)</f>
        <v>3998.3999999999996</v>
      </c>
    </row>
    <row r="12" spans="1:73" s="9" customFormat="1" ht="15.6">
      <c r="A12" s="93">
        <v>2</v>
      </c>
      <c r="B12" s="95" t="s">
        <v>22</v>
      </c>
      <c r="C12" s="93" t="s">
        <v>73</v>
      </c>
      <c r="D12" s="93" t="s">
        <v>5</v>
      </c>
      <c r="E12" s="99">
        <v>22</v>
      </c>
      <c r="F12" s="133">
        <v>147.77000000000001</v>
      </c>
      <c r="G12" s="133">
        <v>152.6</v>
      </c>
      <c r="H12" s="133">
        <v>153.44999999999999</v>
      </c>
      <c r="I12" s="133">
        <f t="shared" ref="I12" si="1">ROUND((F12+G12+H12)/3,2)</f>
        <v>151.27000000000001</v>
      </c>
      <c r="J12" s="136">
        <f>E12*I12</f>
        <v>3327.94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s="9" customFormat="1" ht="15.6">
      <c r="A13" s="102"/>
      <c r="B13" s="102"/>
      <c r="C13" s="102"/>
      <c r="D13" s="104"/>
      <c r="E13" s="112"/>
      <c r="F13" s="134"/>
      <c r="G13" s="134"/>
      <c r="H13" s="134"/>
      <c r="I13" s="134"/>
      <c r="J13" s="13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s="9" customFormat="1" ht="15.6">
      <c r="A14" s="102"/>
      <c r="B14" s="102"/>
      <c r="C14" s="102"/>
      <c r="D14" s="104"/>
      <c r="E14" s="112"/>
      <c r="F14" s="134"/>
      <c r="G14" s="134"/>
      <c r="H14" s="134"/>
      <c r="I14" s="134"/>
      <c r="J14" s="13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9" customFormat="1" ht="36" customHeight="1">
      <c r="A15" s="103"/>
      <c r="B15" s="103"/>
      <c r="C15" s="103"/>
      <c r="D15" s="94"/>
      <c r="E15" s="100"/>
      <c r="F15" s="135"/>
      <c r="G15" s="135"/>
      <c r="H15" s="135"/>
      <c r="I15" s="135"/>
      <c r="J15" s="13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11" customFormat="1" ht="15.6">
      <c r="A16" s="57"/>
      <c r="B16" s="91" t="s">
        <v>14</v>
      </c>
      <c r="C16" s="105"/>
      <c r="D16" s="26" t="s">
        <v>5</v>
      </c>
      <c r="E16" s="27">
        <f>SUM(E12:E15)</f>
        <v>22</v>
      </c>
      <c r="F16" s="28"/>
      <c r="G16" s="29"/>
      <c r="H16" s="29"/>
      <c r="I16" s="30"/>
      <c r="J16" s="75">
        <f>SUM(J12:J15)</f>
        <v>3327.94</v>
      </c>
    </row>
    <row r="17" spans="1:73" s="4" customFormat="1" ht="35.25" customHeight="1">
      <c r="A17" s="88">
        <v>3</v>
      </c>
      <c r="B17" s="95" t="s">
        <v>22</v>
      </c>
      <c r="C17" s="93" t="s">
        <v>74</v>
      </c>
      <c r="D17" s="93" t="s">
        <v>5</v>
      </c>
      <c r="E17" s="99">
        <v>20</v>
      </c>
      <c r="F17" s="133">
        <v>94.29</v>
      </c>
      <c r="G17" s="133">
        <v>98.45</v>
      </c>
      <c r="H17" s="133">
        <v>99.15</v>
      </c>
      <c r="I17" s="133">
        <f t="shared" ref="I17:I20" si="2">ROUND((F17+G17+H17)/3,2)</f>
        <v>97.3</v>
      </c>
      <c r="J17" s="136">
        <f>E17*I17</f>
        <v>1946</v>
      </c>
    </row>
    <row r="18" spans="1:73" s="9" customFormat="1" ht="44.25" customHeight="1">
      <c r="A18" s="90"/>
      <c r="B18" s="96"/>
      <c r="C18" s="94"/>
      <c r="D18" s="94"/>
      <c r="E18" s="100"/>
      <c r="F18" s="135"/>
      <c r="G18" s="135"/>
      <c r="H18" s="135"/>
      <c r="I18" s="135"/>
      <c r="J18" s="13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11" customFormat="1" ht="15.6">
      <c r="A19" s="57"/>
      <c r="B19" s="91" t="s">
        <v>14</v>
      </c>
      <c r="C19" s="105"/>
      <c r="D19" s="26" t="s">
        <v>5</v>
      </c>
      <c r="E19" s="27">
        <f>SUM(E17,E18)</f>
        <v>20</v>
      </c>
      <c r="F19" s="28"/>
      <c r="G19" s="29"/>
      <c r="H19" s="29"/>
      <c r="I19" s="30"/>
      <c r="J19" s="75">
        <f>SUM(J17+J18)</f>
        <v>1946</v>
      </c>
    </row>
    <row r="20" spans="1:73" s="9" customFormat="1" ht="94.5" customHeight="1">
      <c r="A20" s="93">
        <v>4</v>
      </c>
      <c r="B20" s="95" t="s">
        <v>22</v>
      </c>
      <c r="C20" s="107" t="s">
        <v>75</v>
      </c>
      <c r="D20" s="93" t="s">
        <v>5</v>
      </c>
      <c r="E20" s="99">
        <v>16</v>
      </c>
      <c r="F20" s="133">
        <v>77.34</v>
      </c>
      <c r="G20" s="133">
        <v>87.44</v>
      </c>
      <c r="H20" s="133">
        <v>88.23</v>
      </c>
      <c r="I20" s="133">
        <f t="shared" si="2"/>
        <v>84.34</v>
      </c>
      <c r="J20" s="136">
        <f>E20*I20</f>
        <v>1349.44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9" customFormat="1" ht="14.4" customHeight="1">
      <c r="A21" s="104"/>
      <c r="B21" s="101"/>
      <c r="C21" s="107"/>
      <c r="D21" s="104"/>
      <c r="E21" s="112"/>
      <c r="F21" s="134"/>
      <c r="G21" s="134"/>
      <c r="H21" s="134"/>
      <c r="I21" s="134"/>
      <c r="J21" s="13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9" customFormat="1" ht="15.6" hidden="1" customHeight="1">
      <c r="A22" s="94"/>
      <c r="B22" s="103"/>
      <c r="C22" s="107"/>
      <c r="D22" s="94"/>
      <c r="E22" s="100"/>
      <c r="F22" s="135"/>
      <c r="G22" s="135"/>
      <c r="H22" s="135"/>
      <c r="I22" s="135"/>
      <c r="J22" s="13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11" customFormat="1" ht="15.6">
      <c r="A23" s="57"/>
      <c r="B23" s="91" t="s">
        <v>14</v>
      </c>
      <c r="C23" s="105"/>
      <c r="D23" s="26" t="s">
        <v>5</v>
      </c>
      <c r="E23" s="27">
        <f>SUM(E20:E22)</f>
        <v>16</v>
      </c>
      <c r="F23" s="28"/>
      <c r="G23" s="29"/>
      <c r="H23" s="29"/>
      <c r="I23" s="30"/>
      <c r="J23" s="75">
        <f>SUM(J20+J21+J22)</f>
        <v>1349.44</v>
      </c>
    </row>
    <row r="24" spans="1:73" s="9" customFormat="1" ht="15" customHeight="1">
      <c r="A24" s="93">
        <v>5</v>
      </c>
      <c r="B24" s="95" t="s">
        <v>23</v>
      </c>
      <c r="C24" s="93" t="s">
        <v>76</v>
      </c>
      <c r="D24" s="93" t="s">
        <v>5</v>
      </c>
      <c r="E24" s="99">
        <v>22</v>
      </c>
      <c r="F24" s="133">
        <v>82.79</v>
      </c>
      <c r="G24" s="133">
        <v>83.89</v>
      </c>
      <c r="H24" s="133">
        <v>83.95</v>
      </c>
      <c r="I24" s="133">
        <f t="shared" ref="I24" si="3">ROUND((F24+G24+H24)/3,2)</f>
        <v>83.54</v>
      </c>
      <c r="J24" s="136">
        <f>E24*I24</f>
        <v>1837.88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9" customFormat="1" ht="15.6">
      <c r="A25" s="102"/>
      <c r="B25" s="101"/>
      <c r="C25" s="104"/>
      <c r="D25" s="104"/>
      <c r="E25" s="112"/>
      <c r="F25" s="134"/>
      <c r="G25" s="134"/>
      <c r="H25" s="134"/>
      <c r="I25" s="134"/>
      <c r="J25" s="13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3" s="9" customFormat="1" ht="15.6">
      <c r="A26" s="102"/>
      <c r="B26" s="101"/>
      <c r="C26" s="104"/>
      <c r="D26" s="104"/>
      <c r="E26" s="112"/>
      <c r="F26" s="134"/>
      <c r="G26" s="134"/>
      <c r="H26" s="134"/>
      <c r="I26" s="134"/>
      <c r="J26" s="13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</row>
    <row r="27" spans="1:73" s="9" customFormat="1" ht="15.6">
      <c r="A27" s="103"/>
      <c r="B27" s="96"/>
      <c r="C27" s="94"/>
      <c r="D27" s="94"/>
      <c r="E27" s="100"/>
      <c r="F27" s="135"/>
      <c r="G27" s="135"/>
      <c r="H27" s="135"/>
      <c r="I27" s="135"/>
      <c r="J27" s="13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</row>
    <row r="28" spans="1:73" s="11" customFormat="1" ht="15.6">
      <c r="A28" s="57"/>
      <c r="B28" s="91" t="s">
        <v>14</v>
      </c>
      <c r="C28" s="105"/>
      <c r="D28" s="26" t="s">
        <v>5</v>
      </c>
      <c r="E28" s="27">
        <f>SUM(E24:E27)</f>
        <v>22</v>
      </c>
      <c r="F28" s="28"/>
      <c r="G28" s="29"/>
      <c r="H28" s="29"/>
      <c r="I28" s="30"/>
      <c r="J28" s="75">
        <f>SUM(J24:J27)</f>
        <v>1837.88</v>
      </c>
    </row>
    <row r="29" spans="1:73" s="4" customFormat="1" ht="18.75" customHeight="1">
      <c r="A29" s="88">
        <v>6</v>
      </c>
      <c r="B29" s="95" t="s">
        <v>23</v>
      </c>
      <c r="C29" s="93" t="s">
        <v>77</v>
      </c>
      <c r="D29" s="93" t="s">
        <v>5</v>
      </c>
      <c r="E29" s="99">
        <v>31</v>
      </c>
      <c r="F29" s="133">
        <v>72.900000000000006</v>
      </c>
      <c r="G29" s="133">
        <v>73</v>
      </c>
      <c r="H29" s="133">
        <v>74.03</v>
      </c>
      <c r="I29" s="133">
        <f t="shared" ref="I29:I34" si="4">ROUND((F29+G29+H29)/3,2)</f>
        <v>73.31</v>
      </c>
      <c r="J29" s="136">
        <f>E29*I29</f>
        <v>2272.61</v>
      </c>
    </row>
    <row r="30" spans="1:73" s="9" customFormat="1" ht="25.5" customHeight="1">
      <c r="A30" s="89"/>
      <c r="B30" s="101"/>
      <c r="C30" s="104"/>
      <c r="D30" s="104"/>
      <c r="E30" s="112"/>
      <c r="F30" s="134"/>
      <c r="G30" s="134"/>
      <c r="H30" s="134"/>
      <c r="I30" s="134"/>
      <c r="J30" s="13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73" s="9" customFormat="1" ht="17.25" customHeight="1">
      <c r="A31" s="31"/>
      <c r="B31" s="101"/>
      <c r="C31" s="104"/>
      <c r="D31" s="104"/>
      <c r="E31" s="112"/>
      <c r="F31" s="134"/>
      <c r="G31" s="134"/>
      <c r="H31" s="134"/>
      <c r="I31" s="134"/>
      <c r="J31" s="13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3" s="9" customFormat="1" ht="15.6">
      <c r="A32" s="32"/>
      <c r="B32" s="96"/>
      <c r="C32" s="94"/>
      <c r="D32" s="94"/>
      <c r="E32" s="100"/>
      <c r="F32" s="135"/>
      <c r="G32" s="135"/>
      <c r="H32" s="135"/>
      <c r="I32" s="135"/>
      <c r="J32" s="13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</row>
    <row r="33" spans="1:73" s="11" customFormat="1" ht="15.6">
      <c r="A33" s="57"/>
      <c r="B33" s="91" t="s">
        <v>14</v>
      </c>
      <c r="C33" s="105"/>
      <c r="D33" s="26" t="s">
        <v>6</v>
      </c>
      <c r="E33" s="27">
        <f>SUM(E29:E32)</f>
        <v>31</v>
      </c>
      <c r="F33" s="28"/>
      <c r="G33" s="29"/>
      <c r="H33" s="29"/>
      <c r="I33" s="30"/>
      <c r="J33" s="75">
        <f>SUM(J29:J32)</f>
        <v>2272.61</v>
      </c>
    </row>
    <row r="34" spans="1:73" s="9" customFormat="1" ht="66.599999999999994" customHeight="1">
      <c r="A34" s="33">
        <v>7</v>
      </c>
      <c r="B34" s="82" t="s">
        <v>23</v>
      </c>
      <c r="C34" s="84" t="s">
        <v>78</v>
      </c>
      <c r="D34" s="65" t="s">
        <v>5</v>
      </c>
      <c r="E34" s="24">
        <v>22</v>
      </c>
      <c r="F34" s="25">
        <v>77.28</v>
      </c>
      <c r="G34" s="25">
        <v>87.28</v>
      </c>
      <c r="H34" s="25">
        <v>88.28</v>
      </c>
      <c r="I34" s="25">
        <f t="shared" si="4"/>
        <v>84.28</v>
      </c>
      <c r="J34" s="76">
        <f>E34*I34</f>
        <v>1854.16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</row>
    <row r="35" spans="1:73" s="11" customFormat="1" ht="15.6">
      <c r="A35" s="57"/>
      <c r="B35" s="91" t="s">
        <v>14</v>
      </c>
      <c r="C35" s="105"/>
      <c r="D35" s="26" t="s">
        <v>5</v>
      </c>
      <c r="E35" s="27">
        <f>SUM(E34)</f>
        <v>22</v>
      </c>
      <c r="F35" s="28"/>
      <c r="G35" s="29"/>
      <c r="H35" s="29"/>
      <c r="I35" s="30"/>
      <c r="J35" s="75">
        <f>SUM(J34)</f>
        <v>1854.16</v>
      </c>
    </row>
    <row r="36" spans="1:73" s="9" customFormat="1" ht="15.6">
      <c r="A36" s="93">
        <v>8</v>
      </c>
      <c r="B36" s="95" t="s">
        <v>23</v>
      </c>
      <c r="C36" s="93" t="s">
        <v>79</v>
      </c>
      <c r="D36" s="93" t="s">
        <v>5</v>
      </c>
      <c r="E36" s="99">
        <v>30</v>
      </c>
      <c r="F36" s="133">
        <v>100.56</v>
      </c>
      <c r="G36" s="133">
        <v>101.96</v>
      </c>
      <c r="H36" s="133">
        <v>102.16</v>
      </c>
      <c r="I36" s="133">
        <f t="shared" ref="I36" si="5">ROUND((F36+G36+H36)/3,2)</f>
        <v>101.56</v>
      </c>
      <c r="J36" s="136">
        <f>E36*I36</f>
        <v>3046.8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</row>
    <row r="37" spans="1:73" s="9" customFormat="1" ht="15.6">
      <c r="A37" s="102"/>
      <c r="B37" s="102"/>
      <c r="C37" s="102"/>
      <c r="D37" s="104"/>
      <c r="E37" s="112"/>
      <c r="F37" s="134"/>
      <c r="G37" s="134"/>
      <c r="H37" s="134"/>
      <c r="I37" s="134"/>
      <c r="J37" s="13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</row>
    <row r="38" spans="1:73" s="9" customFormat="1" ht="15.6">
      <c r="A38" s="102"/>
      <c r="B38" s="102"/>
      <c r="C38" s="102"/>
      <c r="D38" s="104"/>
      <c r="E38" s="112"/>
      <c r="F38" s="134"/>
      <c r="G38" s="134"/>
      <c r="H38" s="134"/>
      <c r="I38" s="134"/>
      <c r="J38" s="13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</row>
    <row r="39" spans="1:73" s="9" customFormat="1" ht="31.2" customHeight="1">
      <c r="A39" s="103"/>
      <c r="B39" s="103"/>
      <c r="C39" s="103"/>
      <c r="D39" s="94"/>
      <c r="E39" s="100"/>
      <c r="F39" s="135"/>
      <c r="G39" s="135"/>
      <c r="H39" s="135"/>
      <c r="I39" s="135"/>
      <c r="J39" s="13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</row>
    <row r="40" spans="1:73" s="11" customFormat="1" ht="25.2" customHeight="1">
      <c r="A40" s="57"/>
      <c r="B40" s="91" t="s">
        <v>14</v>
      </c>
      <c r="C40" s="108"/>
      <c r="D40" s="26" t="s">
        <v>5</v>
      </c>
      <c r="E40" s="27">
        <f>SUM(E36:E39)</f>
        <v>30</v>
      </c>
      <c r="F40" s="28"/>
      <c r="G40" s="29"/>
      <c r="H40" s="29"/>
      <c r="I40" s="30"/>
      <c r="J40" s="75">
        <f>SUM(J36:J39)</f>
        <v>3046.8</v>
      </c>
    </row>
    <row r="41" spans="1:73" s="9" customFormat="1" ht="15.6">
      <c r="A41" s="93">
        <v>9</v>
      </c>
      <c r="B41" s="95" t="s">
        <v>24</v>
      </c>
      <c r="C41" s="93" t="s">
        <v>25</v>
      </c>
      <c r="D41" s="93" t="s">
        <v>5</v>
      </c>
      <c r="E41" s="99">
        <v>94</v>
      </c>
      <c r="F41" s="133">
        <v>247.32</v>
      </c>
      <c r="G41" s="133">
        <v>257.12</v>
      </c>
      <c r="H41" s="133">
        <v>260.02</v>
      </c>
      <c r="I41" s="133">
        <f t="shared" ref="I41" si="6">ROUND((F41+G41+H41)/3,2)</f>
        <v>254.82</v>
      </c>
      <c r="J41" s="136">
        <f>E41*I41</f>
        <v>23953.079999999998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s="9" customFormat="1" ht="15.6">
      <c r="A42" s="102"/>
      <c r="B42" s="102"/>
      <c r="C42" s="102"/>
      <c r="D42" s="104"/>
      <c r="E42" s="112"/>
      <c r="F42" s="134"/>
      <c r="G42" s="134"/>
      <c r="H42" s="134"/>
      <c r="I42" s="134"/>
      <c r="J42" s="13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s="9" customFormat="1" ht="15.6">
      <c r="A43" s="102"/>
      <c r="B43" s="102"/>
      <c r="C43" s="102"/>
      <c r="D43" s="104"/>
      <c r="E43" s="112"/>
      <c r="F43" s="134"/>
      <c r="G43" s="134"/>
      <c r="H43" s="134"/>
      <c r="I43" s="134"/>
      <c r="J43" s="13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s="9" customFormat="1" ht="54.6" customHeight="1">
      <c r="A44" s="103"/>
      <c r="B44" s="103"/>
      <c r="C44" s="103"/>
      <c r="D44" s="94"/>
      <c r="E44" s="100"/>
      <c r="F44" s="135"/>
      <c r="G44" s="135"/>
      <c r="H44" s="135"/>
      <c r="I44" s="135"/>
      <c r="J44" s="13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s="11" customFormat="1" ht="15.6">
      <c r="A45" s="57"/>
      <c r="B45" s="91" t="s">
        <v>14</v>
      </c>
      <c r="C45" s="105"/>
      <c r="D45" s="26" t="s">
        <v>5</v>
      </c>
      <c r="E45" s="27">
        <f>SUM(E41:E44)</f>
        <v>94</v>
      </c>
      <c r="F45" s="28"/>
      <c r="G45" s="29"/>
      <c r="H45" s="29"/>
      <c r="I45" s="30"/>
      <c r="J45" s="75">
        <f>SUM(J41:J44)</f>
        <v>23953.079999999998</v>
      </c>
    </row>
    <row r="46" spans="1:73" s="9" customFormat="1" ht="29.25" customHeight="1">
      <c r="A46" s="93">
        <v>10</v>
      </c>
      <c r="B46" s="95" t="s">
        <v>26</v>
      </c>
      <c r="C46" s="93" t="s">
        <v>27</v>
      </c>
      <c r="D46" s="93" t="s">
        <v>5</v>
      </c>
      <c r="E46" s="99">
        <v>34</v>
      </c>
      <c r="F46" s="133">
        <v>134.74</v>
      </c>
      <c r="G46" s="133">
        <v>154.34</v>
      </c>
      <c r="H46" s="133">
        <v>155.03</v>
      </c>
      <c r="I46" s="133">
        <f t="shared" ref="I46" si="7">ROUND((F46+G46+H46)/3,2)</f>
        <v>148.04</v>
      </c>
      <c r="J46" s="136">
        <f>E46*I46</f>
        <v>5033.3599999999997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s="9" customFormat="1" ht="15.6">
      <c r="A47" s="102"/>
      <c r="B47" s="102"/>
      <c r="C47" s="102"/>
      <c r="D47" s="104"/>
      <c r="E47" s="112"/>
      <c r="F47" s="134"/>
      <c r="G47" s="134"/>
      <c r="H47" s="134"/>
      <c r="I47" s="134"/>
      <c r="J47" s="13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s="9" customFormat="1" ht="11.4" customHeight="1">
      <c r="A48" s="102"/>
      <c r="B48" s="102"/>
      <c r="C48" s="102"/>
      <c r="D48" s="104"/>
      <c r="E48" s="112"/>
      <c r="F48" s="134"/>
      <c r="G48" s="134"/>
      <c r="H48" s="134"/>
      <c r="I48" s="134"/>
      <c r="J48" s="13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s="9" customFormat="1" ht="27.6" hidden="1" customHeight="1">
      <c r="A49" s="103"/>
      <c r="B49" s="103"/>
      <c r="C49" s="103"/>
      <c r="D49" s="94"/>
      <c r="E49" s="100"/>
      <c r="F49" s="135"/>
      <c r="G49" s="135"/>
      <c r="H49" s="135"/>
      <c r="I49" s="135"/>
      <c r="J49" s="13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s="11" customFormat="1" ht="15.6">
      <c r="A50" s="57"/>
      <c r="B50" s="91" t="s">
        <v>14</v>
      </c>
      <c r="C50" s="105"/>
      <c r="D50" s="26" t="s">
        <v>5</v>
      </c>
      <c r="E50" s="27">
        <f>SUM(E46:E49)</f>
        <v>34</v>
      </c>
      <c r="F50" s="28"/>
      <c r="G50" s="29"/>
      <c r="H50" s="29"/>
      <c r="I50" s="30"/>
      <c r="J50" s="75">
        <f>SUM(J46:J49)</f>
        <v>5033.3599999999997</v>
      </c>
    </row>
    <row r="51" spans="1:73" s="9" customFormat="1" ht="29.25" customHeight="1">
      <c r="A51" s="93">
        <v>11</v>
      </c>
      <c r="B51" s="95" t="s">
        <v>26</v>
      </c>
      <c r="C51" s="93" t="s">
        <v>28</v>
      </c>
      <c r="D51" s="93" t="s">
        <v>5</v>
      </c>
      <c r="E51" s="99">
        <v>51</v>
      </c>
      <c r="F51" s="133">
        <v>197.16</v>
      </c>
      <c r="G51" s="133">
        <v>201.26</v>
      </c>
      <c r="H51" s="133">
        <v>204.16</v>
      </c>
      <c r="I51" s="133">
        <f t="shared" ref="I51" si="8">ROUND((F51+G51+H51)/3,2)</f>
        <v>200.86</v>
      </c>
      <c r="J51" s="136">
        <f>E51*I51</f>
        <v>10243.86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</row>
    <row r="52" spans="1:73" s="9" customFormat="1" ht="15.6">
      <c r="A52" s="102"/>
      <c r="B52" s="102"/>
      <c r="C52" s="102"/>
      <c r="D52" s="104"/>
      <c r="E52" s="112"/>
      <c r="F52" s="134"/>
      <c r="G52" s="134"/>
      <c r="H52" s="134"/>
      <c r="I52" s="134"/>
      <c r="J52" s="13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s="9" customFormat="1" ht="11.4" customHeight="1">
      <c r="A53" s="102"/>
      <c r="B53" s="102"/>
      <c r="C53" s="102"/>
      <c r="D53" s="104"/>
      <c r="E53" s="112"/>
      <c r="F53" s="134"/>
      <c r="G53" s="134"/>
      <c r="H53" s="134"/>
      <c r="I53" s="134"/>
      <c r="J53" s="13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s="9" customFormat="1" ht="27.6" hidden="1" customHeight="1">
      <c r="A54" s="103"/>
      <c r="B54" s="103"/>
      <c r="C54" s="103"/>
      <c r="D54" s="94"/>
      <c r="E54" s="100"/>
      <c r="F54" s="135"/>
      <c r="G54" s="135"/>
      <c r="H54" s="135"/>
      <c r="I54" s="135"/>
      <c r="J54" s="13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s="11" customFormat="1" ht="15.6">
      <c r="A55" s="81"/>
      <c r="B55" s="91" t="s">
        <v>14</v>
      </c>
      <c r="C55" s="105"/>
      <c r="D55" s="26" t="s">
        <v>5</v>
      </c>
      <c r="E55" s="27">
        <f>SUM(E51:E54)</f>
        <v>51</v>
      </c>
      <c r="F55" s="28"/>
      <c r="G55" s="29"/>
      <c r="H55" s="29"/>
      <c r="I55" s="30"/>
      <c r="J55" s="75">
        <f>SUM(J51:J54)</f>
        <v>10243.86</v>
      </c>
    </row>
    <row r="56" spans="1:73" s="9" customFormat="1" ht="15.6">
      <c r="A56" s="93">
        <v>12</v>
      </c>
      <c r="B56" s="95" t="s">
        <v>26</v>
      </c>
      <c r="C56" s="115" t="s">
        <v>29</v>
      </c>
      <c r="D56" s="99" t="s">
        <v>5</v>
      </c>
      <c r="E56" s="99">
        <v>18</v>
      </c>
      <c r="F56" s="133">
        <v>456.75</v>
      </c>
      <c r="G56" s="133">
        <v>496.15</v>
      </c>
      <c r="H56" s="133">
        <v>498.23</v>
      </c>
      <c r="I56" s="133">
        <f>ROUND((F56+G56+H56)/3,2)</f>
        <v>483.71</v>
      </c>
      <c r="J56" s="136">
        <f>E56*I56</f>
        <v>8706.7799999999988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s="9" customFormat="1" ht="51.6" customHeight="1">
      <c r="A57" s="103"/>
      <c r="B57" s="103"/>
      <c r="C57" s="116"/>
      <c r="D57" s="100"/>
      <c r="E57" s="100"/>
      <c r="F57" s="135"/>
      <c r="G57" s="135"/>
      <c r="H57" s="135"/>
      <c r="I57" s="135"/>
      <c r="J57" s="13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</row>
    <row r="58" spans="1:73" s="11" customFormat="1" ht="15.6">
      <c r="A58" s="57"/>
      <c r="B58" s="91" t="s">
        <v>14</v>
      </c>
      <c r="C58" s="105"/>
      <c r="D58" s="26" t="s">
        <v>5</v>
      </c>
      <c r="E58" s="27">
        <f>SUM(E56:E57)</f>
        <v>18</v>
      </c>
      <c r="F58" s="28"/>
      <c r="G58" s="29"/>
      <c r="H58" s="29"/>
      <c r="I58" s="30"/>
      <c r="J58" s="75">
        <f>SUM(J56+J57)</f>
        <v>8706.7799999999988</v>
      </c>
    </row>
    <row r="59" spans="1:73" s="9" customFormat="1" ht="15" customHeight="1">
      <c r="A59" s="93">
        <v>13</v>
      </c>
      <c r="B59" s="95" t="s">
        <v>30</v>
      </c>
      <c r="C59" s="93" t="s">
        <v>31</v>
      </c>
      <c r="D59" s="99" t="s">
        <v>5</v>
      </c>
      <c r="E59" s="99">
        <v>112</v>
      </c>
      <c r="F59" s="133">
        <v>104.75</v>
      </c>
      <c r="G59" s="133">
        <v>114.75</v>
      </c>
      <c r="H59" s="133">
        <v>115.03</v>
      </c>
      <c r="I59" s="133">
        <f t="shared" ref="I59" si="9">ROUND((F59+G59+H59)/3,2)</f>
        <v>111.51</v>
      </c>
      <c r="J59" s="136">
        <f>E59*I59</f>
        <v>12489.12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s="9" customFormat="1" ht="15.6">
      <c r="A60" s="104"/>
      <c r="B60" s="101"/>
      <c r="C60" s="104"/>
      <c r="D60" s="112"/>
      <c r="E60" s="112"/>
      <c r="F60" s="134"/>
      <c r="G60" s="134"/>
      <c r="H60" s="134"/>
      <c r="I60" s="134"/>
      <c r="J60" s="13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s="9" customFormat="1" ht="63.6" customHeight="1">
      <c r="A61" s="102"/>
      <c r="B61" s="102"/>
      <c r="C61" s="102"/>
      <c r="D61" s="112"/>
      <c r="E61" s="112"/>
      <c r="F61" s="134"/>
      <c r="G61" s="134"/>
      <c r="H61" s="134"/>
      <c r="I61" s="134"/>
      <c r="J61" s="13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s="9" customFormat="1" ht="15.6" hidden="1">
      <c r="A62" s="103"/>
      <c r="B62" s="103"/>
      <c r="C62" s="103"/>
      <c r="D62" s="100"/>
      <c r="E62" s="100"/>
      <c r="F62" s="135"/>
      <c r="G62" s="135"/>
      <c r="H62" s="135"/>
      <c r="I62" s="135"/>
      <c r="J62" s="13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s="11" customFormat="1" ht="15.6">
      <c r="A63" s="57"/>
      <c r="B63" s="91" t="s">
        <v>14</v>
      </c>
      <c r="C63" s="105"/>
      <c r="D63" s="26" t="s">
        <v>5</v>
      </c>
      <c r="E63" s="27">
        <f>SUM(E59:E62)</f>
        <v>112</v>
      </c>
      <c r="F63" s="28"/>
      <c r="G63" s="29"/>
      <c r="H63" s="29"/>
      <c r="I63" s="30"/>
      <c r="J63" s="75">
        <f>SUM(J59:J62)</f>
        <v>12489.12</v>
      </c>
    </row>
    <row r="64" spans="1:73" s="9" customFormat="1" ht="15.6">
      <c r="A64" s="99">
        <v>14</v>
      </c>
      <c r="B64" s="95" t="s">
        <v>32</v>
      </c>
      <c r="C64" s="113" t="s">
        <v>80</v>
      </c>
      <c r="D64" s="99" t="s">
        <v>5</v>
      </c>
      <c r="E64" s="99">
        <v>63</v>
      </c>
      <c r="F64" s="133">
        <v>124.04</v>
      </c>
      <c r="G64" s="133">
        <v>135</v>
      </c>
      <c r="H64" s="133">
        <v>136.07</v>
      </c>
      <c r="I64" s="133">
        <f t="shared" ref="I64" si="10">ROUND((F64+G64+H64)/3,2)</f>
        <v>131.69999999999999</v>
      </c>
      <c r="J64" s="136">
        <f>E64*I64</f>
        <v>8297.0999999999985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s="9" customFormat="1" ht="104.4" customHeight="1">
      <c r="A65" s="112"/>
      <c r="B65" s="101"/>
      <c r="C65" s="114"/>
      <c r="D65" s="100"/>
      <c r="E65" s="100"/>
      <c r="F65" s="135"/>
      <c r="G65" s="135"/>
      <c r="H65" s="135"/>
      <c r="I65" s="135"/>
      <c r="J65" s="138"/>
      <c r="K65" s="4"/>
      <c r="L65" s="4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s="11" customFormat="1" ht="15.6">
      <c r="A66" s="57"/>
      <c r="B66" s="91" t="s">
        <v>14</v>
      </c>
      <c r="C66" s="105"/>
      <c r="D66" s="26" t="s">
        <v>5</v>
      </c>
      <c r="E66" s="27">
        <f>SUM(E64:E65)</f>
        <v>63</v>
      </c>
      <c r="F66" s="28"/>
      <c r="G66" s="29"/>
      <c r="H66" s="29"/>
      <c r="I66" s="30"/>
      <c r="J66" s="75">
        <f>SUM(J64:J65)</f>
        <v>8297.0999999999985</v>
      </c>
    </row>
    <row r="67" spans="1:73" s="9" customFormat="1" ht="15.6">
      <c r="A67" s="99">
        <v>15</v>
      </c>
      <c r="B67" s="95" t="s">
        <v>33</v>
      </c>
      <c r="C67" s="110" t="s">
        <v>34</v>
      </c>
      <c r="D67" s="99" t="s">
        <v>5</v>
      </c>
      <c r="E67" s="99">
        <v>3640</v>
      </c>
      <c r="F67" s="133">
        <v>19.5</v>
      </c>
      <c r="G67" s="133">
        <v>20.5</v>
      </c>
      <c r="H67" s="133">
        <v>21.5</v>
      </c>
      <c r="I67" s="133">
        <f t="shared" ref="I67" si="11">ROUND((F67+G67+H67)/3,2)</f>
        <v>20.5</v>
      </c>
      <c r="J67" s="136">
        <f>E67*I67</f>
        <v>74620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s="9" customFormat="1" ht="54" customHeight="1">
      <c r="A68" s="109"/>
      <c r="B68" s="103"/>
      <c r="C68" s="111"/>
      <c r="D68" s="100"/>
      <c r="E68" s="100"/>
      <c r="F68" s="135"/>
      <c r="G68" s="135"/>
      <c r="H68" s="135"/>
      <c r="I68" s="135"/>
      <c r="J68" s="13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s="11" customFormat="1" ht="15.6">
      <c r="A69" s="57"/>
      <c r="B69" s="91" t="s">
        <v>14</v>
      </c>
      <c r="C69" s="92"/>
      <c r="D69" s="26" t="s">
        <v>5</v>
      </c>
      <c r="E69" s="27">
        <f>SUM(E67:E68)</f>
        <v>3640</v>
      </c>
      <c r="F69" s="28"/>
      <c r="G69" s="29"/>
      <c r="H69" s="29"/>
      <c r="I69" s="30"/>
      <c r="J69" s="75">
        <f>SUM(J67:J68)</f>
        <v>74620</v>
      </c>
    </row>
    <row r="70" spans="1:73" s="4" customFormat="1" ht="15.6">
      <c r="A70" s="99">
        <v>16</v>
      </c>
      <c r="B70" s="106" t="s">
        <v>35</v>
      </c>
      <c r="C70" s="107" t="s">
        <v>81</v>
      </c>
      <c r="D70" s="99" t="s">
        <v>5</v>
      </c>
      <c r="E70" s="139">
        <v>390</v>
      </c>
      <c r="F70" s="133">
        <v>28.56</v>
      </c>
      <c r="G70" s="133">
        <v>29.06</v>
      </c>
      <c r="H70" s="133">
        <v>29.85</v>
      </c>
      <c r="I70" s="133">
        <f t="shared" ref="I70:I75" si="12">ROUND((F70+G70+H70)/3,2)</f>
        <v>29.16</v>
      </c>
      <c r="J70" s="141">
        <f>E70*I70</f>
        <v>11372.4</v>
      </c>
    </row>
    <row r="71" spans="1:73" s="9" customFormat="1" ht="46.2" customHeight="1">
      <c r="A71" s="100"/>
      <c r="B71" s="106"/>
      <c r="C71" s="107"/>
      <c r="D71" s="100"/>
      <c r="E71" s="140"/>
      <c r="F71" s="135"/>
      <c r="G71" s="135"/>
      <c r="H71" s="135"/>
      <c r="I71" s="135"/>
      <c r="J71" s="142"/>
      <c r="K71" s="4"/>
      <c r="L71" s="4"/>
      <c r="M71" s="4"/>
      <c r="N71" s="4"/>
      <c r="O71" s="4"/>
      <c r="P71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s="11" customFormat="1" ht="16.5" customHeight="1">
      <c r="A72" s="57"/>
      <c r="B72" s="91" t="s">
        <v>14</v>
      </c>
      <c r="C72" s="108"/>
      <c r="D72" s="26" t="s">
        <v>5</v>
      </c>
      <c r="E72" s="27">
        <f>SUM(E70:E71)</f>
        <v>390</v>
      </c>
      <c r="F72" s="28"/>
      <c r="G72" s="29"/>
      <c r="H72" s="29"/>
      <c r="I72" s="34"/>
      <c r="J72" s="75">
        <f>SUM(J70:J71)</f>
        <v>11372.4</v>
      </c>
    </row>
    <row r="73" spans="1:73" s="4" customFormat="1" ht="48.6" customHeight="1">
      <c r="A73" s="59">
        <v>17</v>
      </c>
      <c r="B73" s="82" t="s">
        <v>36</v>
      </c>
      <c r="C73" s="84" t="s">
        <v>82</v>
      </c>
      <c r="D73" s="63" t="s">
        <v>5</v>
      </c>
      <c r="E73" s="24">
        <v>26</v>
      </c>
      <c r="F73" s="25">
        <v>275.74</v>
      </c>
      <c r="G73" s="25">
        <v>288.05</v>
      </c>
      <c r="H73" s="25">
        <v>290.14999999999998</v>
      </c>
      <c r="I73" s="25">
        <f t="shared" si="12"/>
        <v>284.64999999999998</v>
      </c>
      <c r="J73" s="76">
        <f>I73*E73</f>
        <v>7400.9</v>
      </c>
    </row>
    <row r="74" spans="1:73" s="11" customFormat="1" ht="28.5" customHeight="1">
      <c r="A74" s="58"/>
      <c r="B74" s="91" t="s">
        <v>14</v>
      </c>
      <c r="C74" s="92"/>
      <c r="D74" s="26" t="s">
        <v>5</v>
      </c>
      <c r="E74" s="35">
        <f>E73</f>
        <v>26</v>
      </c>
      <c r="F74" s="36"/>
      <c r="G74" s="36"/>
      <c r="H74" s="36"/>
      <c r="I74" s="34"/>
      <c r="J74" s="77">
        <f>J73</f>
        <v>7400.9</v>
      </c>
    </row>
    <row r="75" spans="1:73" s="4" customFormat="1" ht="22.5" customHeight="1">
      <c r="A75" s="93">
        <v>18</v>
      </c>
      <c r="B75" s="95" t="s">
        <v>36</v>
      </c>
      <c r="C75" s="97" t="s">
        <v>83</v>
      </c>
      <c r="D75" s="99" t="s">
        <v>5</v>
      </c>
      <c r="E75" s="99">
        <v>64</v>
      </c>
      <c r="F75" s="133">
        <v>834.08</v>
      </c>
      <c r="G75" s="133">
        <v>835</v>
      </c>
      <c r="H75" s="133">
        <v>839.66</v>
      </c>
      <c r="I75" s="133">
        <f t="shared" si="12"/>
        <v>836.25</v>
      </c>
      <c r="J75" s="136">
        <f>I75*E75</f>
        <v>53520</v>
      </c>
    </row>
    <row r="76" spans="1:73" s="4" customFormat="1" ht="33" customHeight="1">
      <c r="A76" s="94"/>
      <c r="B76" s="96"/>
      <c r="C76" s="98"/>
      <c r="D76" s="100"/>
      <c r="E76" s="100"/>
      <c r="F76" s="135"/>
      <c r="G76" s="135"/>
      <c r="H76" s="135"/>
      <c r="I76" s="135"/>
      <c r="J76" s="138"/>
    </row>
    <row r="77" spans="1:73" s="11" customFormat="1" ht="15.6">
      <c r="A77" s="58"/>
      <c r="B77" s="91" t="s">
        <v>14</v>
      </c>
      <c r="C77" s="92"/>
      <c r="D77" s="26" t="s">
        <v>5</v>
      </c>
      <c r="E77" s="35">
        <f>E75+E76</f>
        <v>64</v>
      </c>
      <c r="F77" s="36"/>
      <c r="G77" s="36"/>
      <c r="H77" s="36"/>
      <c r="I77" s="34"/>
      <c r="J77" s="77">
        <f>J75+J76</f>
        <v>53520</v>
      </c>
    </row>
    <row r="78" spans="1:73" s="9" customFormat="1" ht="15.6">
      <c r="A78" s="93">
        <v>19</v>
      </c>
      <c r="B78" s="95" t="s">
        <v>37</v>
      </c>
      <c r="C78" s="93" t="s">
        <v>84</v>
      </c>
      <c r="D78" s="93" t="s">
        <v>5</v>
      </c>
      <c r="E78" s="99">
        <v>87</v>
      </c>
      <c r="F78" s="133">
        <v>47.3</v>
      </c>
      <c r="G78" s="133">
        <v>49</v>
      </c>
      <c r="H78" s="133">
        <v>50.43</v>
      </c>
      <c r="I78" s="133">
        <f t="shared" ref="I78" si="13">ROUND((F78+G78+H78)/3,2)</f>
        <v>48.91</v>
      </c>
      <c r="J78" s="136">
        <f>E78*I78</f>
        <v>4255.17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s="9" customFormat="1" ht="15.6">
      <c r="A79" s="102"/>
      <c r="B79" s="102"/>
      <c r="C79" s="102"/>
      <c r="D79" s="104"/>
      <c r="E79" s="112"/>
      <c r="F79" s="134"/>
      <c r="G79" s="134"/>
      <c r="H79" s="134"/>
      <c r="I79" s="134"/>
      <c r="J79" s="13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s="9" customFormat="1" ht="15.6">
      <c r="A80" s="102"/>
      <c r="B80" s="102"/>
      <c r="C80" s="102"/>
      <c r="D80" s="104"/>
      <c r="E80" s="112"/>
      <c r="F80" s="134"/>
      <c r="G80" s="134"/>
      <c r="H80" s="134"/>
      <c r="I80" s="134"/>
      <c r="J80" s="13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s="9" customFormat="1" ht="33" customHeight="1">
      <c r="A81" s="103"/>
      <c r="B81" s="103"/>
      <c r="C81" s="103"/>
      <c r="D81" s="94"/>
      <c r="E81" s="100"/>
      <c r="F81" s="135"/>
      <c r="G81" s="135"/>
      <c r="H81" s="135"/>
      <c r="I81" s="135"/>
      <c r="J81" s="138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s="11" customFormat="1" ht="15.6">
      <c r="A82" s="62"/>
      <c r="B82" s="91" t="s">
        <v>14</v>
      </c>
      <c r="C82" s="105"/>
      <c r="D82" s="26" t="s">
        <v>5</v>
      </c>
      <c r="E82" s="27">
        <f>SUM(E78:E81)</f>
        <v>87</v>
      </c>
      <c r="F82" s="28"/>
      <c r="G82" s="29"/>
      <c r="H82" s="29"/>
      <c r="I82" s="30"/>
      <c r="J82" s="75">
        <f>SUM(J78:J81)</f>
        <v>4255.17</v>
      </c>
    </row>
    <row r="83" spans="1:73" s="9" customFormat="1" ht="15.6">
      <c r="A83" s="93">
        <v>20</v>
      </c>
      <c r="B83" s="95" t="s">
        <v>38</v>
      </c>
      <c r="C83" s="93" t="s">
        <v>39</v>
      </c>
      <c r="D83" s="93" t="s">
        <v>5</v>
      </c>
      <c r="E83" s="99">
        <v>68</v>
      </c>
      <c r="F83" s="133">
        <v>91.98</v>
      </c>
      <c r="G83" s="133">
        <v>99.18</v>
      </c>
      <c r="H83" s="133">
        <v>99.88</v>
      </c>
      <c r="I83" s="133">
        <f t="shared" ref="I83" si="14">ROUND((F83+G83+H83)/3,2)</f>
        <v>97.01</v>
      </c>
      <c r="J83" s="136">
        <f>E83*I83</f>
        <v>6596.68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s="9" customFormat="1" ht="15.6">
      <c r="A84" s="102"/>
      <c r="B84" s="102"/>
      <c r="C84" s="102"/>
      <c r="D84" s="104"/>
      <c r="E84" s="112"/>
      <c r="F84" s="134"/>
      <c r="G84" s="134"/>
      <c r="H84" s="134"/>
      <c r="I84" s="134"/>
      <c r="J84" s="13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s="9" customFormat="1" ht="15.6">
      <c r="A85" s="102"/>
      <c r="B85" s="102"/>
      <c r="C85" s="102"/>
      <c r="D85" s="104"/>
      <c r="E85" s="112"/>
      <c r="F85" s="134"/>
      <c r="G85" s="134"/>
      <c r="H85" s="134"/>
      <c r="I85" s="134"/>
      <c r="J85" s="13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</row>
    <row r="86" spans="1:73" s="9" customFormat="1" ht="64.8" customHeight="1">
      <c r="A86" s="103"/>
      <c r="B86" s="103"/>
      <c r="C86" s="103"/>
      <c r="D86" s="94"/>
      <c r="E86" s="100"/>
      <c r="F86" s="135"/>
      <c r="G86" s="135"/>
      <c r="H86" s="135"/>
      <c r="I86" s="135"/>
      <c r="J86" s="138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s="11" customFormat="1" ht="15.6">
      <c r="A87" s="62"/>
      <c r="B87" s="91" t="s">
        <v>14</v>
      </c>
      <c r="C87" s="105"/>
      <c r="D87" s="26" t="s">
        <v>5</v>
      </c>
      <c r="E87" s="27">
        <f>SUM(E83:E86)</f>
        <v>68</v>
      </c>
      <c r="F87" s="28"/>
      <c r="G87" s="29"/>
      <c r="H87" s="29"/>
      <c r="I87" s="30"/>
      <c r="J87" s="75">
        <f>SUM(J83:J86)</f>
        <v>6596.68</v>
      </c>
    </row>
    <row r="88" spans="1:73" s="9" customFormat="1" ht="30.75" customHeight="1">
      <c r="A88" s="93">
        <v>21</v>
      </c>
      <c r="B88" s="95" t="s">
        <v>66</v>
      </c>
      <c r="C88" s="93" t="s">
        <v>85</v>
      </c>
      <c r="D88" s="93" t="s">
        <v>5</v>
      </c>
      <c r="E88" s="99">
        <v>224</v>
      </c>
      <c r="F88" s="133">
        <v>60.84</v>
      </c>
      <c r="G88" s="133">
        <v>61.44</v>
      </c>
      <c r="H88" s="133">
        <v>62.88</v>
      </c>
      <c r="I88" s="133">
        <f t="shared" ref="I88" si="15">ROUND((F88+G88+H88)/3,2)</f>
        <v>61.72</v>
      </c>
      <c r="J88" s="136">
        <f>E88*I88</f>
        <v>13825.279999999999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</row>
    <row r="89" spans="1:73" s="9" customFormat="1" ht="15.6">
      <c r="A89" s="102"/>
      <c r="B89" s="102"/>
      <c r="C89" s="102"/>
      <c r="D89" s="104"/>
      <c r="E89" s="112"/>
      <c r="F89" s="134"/>
      <c r="G89" s="134"/>
      <c r="H89" s="134"/>
      <c r="I89" s="134"/>
      <c r="J89" s="13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73" s="9" customFormat="1" ht="15.6">
      <c r="A90" s="102"/>
      <c r="B90" s="102"/>
      <c r="C90" s="102"/>
      <c r="D90" s="104"/>
      <c r="E90" s="112"/>
      <c r="F90" s="134"/>
      <c r="G90" s="134"/>
      <c r="H90" s="134"/>
      <c r="I90" s="134"/>
      <c r="J90" s="13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</row>
    <row r="91" spans="1:73" s="9" customFormat="1" ht="54.6" customHeight="1">
      <c r="A91" s="103"/>
      <c r="B91" s="103"/>
      <c r="C91" s="103"/>
      <c r="D91" s="94"/>
      <c r="E91" s="100"/>
      <c r="F91" s="135"/>
      <c r="G91" s="135"/>
      <c r="H91" s="135"/>
      <c r="I91" s="135"/>
      <c r="J91" s="138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</row>
    <row r="92" spans="1:73" s="11" customFormat="1" ht="15.6">
      <c r="A92" s="62"/>
      <c r="B92" s="91" t="s">
        <v>14</v>
      </c>
      <c r="C92" s="105"/>
      <c r="D92" s="26" t="s">
        <v>5</v>
      </c>
      <c r="E92" s="27">
        <f>SUM(E88:E91)</f>
        <v>224</v>
      </c>
      <c r="F92" s="28"/>
      <c r="G92" s="29"/>
      <c r="H92" s="29"/>
      <c r="I92" s="30"/>
      <c r="J92" s="75">
        <f>SUM(J88+J90+J91)</f>
        <v>13825.279999999999</v>
      </c>
    </row>
    <row r="93" spans="1:73" s="9" customFormat="1" ht="15.6">
      <c r="A93" s="93">
        <v>22</v>
      </c>
      <c r="B93" s="95" t="s">
        <v>69</v>
      </c>
      <c r="C93" s="93" t="s">
        <v>86</v>
      </c>
      <c r="D93" s="93" t="s">
        <v>5</v>
      </c>
      <c r="E93" s="99">
        <v>410</v>
      </c>
      <c r="F93" s="133">
        <v>41.35</v>
      </c>
      <c r="G93" s="133">
        <v>43.3</v>
      </c>
      <c r="H93" s="133">
        <v>44.92</v>
      </c>
      <c r="I93" s="133">
        <f t="shared" ref="I93" si="16">ROUND((F93+G93+H93)/3,2)</f>
        <v>43.19</v>
      </c>
      <c r="J93" s="136">
        <f>E93*I93</f>
        <v>17707.899999999998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</row>
    <row r="94" spans="1:73" s="9" customFormat="1" ht="15.6">
      <c r="A94" s="104"/>
      <c r="B94" s="101"/>
      <c r="C94" s="104"/>
      <c r="D94" s="104"/>
      <c r="E94" s="112"/>
      <c r="F94" s="134"/>
      <c r="G94" s="134"/>
      <c r="H94" s="134"/>
      <c r="I94" s="134"/>
      <c r="J94" s="13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</row>
    <row r="95" spans="1:73" s="9" customFormat="1" ht="48.6" customHeight="1">
      <c r="A95" s="94"/>
      <c r="B95" s="96"/>
      <c r="C95" s="94"/>
      <c r="D95" s="94"/>
      <c r="E95" s="100"/>
      <c r="F95" s="135"/>
      <c r="G95" s="135"/>
      <c r="H95" s="135"/>
      <c r="I95" s="135"/>
      <c r="J95" s="138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</row>
    <row r="96" spans="1:73" s="11" customFormat="1" ht="26.4" customHeight="1">
      <c r="A96" s="62"/>
      <c r="B96" s="91" t="s">
        <v>14</v>
      </c>
      <c r="C96" s="105"/>
      <c r="D96" s="26" t="s">
        <v>5</v>
      </c>
      <c r="E96" s="27">
        <f>SUM(E93:E95)</f>
        <v>410</v>
      </c>
      <c r="F96" s="28"/>
      <c r="G96" s="29"/>
      <c r="H96" s="29"/>
      <c r="I96" s="30"/>
      <c r="J96" s="75">
        <f>SUM(J93:J95)</f>
        <v>17707.899999999998</v>
      </c>
    </row>
    <row r="97" spans="1:73" s="9" customFormat="1" ht="29.25" customHeight="1">
      <c r="A97" s="93">
        <v>23</v>
      </c>
      <c r="B97" s="95" t="s">
        <v>40</v>
      </c>
      <c r="C97" s="93" t="s">
        <v>41</v>
      </c>
      <c r="D97" s="93" t="s">
        <v>5</v>
      </c>
      <c r="E97" s="99">
        <v>150</v>
      </c>
      <c r="F97" s="133">
        <v>23.21</v>
      </c>
      <c r="G97" s="133">
        <v>24.2</v>
      </c>
      <c r="H97" s="133">
        <v>24.29</v>
      </c>
      <c r="I97" s="133">
        <f t="shared" ref="I97" si="17">ROUND((F97+G97+H97)/3,2)</f>
        <v>23.9</v>
      </c>
      <c r="J97" s="136">
        <f>E97*I97</f>
        <v>3585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</row>
    <row r="98" spans="1:73" s="9" customFormat="1" ht="15.6">
      <c r="A98" s="102"/>
      <c r="B98" s="102"/>
      <c r="C98" s="102"/>
      <c r="D98" s="104"/>
      <c r="E98" s="112"/>
      <c r="F98" s="134"/>
      <c r="G98" s="134"/>
      <c r="H98" s="134"/>
      <c r="I98" s="134"/>
      <c r="J98" s="13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</row>
    <row r="99" spans="1:73" s="9" customFormat="1" ht="48.6" customHeight="1">
      <c r="A99" s="103"/>
      <c r="B99" s="103"/>
      <c r="C99" s="103"/>
      <c r="D99" s="94"/>
      <c r="E99" s="100"/>
      <c r="F99" s="135"/>
      <c r="G99" s="135"/>
      <c r="H99" s="135"/>
      <c r="I99" s="135"/>
      <c r="J99" s="13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</row>
    <row r="100" spans="1:73" s="11" customFormat="1" ht="15.6">
      <c r="A100" s="62"/>
      <c r="B100" s="91" t="s">
        <v>14</v>
      </c>
      <c r="C100" s="105"/>
      <c r="D100" s="26" t="s">
        <v>5</v>
      </c>
      <c r="E100" s="27">
        <f>SUM(E97:E99)</f>
        <v>150</v>
      </c>
      <c r="F100" s="28"/>
      <c r="G100" s="29"/>
      <c r="H100" s="29"/>
      <c r="I100" s="30"/>
      <c r="J100" s="75">
        <f>SUM(J97:J99)</f>
        <v>3585</v>
      </c>
    </row>
    <row r="101" spans="1:73" s="9" customFormat="1" ht="29.25" customHeight="1">
      <c r="A101" s="93">
        <v>24</v>
      </c>
      <c r="B101" s="95" t="s">
        <v>42</v>
      </c>
      <c r="C101" s="93" t="s">
        <v>43</v>
      </c>
      <c r="D101" s="93" t="s">
        <v>68</v>
      </c>
      <c r="E101" s="99">
        <v>6</v>
      </c>
      <c r="F101" s="133">
        <v>2380</v>
      </c>
      <c r="G101" s="133">
        <v>2395</v>
      </c>
      <c r="H101" s="133">
        <v>2396.48</v>
      </c>
      <c r="I101" s="133">
        <f t="shared" ref="I101" si="18">ROUND((F101+G101+H101)/3,2)</f>
        <v>2390.4899999999998</v>
      </c>
      <c r="J101" s="136">
        <f>E101*I101</f>
        <v>14342.939999999999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</row>
    <row r="102" spans="1:73" s="9" customFormat="1" ht="15.6">
      <c r="A102" s="102"/>
      <c r="B102" s="102"/>
      <c r="C102" s="102"/>
      <c r="D102" s="104"/>
      <c r="E102" s="112"/>
      <c r="F102" s="134"/>
      <c r="G102" s="134"/>
      <c r="H102" s="134"/>
      <c r="I102" s="134"/>
      <c r="J102" s="13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</row>
    <row r="103" spans="1:73" s="9" customFormat="1" ht="15.6">
      <c r="A103" s="102"/>
      <c r="B103" s="102"/>
      <c r="C103" s="102"/>
      <c r="D103" s="104"/>
      <c r="E103" s="112"/>
      <c r="F103" s="134"/>
      <c r="G103" s="134"/>
      <c r="H103" s="134"/>
      <c r="I103" s="134"/>
      <c r="J103" s="13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</row>
    <row r="104" spans="1:73" s="9" customFormat="1" ht="2.4" customHeight="1">
      <c r="A104" s="103"/>
      <c r="B104" s="103"/>
      <c r="C104" s="103"/>
      <c r="D104" s="94"/>
      <c r="E104" s="100"/>
      <c r="F104" s="135"/>
      <c r="G104" s="135"/>
      <c r="H104" s="135"/>
      <c r="I104" s="135"/>
      <c r="J104" s="138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</row>
    <row r="105" spans="1:73" s="11" customFormat="1" ht="15.6">
      <c r="A105" s="62"/>
      <c r="B105" s="91" t="s">
        <v>14</v>
      </c>
      <c r="C105" s="105"/>
      <c r="D105" s="26" t="s">
        <v>68</v>
      </c>
      <c r="E105" s="27">
        <f>SUM(E101:E104)</f>
        <v>6</v>
      </c>
      <c r="F105" s="28"/>
      <c r="G105" s="29"/>
      <c r="H105" s="29"/>
      <c r="I105" s="30"/>
      <c r="J105" s="75">
        <f>SUM(J101:J104)</f>
        <v>14342.939999999999</v>
      </c>
    </row>
    <row r="106" spans="1:73" s="4" customFormat="1" ht="82.8" customHeight="1">
      <c r="A106" s="65">
        <v>25</v>
      </c>
      <c r="B106" s="82" t="s">
        <v>44</v>
      </c>
      <c r="C106" s="83" t="s">
        <v>45</v>
      </c>
      <c r="D106" s="63" t="s">
        <v>16</v>
      </c>
      <c r="E106" s="24">
        <v>72</v>
      </c>
      <c r="F106" s="25">
        <v>25.53</v>
      </c>
      <c r="G106" s="25">
        <v>28.23</v>
      </c>
      <c r="H106" s="25">
        <v>29.83</v>
      </c>
      <c r="I106" s="25">
        <f t="shared" ref="I106" si="19">ROUND((F106+G106+H106)/3,2)</f>
        <v>27.86</v>
      </c>
      <c r="J106" s="76">
        <f>I106*E106</f>
        <v>2005.92</v>
      </c>
    </row>
    <row r="107" spans="1:73" s="11" customFormat="1" ht="15.6">
      <c r="A107" s="64"/>
      <c r="B107" s="91" t="s">
        <v>14</v>
      </c>
      <c r="C107" s="92"/>
      <c r="D107" s="26" t="s">
        <v>16</v>
      </c>
      <c r="E107" s="35">
        <f>E106</f>
        <v>72</v>
      </c>
      <c r="F107" s="36"/>
      <c r="G107" s="36"/>
      <c r="H107" s="36"/>
      <c r="I107" s="34"/>
      <c r="J107" s="77">
        <f>J106</f>
        <v>2005.92</v>
      </c>
    </row>
    <row r="108" spans="1:73" s="4" customFormat="1" ht="15.6">
      <c r="A108" s="93">
        <v>26</v>
      </c>
      <c r="B108" s="95" t="s">
        <v>46</v>
      </c>
      <c r="C108" s="97" t="s">
        <v>87</v>
      </c>
      <c r="D108" s="99" t="s">
        <v>16</v>
      </c>
      <c r="E108" s="99">
        <v>40</v>
      </c>
      <c r="F108" s="133">
        <v>32.25</v>
      </c>
      <c r="G108" s="133">
        <v>32.25</v>
      </c>
      <c r="H108" s="133">
        <v>32.869999999999997</v>
      </c>
      <c r="I108" s="133">
        <f t="shared" ref="I108" si="20">ROUND((F108+G108+H108)/3,2)</f>
        <v>32.46</v>
      </c>
      <c r="J108" s="136">
        <f>I108*E108</f>
        <v>1298.4000000000001</v>
      </c>
    </row>
    <row r="109" spans="1:73" s="4" customFormat="1" ht="55.8" customHeight="1">
      <c r="A109" s="94"/>
      <c r="B109" s="96"/>
      <c r="C109" s="98"/>
      <c r="D109" s="100"/>
      <c r="E109" s="100"/>
      <c r="F109" s="135"/>
      <c r="G109" s="135"/>
      <c r="H109" s="135"/>
      <c r="I109" s="135"/>
      <c r="J109" s="138"/>
    </row>
    <row r="110" spans="1:73" s="11" customFormat="1" ht="15.6">
      <c r="A110" s="64"/>
      <c r="B110" s="91" t="s">
        <v>14</v>
      </c>
      <c r="C110" s="92"/>
      <c r="D110" s="26" t="s">
        <v>16</v>
      </c>
      <c r="E110" s="35">
        <f>E108+E109</f>
        <v>40</v>
      </c>
      <c r="F110" s="36"/>
      <c r="G110" s="36"/>
      <c r="H110" s="36"/>
      <c r="I110" s="34"/>
      <c r="J110" s="77">
        <f>J108+J109</f>
        <v>1298.4000000000001</v>
      </c>
    </row>
    <row r="111" spans="1:73" s="4" customFormat="1" ht="15.6">
      <c r="A111" s="93">
        <v>27</v>
      </c>
      <c r="B111" s="95" t="s">
        <v>47</v>
      </c>
      <c r="C111" s="97" t="s">
        <v>88</v>
      </c>
      <c r="D111" s="99" t="s">
        <v>16</v>
      </c>
      <c r="E111" s="99">
        <v>66</v>
      </c>
      <c r="F111" s="133">
        <v>159.86000000000001</v>
      </c>
      <c r="G111" s="133">
        <v>159.86000000000001</v>
      </c>
      <c r="H111" s="133">
        <v>160.88999999999999</v>
      </c>
      <c r="I111" s="133">
        <f t="shared" ref="I111" si="21">ROUND((F111+G111+H111)/3,2)</f>
        <v>160.19999999999999</v>
      </c>
      <c r="J111" s="136">
        <f>I111*E111</f>
        <v>10573.199999999999</v>
      </c>
    </row>
    <row r="112" spans="1:73" s="4" customFormat="1" ht="87" customHeight="1">
      <c r="A112" s="94"/>
      <c r="B112" s="96"/>
      <c r="C112" s="98"/>
      <c r="D112" s="100"/>
      <c r="E112" s="100"/>
      <c r="F112" s="135"/>
      <c r="G112" s="135"/>
      <c r="H112" s="135"/>
      <c r="I112" s="135"/>
      <c r="J112" s="138"/>
    </row>
    <row r="113" spans="1:73" s="40" customFormat="1" ht="15.6">
      <c r="A113" s="66"/>
      <c r="B113" s="91" t="s">
        <v>14</v>
      </c>
      <c r="C113" s="92"/>
      <c r="D113" s="35" t="s">
        <v>16</v>
      </c>
      <c r="E113" s="35">
        <f>E111+E112</f>
        <v>66</v>
      </c>
      <c r="F113" s="36"/>
      <c r="G113" s="36"/>
      <c r="H113" s="36"/>
      <c r="I113" s="34"/>
      <c r="J113" s="77">
        <f>J111+J112</f>
        <v>10573.199999999999</v>
      </c>
    </row>
    <row r="114" spans="1:73" s="4" customFormat="1" ht="21" customHeight="1">
      <c r="A114" s="93">
        <v>28</v>
      </c>
      <c r="B114" s="95" t="s">
        <v>48</v>
      </c>
      <c r="C114" s="97" t="s">
        <v>49</v>
      </c>
      <c r="D114" s="99" t="s">
        <v>5</v>
      </c>
      <c r="E114" s="99">
        <v>30</v>
      </c>
      <c r="F114" s="133">
        <v>77.180000000000007</v>
      </c>
      <c r="G114" s="133">
        <v>77.180000000000007</v>
      </c>
      <c r="H114" s="133">
        <v>79.91</v>
      </c>
      <c r="I114" s="133">
        <f t="shared" ref="I114" si="22">ROUND((F114+G114+H114)/3,2)</f>
        <v>78.09</v>
      </c>
      <c r="J114" s="136">
        <f>I114*E114</f>
        <v>2342.7000000000003</v>
      </c>
    </row>
    <row r="115" spans="1:73" s="4" customFormat="1" ht="125.4" customHeight="1">
      <c r="A115" s="94"/>
      <c r="B115" s="96"/>
      <c r="C115" s="98"/>
      <c r="D115" s="100"/>
      <c r="E115" s="100"/>
      <c r="F115" s="135"/>
      <c r="G115" s="135"/>
      <c r="H115" s="135"/>
      <c r="I115" s="135"/>
      <c r="J115" s="138"/>
    </row>
    <row r="116" spans="1:73" s="11" customFormat="1" ht="21" customHeight="1">
      <c r="A116" s="64"/>
      <c r="B116" s="91" t="s">
        <v>14</v>
      </c>
      <c r="C116" s="92"/>
      <c r="D116" s="35" t="s">
        <v>16</v>
      </c>
      <c r="E116" s="35">
        <f>E114+E115</f>
        <v>30</v>
      </c>
      <c r="F116" s="36"/>
      <c r="G116" s="36"/>
      <c r="H116" s="36"/>
      <c r="I116" s="36"/>
      <c r="J116" s="78">
        <f>J114+J115</f>
        <v>2342.7000000000003</v>
      </c>
    </row>
    <row r="117" spans="1:73" s="4" customFormat="1" ht="83.4" customHeight="1">
      <c r="A117" s="65">
        <v>29</v>
      </c>
      <c r="B117" s="82" t="s">
        <v>50</v>
      </c>
      <c r="C117" s="37" t="s">
        <v>51</v>
      </c>
      <c r="D117" s="24" t="s">
        <v>16</v>
      </c>
      <c r="E117" s="24">
        <v>6</v>
      </c>
      <c r="F117" s="25">
        <v>2250</v>
      </c>
      <c r="G117" s="25">
        <v>2350</v>
      </c>
      <c r="H117" s="25">
        <v>2356.0500000000002</v>
      </c>
      <c r="I117" s="25">
        <f t="shared" ref="I117" si="23">ROUND((F117+G117+H117)/3,2)</f>
        <v>2318.6799999999998</v>
      </c>
      <c r="J117" s="76">
        <f>E117*I117</f>
        <v>13912.079999999998</v>
      </c>
    </row>
    <row r="118" spans="1:73" s="11" customFormat="1" ht="21" customHeight="1">
      <c r="A118" s="64"/>
      <c r="B118" s="91" t="s">
        <v>14</v>
      </c>
      <c r="C118" s="92"/>
      <c r="D118" s="35" t="s">
        <v>16</v>
      </c>
      <c r="E118" s="35">
        <f>E117</f>
        <v>6</v>
      </c>
      <c r="F118" s="36"/>
      <c r="G118" s="36"/>
      <c r="H118" s="36"/>
      <c r="I118" s="36"/>
      <c r="J118" s="78">
        <f>J117</f>
        <v>13912.079999999998</v>
      </c>
    </row>
    <row r="119" spans="1:73" s="9" customFormat="1" ht="60.75" customHeight="1">
      <c r="A119" s="93">
        <v>30</v>
      </c>
      <c r="B119" s="95" t="s">
        <v>52</v>
      </c>
      <c r="C119" s="93" t="s">
        <v>53</v>
      </c>
      <c r="D119" s="93" t="s">
        <v>4</v>
      </c>
      <c r="E119" s="99">
        <v>38</v>
      </c>
      <c r="F119" s="133">
        <v>57.89</v>
      </c>
      <c r="G119" s="133">
        <v>59.88</v>
      </c>
      <c r="H119" s="133">
        <v>60.25</v>
      </c>
      <c r="I119" s="133">
        <f t="shared" ref="I119" si="24">ROUND((F119+G119+H119)/3,2)</f>
        <v>59.34</v>
      </c>
      <c r="J119" s="136">
        <f>E119*I119</f>
        <v>2254.92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</row>
    <row r="120" spans="1:73" s="9" customFormat="1" ht="25.2" customHeight="1">
      <c r="A120" s="104"/>
      <c r="B120" s="101"/>
      <c r="C120" s="104"/>
      <c r="D120" s="104"/>
      <c r="E120" s="112"/>
      <c r="F120" s="134"/>
      <c r="G120" s="134"/>
      <c r="H120" s="134"/>
      <c r="I120" s="134"/>
      <c r="J120" s="13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</row>
    <row r="121" spans="1:73" s="9" customFormat="1" ht="201.6" hidden="1" customHeight="1">
      <c r="A121" s="103"/>
      <c r="B121" s="103"/>
      <c r="C121" s="103"/>
      <c r="D121" s="94"/>
      <c r="E121" s="100"/>
      <c r="F121" s="135"/>
      <c r="G121" s="135"/>
      <c r="H121" s="135"/>
      <c r="I121" s="135"/>
      <c r="J121" s="138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</row>
    <row r="122" spans="1:73" s="11" customFormat="1" ht="15.6">
      <c r="A122" s="62"/>
      <c r="B122" s="91" t="s">
        <v>14</v>
      </c>
      <c r="C122" s="105"/>
      <c r="D122" s="26" t="s">
        <v>4</v>
      </c>
      <c r="E122" s="27">
        <f>SUM(E119:E121)</f>
        <v>38</v>
      </c>
      <c r="F122" s="28"/>
      <c r="G122" s="29"/>
      <c r="H122" s="29"/>
      <c r="I122" s="30"/>
      <c r="J122" s="75">
        <f>SUM(J119:J121)</f>
        <v>2254.92</v>
      </c>
    </row>
    <row r="123" spans="1:73" s="9" customFormat="1" ht="15.6">
      <c r="A123" s="93">
        <v>31</v>
      </c>
      <c r="B123" s="95" t="s">
        <v>54</v>
      </c>
      <c r="C123" s="93" t="s">
        <v>55</v>
      </c>
      <c r="D123" s="93" t="s">
        <v>4</v>
      </c>
      <c r="E123" s="99">
        <v>33</v>
      </c>
      <c r="F123" s="133">
        <v>135.22999999999999</v>
      </c>
      <c r="G123" s="133">
        <v>136.25</v>
      </c>
      <c r="H123" s="133">
        <v>138.25</v>
      </c>
      <c r="I123" s="133">
        <f t="shared" ref="I123" si="25">ROUND((F123+G123+H123)/3,2)</f>
        <v>136.58000000000001</v>
      </c>
      <c r="J123" s="136">
        <f>E123*I123</f>
        <v>4507.1400000000003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</row>
    <row r="124" spans="1:73" s="9" customFormat="1" ht="15.6">
      <c r="A124" s="102"/>
      <c r="B124" s="102"/>
      <c r="C124" s="102"/>
      <c r="D124" s="104"/>
      <c r="E124" s="112"/>
      <c r="F124" s="134"/>
      <c r="G124" s="134"/>
      <c r="H124" s="134"/>
      <c r="I124" s="134"/>
      <c r="J124" s="13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</row>
    <row r="125" spans="1:73" s="9" customFormat="1" ht="15.6">
      <c r="A125" s="102"/>
      <c r="B125" s="102"/>
      <c r="C125" s="102"/>
      <c r="D125" s="104"/>
      <c r="E125" s="112"/>
      <c r="F125" s="134"/>
      <c r="G125" s="134"/>
      <c r="H125" s="134"/>
      <c r="I125" s="134"/>
      <c r="J125" s="13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</row>
    <row r="126" spans="1:73" s="9" customFormat="1" ht="60" customHeight="1">
      <c r="A126" s="103"/>
      <c r="B126" s="103"/>
      <c r="C126" s="103"/>
      <c r="D126" s="94"/>
      <c r="E126" s="100"/>
      <c r="F126" s="135"/>
      <c r="G126" s="135"/>
      <c r="H126" s="135"/>
      <c r="I126" s="135"/>
      <c r="J126" s="138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</row>
    <row r="127" spans="1:73" s="11" customFormat="1" ht="15.6">
      <c r="A127" s="62"/>
      <c r="B127" s="91" t="s">
        <v>14</v>
      </c>
      <c r="C127" s="105"/>
      <c r="D127" s="26" t="s">
        <v>4</v>
      </c>
      <c r="E127" s="27">
        <f>SUM(E123:E126)</f>
        <v>33</v>
      </c>
      <c r="F127" s="28"/>
      <c r="G127" s="29"/>
      <c r="H127" s="29"/>
      <c r="I127" s="30"/>
      <c r="J127" s="75">
        <f>SUM(J123:J126)</f>
        <v>4507.1400000000003</v>
      </c>
    </row>
    <row r="128" spans="1:73" s="9" customFormat="1" ht="69" customHeight="1">
      <c r="A128" s="93">
        <v>32</v>
      </c>
      <c r="B128" s="106" t="s">
        <v>56</v>
      </c>
      <c r="C128" s="107" t="s">
        <v>67</v>
      </c>
      <c r="D128" s="93" t="s">
        <v>4</v>
      </c>
      <c r="E128" s="99">
        <v>45</v>
      </c>
      <c r="F128" s="133">
        <v>36.65</v>
      </c>
      <c r="G128" s="133">
        <v>37.15</v>
      </c>
      <c r="H128" s="133">
        <v>37.479999999999997</v>
      </c>
      <c r="I128" s="133">
        <f t="shared" ref="I128" si="26">ROUND((F128+G128+H128)/3,2)</f>
        <v>37.090000000000003</v>
      </c>
      <c r="J128" s="136">
        <f>E128*I128</f>
        <v>1669.0500000000002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</row>
    <row r="129" spans="1:73" s="9" customFormat="1" ht="19.8" hidden="1" customHeight="1">
      <c r="A129" s="104"/>
      <c r="B129" s="106"/>
      <c r="C129" s="107"/>
      <c r="D129" s="104"/>
      <c r="E129" s="112"/>
      <c r="F129" s="134"/>
      <c r="G129" s="134"/>
      <c r="H129" s="134"/>
      <c r="I129" s="134"/>
      <c r="J129" s="13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</row>
    <row r="130" spans="1:73" s="9" customFormat="1" ht="10.8" hidden="1" customHeight="1">
      <c r="A130" s="94"/>
      <c r="B130" s="106"/>
      <c r="C130" s="107"/>
      <c r="D130" s="94"/>
      <c r="E130" s="100"/>
      <c r="F130" s="135"/>
      <c r="G130" s="135"/>
      <c r="H130" s="135"/>
      <c r="I130" s="135"/>
      <c r="J130" s="138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</row>
    <row r="131" spans="1:73" s="11" customFormat="1" ht="15.6">
      <c r="A131" s="62"/>
      <c r="B131" s="91" t="s">
        <v>14</v>
      </c>
      <c r="C131" s="105"/>
      <c r="D131" s="26" t="s">
        <v>4</v>
      </c>
      <c r="E131" s="27">
        <f>SUM(E128:E130)</f>
        <v>45</v>
      </c>
      <c r="F131" s="28"/>
      <c r="G131" s="29"/>
      <c r="H131" s="29"/>
      <c r="I131" s="30"/>
      <c r="J131" s="75">
        <f>SUM(J128+J129+J130)</f>
        <v>1669.0500000000002</v>
      </c>
    </row>
    <row r="132" spans="1:73" s="9" customFormat="1" ht="15" customHeight="1">
      <c r="A132" s="93">
        <v>33</v>
      </c>
      <c r="B132" s="95" t="s">
        <v>57</v>
      </c>
      <c r="C132" s="93" t="s">
        <v>89</v>
      </c>
      <c r="D132" s="93" t="s">
        <v>4</v>
      </c>
      <c r="E132" s="99">
        <v>37</v>
      </c>
      <c r="F132" s="133">
        <v>136.44</v>
      </c>
      <c r="G132" s="133">
        <v>139.34</v>
      </c>
      <c r="H132" s="133">
        <v>141.72999999999999</v>
      </c>
      <c r="I132" s="133">
        <f t="shared" ref="I132" si="27">ROUND((F132+G132+H132)/3,2)</f>
        <v>139.16999999999999</v>
      </c>
      <c r="J132" s="136">
        <f>E132*I132</f>
        <v>5149.29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</row>
    <row r="133" spans="1:73" s="9" customFormat="1" ht="15.6">
      <c r="A133" s="102"/>
      <c r="B133" s="102"/>
      <c r="C133" s="102"/>
      <c r="D133" s="104"/>
      <c r="E133" s="112"/>
      <c r="F133" s="134"/>
      <c r="G133" s="134"/>
      <c r="H133" s="134"/>
      <c r="I133" s="134"/>
      <c r="J133" s="13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</row>
    <row r="134" spans="1:73" s="9" customFormat="1" ht="15.6">
      <c r="A134" s="102"/>
      <c r="B134" s="102"/>
      <c r="C134" s="102"/>
      <c r="D134" s="104"/>
      <c r="E134" s="112"/>
      <c r="F134" s="134"/>
      <c r="G134" s="134"/>
      <c r="H134" s="134"/>
      <c r="I134" s="134"/>
      <c r="J134" s="137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</row>
    <row r="135" spans="1:73" s="9" customFormat="1" ht="60.6" customHeight="1">
      <c r="A135" s="103"/>
      <c r="B135" s="103"/>
      <c r="C135" s="103"/>
      <c r="D135" s="94"/>
      <c r="E135" s="100"/>
      <c r="F135" s="135"/>
      <c r="G135" s="135"/>
      <c r="H135" s="135"/>
      <c r="I135" s="135"/>
      <c r="J135" s="138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</row>
    <row r="136" spans="1:73" s="11" customFormat="1" ht="15.6">
      <c r="A136" s="62"/>
      <c r="B136" s="91" t="s">
        <v>14</v>
      </c>
      <c r="C136" s="105"/>
      <c r="D136" s="26" t="s">
        <v>4</v>
      </c>
      <c r="E136" s="27">
        <f>SUM(E132:E135)</f>
        <v>37</v>
      </c>
      <c r="F136" s="28"/>
      <c r="G136" s="29"/>
      <c r="H136" s="29"/>
      <c r="I136" s="30"/>
      <c r="J136" s="75">
        <f>SUM(J132:J135)</f>
        <v>5149.29</v>
      </c>
    </row>
    <row r="137" spans="1:73" s="4" customFormat="1" ht="18.75" customHeight="1">
      <c r="A137" s="88">
        <v>34</v>
      </c>
      <c r="B137" s="95" t="s">
        <v>58</v>
      </c>
      <c r="C137" s="93" t="s">
        <v>59</v>
      </c>
      <c r="D137" s="93" t="s">
        <v>4</v>
      </c>
      <c r="E137" s="99">
        <v>120</v>
      </c>
      <c r="F137" s="133">
        <v>15.28</v>
      </c>
      <c r="G137" s="133">
        <v>16.18</v>
      </c>
      <c r="H137" s="133">
        <v>19.25</v>
      </c>
      <c r="I137" s="133">
        <f t="shared" ref="I137" si="28">ROUND((F137+G137+H137)/3,2)</f>
        <v>16.899999999999999</v>
      </c>
      <c r="J137" s="136">
        <f>E137*I137</f>
        <v>2027.9999999999998</v>
      </c>
    </row>
    <row r="138" spans="1:73" s="9" customFormat="1" ht="25.5" customHeight="1">
      <c r="A138" s="89"/>
      <c r="B138" s="101"/>
      <c r="C138" s="104"/>
      <c r="D138" s="104"/>
      <c r="E138" s="112"/>
      <c r="F138" s="134"/>
      <c r="G138" s="134"/>
      <c r="H138" s="134"/>
      <c r="I138" s="134"/>
      <c r="J138" s="13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</row>
    <row r="139" spans="1:73" s="9" customFormat="1" ht="17.25" customHeight="1">
      <c r="A139" s="89"/>
      <c r="B139" s="101"/>
      <c r="C139" s="104"/>
      <c r="D139" s="104"/>
      <c r="E139" s="112"/>
      <c r="F139" s="134"/>
      <c r="G139" s="134"/>
      <c r="H139" s="134"/>
      <c r="I139" s="134"/>
      <c r="J139" s="13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</row>
    <row r="140" spans="1:73" s="9" customFormat="1" ht="0.6" customHeight="1">
      <c r="A140" s="90"/>
      <c r="B140" s="96"/>
      <c r="C140" s="94"/>
      <c r="D140" s="94"/>
      <c r="E140" s="100"/>
      <c r="F140" s="135"/>
      <c r="G140" s="135"/>
      <c r="H140" s="135"/>
      <c r="I140" s="135"/>
      <c r="J140" s="13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</row>
    <row r="141" spans="1:73" s="11" customFormat="1" ht="20.399999999999999" customHeight="1">
      <c r="A141" s="62"/>
      <c r="B141" s="91" t="s">
        <v>14</v>
      </c>
      <c r="C141" s="105"/>
      <c r="D141" s="26" t="s">
        <v>4</v>
      </c>
      <c r="E141" s="27">
        <f>SUM(E137:E140)</f>
        <v>120</v>
      </c>
      <c r="F141" s="28"/>
      <c r="G141" s="29"/>
      <c r="H141" s="29"/>
      <c r="I141" s="30"/>
      <c r="J141" s="75">
        <f>SUM(J137:J140)</f>
        <v>2027.9999999999998</v>
      </c>
    </row>
    <row r="142" spans="1:73" s="9" customFormat="1" ht="15.6">
      <c r="A142" s="93">
        <v>35</v>
      </c>
      <c r="B142" s="95" t="s">
        <v>60</v>
      </c>
      <c r="C142" s="93" t="s">
        <v>90</v>
      </c>
      <c r="D142" s="93" t="s">
        <v>4</v>
      </c>
      <c r="E142" s="99">
        <v>16</v>
      </c>
      <c r="F142" s="133">
        <v>349.57</v>
      </c>
      <c r="G142" s="133">
        <v>350.07</v>
      </c>
      <c r="H142" s="133">
        <v>351.15</v>
      </c>
      <c r="I142" s="133">
        <f t="shared" ref="I142" si="29">ROUND((F142+G142+H142)/3,2)</f>
        <v>350.26</v>
      </c>
      <c r="J142" s="136">
        <f>E142*I142</f>
        <v>5604.16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</row>
    <row r="143" spans="1:73" s="9" customFormat="1" ht="15.6">
      <c r="A143" s="102"/>
      <c r="B143" s="102"/>
      <c r="C143" s="102"/>
      <c r="D143" s="104"/>
      <c r="E143" s="112"/>
      <c r="F143" s="134"/>
      <c r="G143" s="134"/>
      <c r="H143" s="134"/>
      <c r="I143" s="134"/>
      <c r="J143" s="13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</row>
    <row r="144" spans="1:73" s="9" customFormat="1" ht="15.6">
      <c r="A144" s="102"/>
      <c r="B144" s="102"/>
      <c r="C144" s="102"/>
      <c r="D144" s="104"/>
      <c r="E144" s="112"/>
      <c r="F144" s="134"/>
      <c r="G144" s="134"/>
      <c r="H144" s="134"/>
      <c r="I144" s="134"/>
      <c r="J144" s="13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</row>
    <row r="145" spans="1:73" s="9" customFormat="1" ht="52.8" customHeight="1">
      <c r="A145" s="103"/>
      <c r="B145" s="103"/>
      <c r="C145" s="103"/>
      <c r="D145" s="94"/>
      <c r="E145" s="100"/>
      <c r="F145" s="135"/>
      <c r="G145" s="135"/>
      <c r="H145" s="135"/>
      <c r="I145" s="135"/>
      <c r="J145" s="138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</row>
    <row r="146" spans="1:73" s="11" customFormat="1" ht="15.6">
      <c r="A146" s="62"/>
      <c r="B146" s="91" t="s">
        <v>14</v>
      </c>
      <c r="C146" s="105"/>
      <c r="D146" s="26" t="s">
        <v>4</v>
      </c>
      <c r="E146" s="27">
        <f>SUM(E142:E145)</f>
        <v>16</v>
      </c>
      <c r="F146" s="28"/>
      <c r="G146" s="29"/>
      <c r="H146" s="29"/>
      <c r="I146" s="30"/>
      <c r="J146" s="75">
        <f>SUM(J142:J145)</f>
        <v>5604.16</v>
      </c>
    </row>
    <row r="147" spans="1:73" s="9" customFormat="1" ht="30.75" customHeight="1">
      <c r="A147" s="93">
        <v>36</v>
      </c>
      <c r="B147" s="95" t="s">
        <v>61</v>
      </c>
      <c r="C147" s="93" t="s">
        <v>91</v>
      </c>
      <c r="D147" s="93" t="s">
        <v>15</v>
      </c>
      <c r="E147" s="99">
        <v>10</v>
      </c>
      <c r="F147" s="133">
        <v>47</v>
      </c>
      <c r="G147" s="133">
        <v>48</v>
      </c>
      <c r="H147" s="133">
        <v>47</v>
      </c>
      <c r="I147" s="133">
        <f t="shared" ref="I147" si="30">ROUND((F147+G147+H147)/3,2)</f>
        <v>47.33</v>
      </c>
      <c r="J147" s="136">
        <f>E147*I147</f>
        <v>473.29999999999995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</row>
    <row r="148" spans="1:73" s="9" customFormat="1" ht="15.6">
      <c r="A148" s="102"/>
      <c r="B148" s="102"/>
      <c r="C148" s="102"/>
      <c r="D148" s="104"/>
      <c r="E148" s="112"/>
      <c r="F148" s="134"/>
      <c r="G148" s="134"/>
      <c r="H148" s="134"/>
      <c r="I148" s="134"/>
      <c r="J148" s="13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73" s="9" customFormat="1" ht="15.6">
      <c r="A149" s="102"/>
      <c r="B149" s="102"/>
      <c r="C149" s="102"/>
      <c r="D149" s="104"/>
      <c r="E149" s="112"/>
      <c r="F149" s="134"/>
      <c r="G149" s="134"/>
      <c r="H149" s="134"/>
      <c r="I149" s="134"/>
      <c r="J149" s="13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</row>
    <row r="150" spans="1:73" s="9" customFormat="1" ht="15.6">
      <c r="A150" s="103"/>
      <c r="B150" s="103"/>
      <c r="C150" s="103"/>
      <c r="D150" s="94"/>
      <c r="E150" s="100"/>
      <c r="F150" s="135"/>
      <c r="G150" s="135"/>
      <c r="H150" s="135"/>
      <c r="I150" s="135"/>
      <c r="J150" s="13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</row>
    <row r="151" spans="1:73" s="11" customFormat="1" ht="15.6">
      <c r="A151" s="62"/>
      <c r="B151" s="91" t="s">
        <v>14</v>
      </c>
      <c r="C151" s="105"/>
      <c r="D151" s="26" t="s">
        <v>15</v>
      </c>
      <c r="E151" s="27">
        <f>SUM(E147:E150)</f>
        <v>10</v>
      </c>
      <c r="F151" s="28"/>
      <c r="G151" s="29"/>
      <c r="H151" s="29"/>
      <c r="I151" s="30"/>
      <c r="J151" s="75">
        <f>SUM(J147+J149+J150)</f>
        <v>473.29999999999995</v>
      </c>
    </row>
    <row r="152" spans="1:73" s="5" customFormat="1" ht="15.6">
      <c r="A152" s="38"/>
      <c r="B152" s="61"/>
      <c r="C152" s="61"/>
      <c r="D152" s="61"/>
      <c r="E152" s="61"/>
      <c r="F152" s="61"/>
      <c r="G152" s="61"/>
      <c r="H152" s="61"/>
      <c r="I152" s="39"/>
      <c r="J152" s="79">
        <f>SUM(J11+J16+J19+J23+J28+J33+J35+J40+J45+J50+J55+J58+J63+J66+J69+J72+J74+J77+J82+J87+J92+J96+J100+J105+J107+J110+J113+J116+J118+J122+J127+J131+J136+J141+J146+J151)</f>
        <v>347400.95999999996</v>
      </c>
      <c r="K152" s="11"/>
      <c r="L152" s="80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</row>
    <row r="153" spans="1:73" s="7" customFormat="1" ht="15.75" customHeight="1">
      <c r="A153" s="55" t="s">
        <v>70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56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</row>
    <row r="154" spans="1:73" s="7" customFormat="1" ht="13.8" customHeight="1">
      <c r="A154" s="41"/>
      <c r="B154" s="41"/>
      <c r="C154" s="41"/>
      <c r="D154" s="41"/>
      <c r="E154" s="42"/>
      <c r="F154" s="43"/>
      <c r="G154" s="43"/>
      <c r="H154" s="43"/>
      <c r="I154" s="43"/>
      <c r="J154" s="44"/>
      <c r="K154" s="1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</row>
    <row r="155" spans="1:73" s="69" customFormat="1" ht="15.75" customHeight="1">
      <c r="A155" s="67" t="s">
        <v>9</v>
      </c>
      <c r="B155" s="85" t="s">
        <v>62</v>
      </c>
      <c r="C155" s="86"/>
      <c r="D155" s="68"/>
      <c r="E155" s="68"/>
      <c r="F155" s="68"/>
      <c r="G155" s="68"/>
      <c r="H155" s="68"/>
      <c r="I155" s="68"/>
      <c r="J155" s="68"/>
    </row>
    <row r="156" spans="1:73" s="69" customFormat="1" ht="15.75" customHeight="1">
      <c r="A156" s="67" t="s">
        <v>10</v>
      </c>
      <c r="B156" s="85" t="s">
        <v>63</v>
      </c>
      <c r="C156" s="87"/>
      <c r="D156" s="68"/>
      <c r="E156" s="68"/>
      <c r="F156" s="68"/>
      <c r="G156" s="68"/>
      <c r="H156" s="68"/>
      <c r="I156" s="68"/>
      <c r="J156" s="68"/>
    </row>
    <row r="157" spans="1:73" s="69" customFormat="1">
      <c r="A157" s="70" t="s">
        <v>11</v>
      </c>
      <c r="B157" s="85" t="s">
        <v>64</v>
      </c>
      <c r="C157" s="87"/>
      <c r="D157" s="68"/>
      <c r="E157" s="68"/>
      <c r="F157" s="68"/>
      <c r="G157" s="68"/>
      <c r="H157" s="68"/>
      <c r="I157" s="68"/>
      <c r="J157" s="68"/>
    </row>
    <row r="158" spans="1:73" s="69" customFormat="1">
      <c r="A158" s="71"/>
      <c r="B158" s="72" t="s">
        <v>18</v>
      </c>
      <c r="C158" s="71"/>
      <c r="D158" s="71"/>
      <c r="E158" s="71"/>
      <c r="F158" s="71"/>
      <c r="G158" s="71"/>
      <c r="H158" s="71"/>
      <c r="I158" s="71"/>
      <c r="J158" s="71"/>
    </row>
    <row r="159" spans="1:73" s="69" customFormat="1">
      <c r="A159" s="71"/>
      <c r="B159" s="73" t="s">
        <v>71</v>
      </c>
      <c r="C159" s="72"/>
      <c r="D159" s="72"/>
      <c r="E159" s="71"/>
      <c r="F159" s="71"/>
      <c r="G159" s="71"/>
      <c r="H159" s="71"/>
      <c r="I159" s="71"/>
      <c r="J159" s="71"/>
    </row>
    <row r="160" spans="1:73" s="69" customFormat="1">
      <c r="A160" s="71"/>
      <c r="B160" s="72" t="s">
        <v>19</v>
      </c>
      <c r="C160" s="72"/>
      <c r="D160" s="72"/>
      <c r="E160" s="71"/>
      <c r="F160" s="71"/>
      <c r="G160" s="71"/>
      <c r="H160" s="71"/>
      <c r="I160" s="71"/>
      <c r="J160" s="71"/>
    </row>
    <row r="161" spans="1:10" s="69" customFormat="1">
      <c r="A161" s="71"/>
      <c r="B161" s="72" t="s">
        <v>65</v>
      </c>
      <c r="C161" s="72"/>
      <c r="D161" s="72"/>
      <c r="E161" s="71"/>
      <c r="F161" s="71"/>
      <c r="G161" s="71"/>
      <c r="H161" s="71"/>
      <c r="I161" s="71"/>
      <c r="J161" s="71"/>
    </row>
    <row r="162" spans="1:10">
      <c r="A162" s="47"/>
      <c r="B162" s="45"/>
      <c r="C162" s="45"/>
      <c r="D162" s="47"/>
      <c r="E162" s="47"/>
      <c r="F162" s="47"/>
      <c r="G162" s="46"/>
      <c r="H162" s="47"/>
      <c r="I162" s="47"/>
      <c r="J162" s="47"/>
    </row>
    <row r="163" spans="1:10" ht="15" customHeight="1">
      <c r="A163" s="48"/>
      <c r="B163" s="45"/>
      <c r="C163" s="15"/>
      <c r="D163" s="16"/>
      <c r="E163" s="16"/>
      <c r="F163" s="16"/>
      <c r="G163" s="16"/>
      <c r="H163" s="16"/>
      <c r="I163" s="16"/>
      <c r="J163" s="16"/>
    </row>
    <row r="164" spans="1:10" ht="14.25" customHeight="1">
      <c r="A164" s="48"/>
      <c r="B164" s="45"/>
      <c r="C164" s="15"/>
      <c r="D164" s="16"/>
      <c r="E164" s="16"/>
      <c r="F164" s="16"/>
      <c r="G164" s="16"/>
      <c r="H164" s="16"/>
      <c r="I164" s="16"/>
      <c r="J164" s="16"/>
    </row>
    <row r="165" spans="1:10" ht="13.5" customHeight="1">
      <c r="A165" s="48"/>
      <c r="B165" s="45"/>
      <c r="C165" s="15"/>
      <c r="D165" s="16"/>
      <c r="E165" s="16"/>
      <c r="F165" s="16"/>
      <c r="G165" s="17"/>
      <c r="H165" s="16"/>
      <c r="I165" s="16"/>
      <c r="J165" s="16"/>
    </row>
    <row r="166" spans="1:10" ht="17.25" customHeight="1">
      <c r="A166" s="48"/>
      <c r="B166" s="45"/>
      <c r="C166" s="17"/>
      <c r="D166" s="16"/>
      <c r="E166" s="16"/>
      <c r="F166" s="16"/>
      <c r="G166" s="16"/>
      <c r="H166" s="16"/>
      <c r="I166" s="16"/>
      <c r="J166" s="16"/>
    </row>
    <row r="167" spans="1:10">
      <c r="A167" s="48"/>
      <c r="B167" s="49"/>
      <c r="C167" s="47"/>
      <c r="D167" s="47"/>
      <c r="E167" s="47"/>
      <c r="F167" s="47"/>
      <c r="G167" s="47"/>
      <c r="H167" s="47"/>
      <c r="I167" s="47"/>
      <c r="J167" s="47"/>
    </row>
    <row r="168" spans="1:10" ht="12.75" customHeight="1">
      <c r="A168" s="48"/>
      <c r="B168" s="49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G172" s="47"/>
    </row>
    <row r="416" spans="10:10">
      <c r="J416" s="54"/>
    </row>
  </sheetData>
  <mergeCells count="371">
    <mergeCell ref="I147:I150"/>
    <mergeCell ref="J147:J150"/>
    <mergeCell ref="B151:C151"/>
    <mergeCell ref="D51:D54"/>
    <mergeCell ref="E51:E54"/>
    <mergeCell ref="F51:F54"/>
    <mergeCell ref="G51:G54"/>
    <mergeCell ref="H51:H54"/>
    <mergeCell ref="I51:I54"/>
    <mergeCell ref="J51:J54"/>
    <mergeCell ref="B55:C55"/>
    <mergeCell ref="B146:C146"/>
    <mergeCell ref="J142:J145"/>
    <mergeCell ref="B141:C141"/>
    <mergeCell ref="B136:C136"/>
    <mergeCell ref="C137:C140"/>
    <mergeCell ref="D137:D140"/>
    <mergeCell ref="E137:E140"/>
    <mergeCell ref="F137:F140"/>
    <mergeCell ref="G137:G140"/>
    <mergeCell ref="I142:I145"/>
    <mergeCell ref="H137:H140"/>
    <mergeCell ref="I137:I140"/>
    <mergeCell ref="J137:J140"/>
    <mergeCell ref="A147:A150"/>
    <mergeCell ref="B147:B150"/>
    <mergeCell ref="C147:C150"/>
    <mergeCell ref="D147:D150"/>
    <mergeCell ref="E147:E150"/>
    <mergeCell ref="F147:F150"/>
    <mergeCell ref="G147:G150"/>
    <mergeCell ref="H147:H150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28:I130"/>
    <mergeCell ref="J128:J130"/>
    <mergeCell ref="B131:C131"/>
    <mergeCell ref="A132:A135"/>
    <mergeCell ref="B132:B135"/>
    <mergeCell ref="C132:C135"/>
    <mergeCell ref="D132:D135"/>
    <mergeCell ref="E132:E135"/>
    <mergeCell ref="F132:F135"/>
    <mergeCell ref="G132:G135"/>
    <mergeCell ref="H132:H135"/>
    <mergeCell ref="I132:I135"/>
    <mergeCell ref="J132:J135"/>
    <mergeCell ref="A128:A130"/>
    <mergeCell ref="B128:B130"/>
    <mergeCell ref="C128:C130"/>
    <mergeCell ref="D128:D130"/>
    <mergeCell ref="E128:E130"/>
    <mergeCell ref="F128:F130"/>
    <mergeCell ref="G128:G130"/>
    <mergeCell ref="H128:H130"/>
    <mergeCell ref="I123:I126"/>
    <mergeCell ref="J123:J126"/>
    <mergeCell ref="B127:C127"/>
    <mergeCell ref="B122:C122"/>
    <mergeCell ref="A123:A126"/>
    <mergeCell ref="B123:B126"/>
    <mergeCell ref="C123:C126"/>
    <mergeCell ref="D123:D126"/>
    <mergeCell ref="E123:E126"/>
    <mergeCell ref="F123:F126"/>
    <mergeCell ref="G123:G126"/>
    <mergeCell ref="H123:H126"/>
    <mergeCell ref="J114:J115"/>
    <mergeCell ref="B116:C116"/>
    <mergeCell ref="B118:C118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H114:H115"/>
    <mergeCell ref="B113:C113"/>
    <mergeCell ref="A114:A115"/>
    <mergeCell ref="B114:B115"/>
    <mergeCell ref="C114:C115"/>
    <mergeCell ref="D114:D115"/>
    <mergeCell ref="E114:E115"/>
    <mergeCell ref="F114:F115"/>
    <mergeCell ref="G114:G115"/>
    <mergeCell ref="I114:I115"/>
    <mergeCell ref="H108:H109"/>
    <mergeCell ref="I108:I109"/>
    <mergeCell ref="J108:J109"/>
    <mergeCell ref="B110:C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B107:C107"/>
    <mergeCell ref="A108:A109"/>
    <mergeCell ref="B108:B109"/>
    <mergeCell ref="C108:C109"/>
    <mergeCell ref="D108:D109"/>
    <mergeCell ref="E108:E109"/>
    <mergeCell ref="F108:F109"/>
    <mergeCell ref="G108:G109"/>
    <mergeCell ref="D101:D104"/>
    <mergeCell ref="E101:E104"/>
    <mergeCell ref="F101:F104"/>
    <mergeCell ref="G101:G104"/>
    <mergeCell ref="H101:H104"/>
    <mergeCell ref="I101:I104"/>
    <mergeCell ref="J101:J104"/>
    <mergeCell ref="B105:C105"/>
    <mergeCell ref="E93:E95"/>
    <mergeCell ref="F93:F95"/>
    <mergeCell ref="G93:G95"/>
    <mergeCell ref="H93:H95"/>
    <mergeCell ref="I93:I95"/>
    <mergeCell ref="J93:J95"/>
    <mergeCell ref="B96:C96"/>
    <mergeCell ref="J97:J99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E83:E86"/>
    <mergeCell ref="F83:F86"/>
    <mergeCell ref="G83:G86"/>
    <mergeCell ref="H83:H86"/>
    <mergeCell ref="I83:I86"/>
    <mergeCell ref="J83:J86"/>
    <mergeCell ref="B87:C87"/>
    <mergeCell ref="A88:A91"/>
    <mergeCell ref="B88:B91"/>
    <mergeCell ref="C88:C91"/>
    <mergeCell ref="D88:D91"/>
    <mergeCell ref="E88:E91"/>
    <mergeCell ref="F88:F91"/>
    <mergeCell ref="G88:G91"/>
    <mergeCell ref="H88:H91"/>
    <mergeCell ref="I88:I91"/>
    <mergeCell ref="J88:J91"/>
    <mergeCell ref="I78:I81"/>
    <mergeCell ref="J78:J81"/>
    <mergeCell ref="B82:C82"/>
    <mergeCell ref="A78:A81"/>
    <mergeCell ref="B78:B81"/>
    <mergeCell ref="C78:C81"/>
    <mergeCell ref="D78:D81"/>
    <mergeCell ref="E78:E81"/>
    <mergeCell ref="F78:F81"/>
    <mergeCell ref="G78:G81"/>
    <mergeCell ref="H78:H81"/>
    <mergeCell ref="D70:D71"/>
    <mergeCell ref="E70:E71"/>
    <mergeCell ref="F70:F71"/>
    <mergeCell ref="G70:G71"/>
    <mergeCell ref="H70:H71"/>
    <mergeCell ref="I70:I71"/>
    <mergeCell ref="J70:J71"/>
    <mergeCell ref="E75:E76"/>
    <mergeCell ref="F75:F76"/>
    <mergeCell ref="G75:G76"/>
    <mergeCell ref="H75:H76"/>
    <mergeCell ref="I75:I76"/>
    <mergeCell ref="J75:J76"/>
    <mergeCell ref="D64:D65"/>
    <mergeCell ref="E64:E65"/>
    <mergeCell ref="F64:F65"/>
    <mergeCell ref="G64:G65"/>
    <mergeCell ref="H64:H65"/>
    <mergeCell ref="I64:I65"/>
    <mergeCell ref="J64:J65"/>
    <mergeCell ref="D67:D68"/>
    <mergeCell ref="E67:E68"/>
    <mergeCell ref="F67:F68"/>
    <mergeCell ref="G67:G68"/>
    <mergeCell ref="H67:H68"/>
    <mergeCell ref="I67:I68"/>
    <mergeCell ref="J67:J68"/>
    <mergeCell ref="D56:D57"/>
    <mergeCell ref="E56:E57"/>
    <mergeCell ref="F56:F57"/>
    <mergeCell ref="G56:G57"/>
    <mergeCell ref="H56:H57"/>
    <mergeCell ref="I56:I57"/>
    <mergeCell ref="J56:J57"/>
    <mergeCell ref="D59:D62"/>
    <mergeCell ref="E59:E62"/>
    <mergeCell ref="F59:F62"/>
    <mergeCell ref="G59:G62"/>
    <mergeCell ref="H59:H62"/>
    <mergeCell ref="I59:I62"/>
    <mergeCell ref="J59:J62"/>
    <mergeCell ref="D46:D49"/>
    <mergeCell ref="E46:E49"/>
    <mergeCell ref="F46:F49"/>
    <mergeCell ref="G46:G49"/>
    <mergeCell ref="H46:H49"/>
    <mergeCell ref="I46:I49"/>
    <mergeCell ref="J46:J49"/>
    <mergeCell ref="D36:D39"/>
    <mergeCell ref="E36:E39"/>
    <mergeCell ref="F36:F39"/>
    <mergeCell ref="G36:G39"/>
    <mergeCell ref="H36:H39"/>
    <mergeCell ref="I36:I39"/>
    <mergeCell ref="J36:J39"/>
    <mergeCell ref="D41:D44"/>
    <mergeCell ref="E41:E44"/>
    <mergeCell ref="F41:F44"/>
    <mergeCell ref="G41:G44"/>
    <mergeCell ref="H41:H44"/>
    <mergeCell ref="I41:I44"/>
    <mergeCell ref="J41:J44"/>
    <mergeCell ref="D24:D27"/>
    <mergeCell ref="E24:E27"/>
    <mergeCell ref="F24:F27"/>
    <mergeCell ref="G24:G27"/>
    <mergeCell ref="H24:H27"/>
    <mergeCell ref="I24:I27"/>
    <mergeCell ref="J24:J27"/>
    <mergeCell ref="D29:D32"/>
    <mergeCell ref="E29:E32"/>
    <mergeCell ref="F29:F32"/>
    <mergeCell ref="G29:G32"/>
    <mergeCell ref="H29:H32"/>
    <mergeCell ref="I29:I32"/>
    <mergeCell ref="J29:J32"/>
    <mergeCell ref="D17:D18"/>
    <mergeCell ref="E17:E18"/>
    <mergeCell ref="F17:F18"/>
    <mergeCell ref="G17:G18"/>
    <mergeCell ref="H17:H18"/>
    <mergeCell ref="I17:I18"/>
    <mergeCell ref="J17:J18"/>
    <mergeCell ref="D20:D22"/>
    <mergeCell ref="E20:E22"/>
    <mergeCell ref="F20:F22"/>
    <mergeCell ref="G20:G22"/>
    <mergeCell ref="H20:H22"/>
    <mergeCell ref="I20:I22"/>
    <mergeCell ref="J20:J22"/>
    <mergeCell ref="A8:A10"/>
    <mergeCell ref="B8:B10"/>
    <mergeCell ref="C8:C10"/>
    <mergeCell ref="B11:C11"/>
    <mergeCell ref="A12:A15"/>
    <mergeCell ref="B12:B15"/>
    <mergeCell ref="C12:C15"/>
    <mergeCell ref="I5:I6"/>
    <mergeCell ref="J5:J6"/>
    <mergeCell ref="B7:C7"/>
    <mergeCell ref="D8:D10"/>
    <mergeCell ref="E8:E10"/>
    <mergeCell ref="F8:F10"/>
    <mergeCell ref="G8:G10"/>
    <mergeCell ref="H8:H10"/>
    <mergeCell ref="I8:I10"/>
    <mergeCell ref="J8:J10"/>
    <mergeCell ref="D12:D15"/>
    <mergeCell ref="E12:E15"/>
    <mergeCell ref="F12:F15"/>
    <mergeCell ref="G12:G15"/>
    <mergeCell ref="H12:H15"/>
    <mergeCell ref="I12:I15"/>
    <mergeCell ref="J12:J15"/>
    <mergeCell ref="A1:J2"/>
    <mergeCell ref="A3:K3"/>
    <mergeCell ref="A4:I4"/>
    <mergeCell ref="A5:A6"/>
    <mergeCell ref="B5:B6"/>
    <mergeCell ref="C5:C6"/>
    <mergeCell ref="D5:D6"/>
    <mergeCell ref="E5:E6"/>
    <mergeCell ref="F5:H5"/>
    <mergeCell ref="A17:A18"/>
    <mergeCell ref="B17:B18"/>
    <mergeCell ref="C17:C18"/>
    <mergeCell ref="B19:C19"/>
    <mergeCell ref="B16:C16"/>
    <mergeCell ref="A29:A30"/>
    <mergeCell ref="C29:C32"/>
    <mergeCell ref="B33:C33"/>
    <mergeCell ref="B35:C35"/>
    <mergeCell ref="B28:C28"/>
    <mergeCell ref="A24:A27"/>
    <mergeCell ref="B24:B27"/>
    <mergeCell ref="C24:C27"/>
    <mergeCell ref="A20:A22"/>
    <mergeCell ref="B20:B22"/>
    <mergeCell ref="C20:C22"/>
    <mergeCell ref="B23:C23"/>
    <mergeCell ref="B29:B32"/>
    <mergeCell ref="A41:A44"/>
    <mergeCell ref="B41:B44"/>
    <mergeCell ref="C41:C44"/>
    <mergeCell ref="B45:C45"/>
    <mergeCell ref="A36:A39"/>
    <mergeCell ref="B36:B39"/>
    <mergeCell ref="C36:C39"/>
    <mergeCell ref="B40:C40"/>
    <mergeCell ref="A59:A62"/>
    <mergeCell ref="B59:B62"/>
    <mergeCell ref="C59:C62"/>
    <mergeCell ref="B63:C63"/>
    <mergeCell ref="A56:A57"/>
    <mergeCell ref="B56:B57"/>
    <mergeCell ref="C56:C57"/>
    <mergeCell ref="B58:C58"/>
    <mergeCell ref="A46:A49"/>
    <mergeCell ref="B46:B49"/>
    <mergeCell ref="C46:C49"/>
    <mergeCell ref="B50:C50"/>
    <mergeCell ref="A51:A54"/>
    <mergeCell ref="B51:B54"/>
    <mergeCell ref="C51:C54"/>
    <mergeCell ref="A70:A71"/>
    <mergeCell ref="B70:B71"/>
    <mergeCell ref="C70:C71"/>
    <mergeCell ref="B72:C72"/>
    <mergeCell ref="B69:C69"/>
    <mergeCell ref="A67:A68"/>
    <mergeCell ref="B67:B68"/>
    <mergeCell ref="C67:C68"/>
    <mergeCell ref="A64:A65"/>
    <mergeCell ref="B64:B65"/>
    <mergeCell ref="C64:C65"/>
    <mergeCell ref="B66:C66"/>
    <mergeCell ref="B155:C155"/>
    <mergeCell ref="B156:C156"/>
    <mergeCell ref="B157:C157"/>
    <mergeCell ref="A137:A140"/>
    <mergeCell ref="B74:C74"/>
    <mergeCell ref="A75:A76"/>
    <mergeCell ref="B75:B76"/>
    <mergeCell ref="C75:C76"/>
    <mergeCell ref="D75:D76"/>
    <mergeCell ref="B77:C77"/>
    <mergeCell ref="B137:B140"/>
    <mergeCell ref="A83:A86"/>
    <mergeCell ref="B83:B86"/>
    <mergeCell ref="C83:C86"/>
    <mergeCell ref="D83:D86"/>
    <mergeCell ref="B92:C92"/>
    <mergeCell ref="A93:A95"/>
    <mergeCell ref="B93:B95"/>
    <mergeCell ref="C93:C95"/>
    <mergeCell ref="D93:D95"/>
    <mergeCell ref="B100:C100"/>
    <mergeCell ref="A101:A104"/>
    <mergeCell ref="B101:B104"/>
    <mergeCell ref="C101:C104"/>
  </mergeCell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нмцк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pk-klad</cp:lastModifiedBy>
  <cp:lastPrinted>2018-07-26T07:01:49Z</cp:lastPrinted>
  <dcterms:created xsi:type="dcterms:W3CDTF">2016-01-21T04:36:45Z</dcterms:created>
  <dcterms:modified xsi:type="dcterms:W3CDTF">2018-07-26T08:33:52Z</dcterms:modified>
</cp:coreProperties>
</file>