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405" windowWidth="27360" windowHeight="13005"/>
  </bookViews>
  <sheets>
    <sheet name="НМЦК" sheetId="38" r:id="rId1"/>
  </sheets>
  <definedNames>
    <definedName name="_xlnm._FilterDatabase" localSheetId="0" hidden="1">НМЦК!$A$5:$K$12</definedName>
  </definedNames>
  <calcPr calcId="145621"/>
</workbook>
</file>

<file path=xl/calcChain.xml><?xml version="1.0" encoding="utf-8"?>
<calcChain xmlns="http://schemas.openxmlformats.org/spreadsheetml/2006/main">
  <c r="P45" i="38" l="1"/>
  <c r="K40" i="38"/>
  <c r="K33" i="38"/>
  <c r="K28" i="38"/>
  <c r="K43" i="38"/>
  <c r="K41" i="38"/>
  <c r="K42" i="38" s="1"/>
  <c r="J41" i="38"/>
  <c r="J38" i="38"/>
  <c r="K38" i="38" s="1"/>
  <c r="J37" i="38"/>
  <c r="K37" i="38" s="1"/>
  <c r="J35" i="38"/>
  <c r="K35" i="38" s="1"/>
  <c r="J34" i="38"/>
  <c r="K34" i="38" s="1"/>
  <c r="J32" i="38"/>
  <c r="K32" i="38" s="1"/>
  <c r="J31" i="38"/>
  <c r="K31" i="38" s="1"/>
  <c r="J29" i="38"/>
  <c r="K29" i="38" s="1"/>
  <c r="K30" i="38" s="1"/>
  <c r="J27" i="38"/>
  <c r="K27" i="38" s="1"/>
  <c r="J26" i="38"/>
  <c r="K26" i="38" s="1"/>
  <c r="J22" i="38"/>
  <c r="K22" i="38" s="1"/>
  <c r="K25" i="38" s="1"/>
  <c r="K20" i="38"/>
  <c r="K21" i="38" s="1"/>
  <c r="J20" i="38"/>
  <c r="J18" i="38"/>
  <c r="K18" i="38" s="1"/>
  <c r="K19" i="38" s="1"/>
  <c r="J16" i="38"/>
  <c r="K16" i="38" s="1"/>
  <c r="K17" i="38" s="1"/>
  <c r="J12" i="38"/>
  <c r="K12" i="38" s="1"/>
  <c r="K15" i="38" s="1"/>
  <c r="J7" i="38"/>
  <c r="K7" i="38" s="1"/>
  <c r="K11" i="38" s="1"/>
  <c r="K36" i="38" l="1"/>
</calcChain>
</file>

<file path=xl/sharedStrings.xml><?xml version="1.0" encoding="utf-8"?>
<sst xmlns="http://schemas.openxmlformats.org/spreadsheetml/2006/main" count="98" uniqueCount="56">
  <si>
    <t>№ п\п</t>
  </si>
  <si>
    <t>Наименование и описание объекта закупки</t>
  </si>
  <si>
    <t>Ед. изм.</t>
  </si>
  <si>
    <t>Единичные цены (тарифы)</t>
  </si>
  <si>
    <t>1*</t>
  </si>
  <si>
    <t>2*</t>
  </si>
  <si>
    <t>3*</t>
  </si>
  <si>
    <t>Начальная цена, руб.</t>
  </si>
  <si>
    <t>Средняя цена, руб.</t>
  </si>
  <si>
    <t>Администрация</t>
  </si>
  <si>
    <t>Итого по виду товара</t>
  </si>
  <si>
    <t>Итого: начальная (максимальная) цена контракта</t>
  </si>
  <si>
    <t>Метод обоснования начальной (максимальной) цены: метод сопоставления розничных цен</t>
  </si>
  <si>
    <t xml:space="preserve">Способ размещения заказа: электронный аукцион </t>
  </si>
  <si>
    <t>Общее количество</t>
  </si>
  <si>
    <t>Наименование отдела (упр)</t>
  </si>
  <si>
    <t>Уп.</t>
  </si>
  <si>
    <t xml:space="preserve"> 1*: </t>
  </si>
  <si>
    <t>Гл. специалист                                                                                                                                       Н.Б. Королева</t>
  </si>
  <si>
    <t xml:space="preserve"> 2*: </t>
  </si>
  <si>
    <t xml:space="preserve"> 3*: </t>
  </si>
  <si>
    <t>22.29.25.000-00000014</t>
  </si>
  <si>
    <t>Лоток для бумаги пластиковый.
Количество секций: 1  
Тип: Вертикальный  
Ширина секции:  ≥ 80  и  &lt; 90 (мм)</t>
  </si>
  <si>
    <t>КТРУ/ОКПД2</t>
  </si>
  <si>
    <t>Опека</t>
  </si>
  <si>
    <t>Шт.</t>
  </si>
  <si>
    <t>коммерческое предложение  исх. №900 от 05.05.2021 г.</t>
  </si>
  <si>
    <t>коммерческое предложение  № 1035 от 05.05.2021 г.</t>
  </si>
  <si>
    <t>коммерческое предложение  № 611 от 05.05.2021 г.</t>
  </si>
  <si>
    <t>Дата составления расчета: 11.05.2021 г.</t>
  </si>
  <si>
    <t>22.29.25.000-00000016</t>
  </si>
  <si>
    <t>Лоток для бумаги пластиковый.
Высота секции:  ≥ 60  и  &lt; 70 (мм)   
Количество секций: 3
Тип: Горизонтальный</t>
  </si>
  <si>
    <t>17.23.13.191-00000003</t>
  </si>
  <si>
    <t>Ежедневник
Вид ежедневника: Недатированный
Формат листа: А5</t>
  </si>
  <si>
    <t>17.23.13.193-00000007</t>
  </si>
  <si>
    <t xml:space="preserve">Папка картонная.
Тип: Папка-скоросшиватель  
Формат: A4 </t>
  </si>
  <si>
    <t>КДНиЗП</t>
  </si>
  <si>
    <t>22.29.25.000-00000025</t>
  </si>
  <si>
    <t>Обложка для переплета пластиковая
Единицы измерения: Упаковка
Формат: A4
Количество штук в упаковке: ≥ 100 шт
Тип обложки:  Двусторонняя
Обложка цветная: Да</t>
  </si>
  <si>
    <t xml:space="preserve">22.29.25.000-00000009
</t>
  </si>
  <si>
    <t>Папка пластиковая.
Способ фиксации:  Молния  
Тип: Папка-конверт  
Формат: A4</t>
  </si>
  <si>
    <t>22.29.25.000-00000010</t>
  </si>
  <si>
    <t xml:space="preserve">Папка пластиковая
Тип: Папка-уголок
Формат: А4. </t>
  </si>
  <si>
    <t>22.29.25.000-00000004</t>
  </si>
  <si>
    <t>Папка пластиковая.
Тип: Папка файловая
Формат: A4
Ширина корешка, max:  ≤ 30 (мм)
Ширина корешка, min:   ≥ 25 (мм)</t>
  </si>
  <si>
    <t>22.29.25.000-00000013</t>
  </si>
  <si>
    <t>Файл-вкладыш
Вид: Матовый  
Плотность, мкм:  ≥ 95  и  &lt; 105  
Формат: А4</t>
  </si>
  <si>
    <t>17.23.13.199-00000002</t>
  </si>
  <si>
    <t>Блоки для записей
В боксе: Нет
Длина: &gt; 80  и  ≤ 90 (мм)
Количество листов в блоке: ≥ 500 (шт)
Количество цветов: Более 1
Тип: Без клейкого края
Фигурные: Нет
Ширина: &gt; 80  и  ≤ 90 (мм)</t>
  </si>
  <si>
    <t>17.23.13.199-000000003</t>
  </si>
  <si>
    <t>Блоки для записей
В боксе: Нет
Длина: &gt; 70  и  ≤ 80 (мм)
Количество листов в блоке: ≥ 100 (шт)
Количество цветов: 1
Тип: С клейким краем
Фигурные: Нет
Ширина: &gt; 70  и  ≤ 80 (мм)</t>
  </si>
  <si>
    <t>22.29.25.000-00000002</t>
  </si>
  <si>
    <t>Клейкие закладки пластиковые
Количество листов в упаковке, не менее100 (шт)</t>
  </si>
  <si>
    <t xml:space="preserve">Итого </t>
  </si>
  <si>
    <t>Итого: Начальная (максимальная) цена контракта: 30 778 (тридцать тысяч семьсот семьдесят восемь ) рублей 00 копеек.</t>
  </si>
  <si>
    <t>IV. Обоснование начальной максимальной цены на поставку канцелярских товаров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</si>
</sst>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</font>
    <font>
      <sz val="9"/>
      <name val="Times New Roman"/>
      <family val="1"/>
      <charset val="204"/>
    </font>
    <font>
      <b/>
      <sz val="12"/>
      <color rgb="FF000000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PT Astra Serif"/>
      <family val="1"/>
      <charset val="204"/>
    </font>
    <font>
      <b/>
      <sz val="9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133">
    <xf numFmtId="0" fontId="0" fillId="0" borderId="0" xfId="0"/>
    <xf numFmtId="0" fontId="6" fillId="0" borderId="0" xfId="0" applyFont="1" applyFill="1" applyBorder="1"/>
    <xf numFmtId="0" fontId="7" fillId="0" borderId="0" xfId="0" applyFont="1" applyFill="1" applyBorder="1" applyAlignment="1"/>
    <xf numFmtId="0" fontId="7" fillId="0" borderId="0" xfId="0" applyFont="1" applyFill="1" applyAlignment="1"/>
    <xf numFmtId="0" fontId="7" fillId="0" borderId="0" xfId="0" applyFont="1" applyFill="1" applyAlignment="1">
      <alignment wrapText="1"/>
    </xf>
    <xf numFmtId="0" fontId="4" fillId="0" borderId="0" xfId="0" applyFont="1" applyFill="1" applyAlignment="1"/>
    <xf numFmtId="0" fontId="3" fillId="0" borderId="0" xfId="0" applyFont="1"/>
    <xf numFmtId="0" fontId="5" fillId="0" borderId="0" xfId="0" applyFont="1" applyFill="1" applyAlignment="1"/>
    <xf numFmtId="0" fontId="10" fillId="0" borderId="0" xfId="0" applyFont="1" applyFill="1" applyBorder="1" applyAlignment="1"/>
    <xf numFmtId="0" fontId="9" fillId="0" borderId="0" xfId="0" applyFont="1" applyFill="1" applyAlignment="1"/>
    <xf numFmtId="0" fontId="10" fillId="4" borderId="0" xfId="0" applyFont="1" applyFill="1" applyBorder="1" applyAlignment="1"/>
    <xf numFmtId="0" fontId="11" fillId="4" borderId="6" xfId="0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4" fontId="10" fillId="4" borderId="2" xfId="1" applyNumberFormat="1" applyFont="1" applyFill="1" applyBorder="1" applyAlignment="1">
      <alignment horizontal="center" vertical="center"/>
    </xf>
    <xf numFmtId="4" fontId="10" fillId="4" borderId="7" xfId="1" applyNumberFormat="1" applyFont="1" applyFill="1" applyBorder="1" applyAlignment="1">
      <alignment horizontal="center" vertical="center"/>
    </xf>
    <xf numFmtId="4" fontId="10" fillId="4" borderId="2" xfId="0" applyNumberFormat="1" applyFont="1" applyFill="1" applyBorder="1" applyAlignment="1">
      <alignment horizontal="center" vertical="center"/>
    </xf>
    <xf numFmtId="4" fontId="10" fillId="4" borderId="8" xfId="1" applyNumberFormat="1" applyFont="1" applyFill="1" applyBorder="1" applyAlignment="1">
      <alignment horizontal="center" vertical="center"/>
    </xf>
    <xf numFmtId="4" fontId="11" fillId="4" borderId="2" xfId="1" applyNumberFormat="1" applyFont="1" applyFill="1" applyBorder="1" applyAlignment="1">
      <alignment horizontal="center" vertical="center"/>
    </xf>
    <xf numFmtId="0" fontId="10" fillId="4" borderId="3" xfId="1" applyFont="1" applyFill="1" applyBorder="1" applyAlignment="1">
      <alignment horizontal="center" vertical="center" wrapText="1"/>
    </xf>
    <xf numFmtId="0" fontId="11" fillId="4" borderId="9" xfId="0" applyFont="1" applyFill="1" applyBorder="1" applyAlignment="1"/>
    <xf numFmtId="0" fontId="9" fillId="4" borderId="13" xfId="0" applyFont="1" applyFill="1" applyBorder="1" applyAlignment="1">
      <alignment horizontal="center" vertical="center" wrapText="1"/>
    </xf>
    <xf numFmtId="0" fontId="10" fillId="4" borderId="13" xfId="1" applyFont="1" applyFill="1" applyBorder="1" applyAlignment="1">
      <alignment horizontal="center" vertical="center" wrapText="1"/>
    </xf>
    <xf numFmtId="0" fontId="10" fillId="4" borderId="5" xfId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/>
    </xf>
    <xf numFmtId="4" fontId="10" fillId="4" borderId="5" xfId="1" applyNumberFormat="1" applyFont="1" applyFill="1" applyBorder="1" applyAlignment="1">
      <alignment horizontal="center" vertical="center"/>
    </xf>
    <xf numFmtId="4" fontId="10" fillId="4" borderId="9" xfId="1" applyNumberFormat="1" applyFont="1" applyFill="1" applyBorder="1" applyAlignment="1">
      <alignment horizontal="center" vertical="center"/>
    </xf>
    <xf numFmtId="4" fontId="10" fillId="4" borderId="5" xfId="0" applyNumberFormat="1" applyFont="1" applyFill="1" applyBorder="1" applyAlignment="1">
      <alignment horizontal="center" vertical="center"/>
    </xf>
    <xf numFmtId="4" fontId="10" fillId="4" borderId="13" xfId="1" applyNumberFormat="1" applyFont="1" applyFill="1" applyBorder="1" applyAlignment="1">
      <alignment horizontal="center" vertical="center"/>
    </xf>
    <xf numFmtId="4" fontId="11" fillId="4" borderId="5" xfId="1" applyNumberFormat="1" applyFont="1" applyFill="1" applyBorder="1" applyAlignment="1">
      <alignment horizontal="center" vertical="center"/>
    </xf>
    <xf numFmtId="0" fontId="10" fillId="4" borderId="9" xfId="1" applyFont="1" applyFill="1" applyBorder="1" applyAlignment="1">
      <alignment horizontal="center" vertical="center" wrapText="1"/>
    </xf>
    <xf numFmtId="0" fontId="11" fillId="4" borderId="0" xfId="0" quotePrefix="1" applyFont="1" applyFill="1" applyAlignment="1">
      <alignment horizontal="left"/>
    </xf>
    <xf numFmtId="0" fontId="9" fillId="4" borderId="9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/>
    </xf>
    <xf numFmtId="4" fontId="10" fillId="4" borderId="9" xfId="0" applyNumberFormat="1" applyFont="1" applyFill="1" applyBorder="1" applyAlignment="1">
      <alignment horizontal="center" vertical="center"/>
    </xf>
    <xf numFmtId="4" fontId="11" fillId="4" borderId="9" xfId="1" applyNumberFormat="1" applyFont="1" applyFill="1" applyBorder="1" applyAlignment="1">
      <alignment horizontal="center" vertical="center"/>
    </xf>
    <xf numFmtId="0" fontId="10" fillId="4" borderId="0" xfId="1" applyFont="1" applyFill="1" applyBorder="1" applyAlignment="1">
      <alignment horizontal="center" vertical="center" wrapText="1"/>
    </xf>
    <xf numFmtId="4" fontId="10" fillId="4" borderId="0" xfId="1" applyNumberFormat="1" applyFont="1" applyFill="1" applyBorder="1" applyAlignment="1">
      <alignment horizontal="center" vertical="center"/>
    </xf>
    <xf numFmtId="4" fontId="11" fillId="4" borderId="0" xfId="1" applyNumberFormat="1" applyFont="1" applyFill="1" applyBorder="1" applyAlignment="1">
      <alignment horizontal="center" vertical="center"/>
    </xf>
    <xf numFmtId="0" fontId="10" fillId="4" borderId="0" xfId="1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4" borderId="0" xfId="0" applyFont="1" applyFill="1" applyAlignment="1">
      <alignment vertical="center"/>
    </xf>
    <xf numFmtId="0" fontId="10" fillId="4" borderId="0" xfId="0" applyFont="1" applyFill="1" applyBorder="1" applyAlignment="1">
      <alignment horizontal="center" vertical="center"/>
    </xf>
    <xf numFmtId="4" fontId="10" fillId="4" borderId="0" xfId="0" applyNumberFormat="1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10" xfId="0" applyFont="1" applyBorder="1" applyAlignment="1">
      <alignment horizontal="center" vertical="center" wrapText="1"/>
    </xf>
    <xf numFmtId="4" fontId="9" fillId="0" borderId="10" xfId="0" applyNumberFormat="1" applyFont="1" applyBorder="1" applyAlignment="1">
      <alignment horizontal="center" vertical="center"/>
    </xf>
    <xf numFmtId="0" fontId="10" fillId="4" borderId="2" xfId="1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10" fillId="4" borderId="10" xfId="1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/>
    </xf>
    <xf numFmtId="4" fontId="10" fillId="4" borderId="10" xfId="0" applyNumberFormat="1" applyFont="1" applyFill="1" applyBorder="1" applyAlignment="1">
      <alignment horizontal="center" vertical="center"/>
    </xf>
    <xf numFmtId="4" fontId="10" fillId="4" borderId="10" xfId="2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4" fontId="10" fillId="4" borderId="2" xfId="2" applyNumberFormat="1" applyFont="1" applyFill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2" fillId="4" borderId="5" xfId="1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4" fontId="11" fillId="4" borderId="7" xfId="1" applyNumberFormat="1" applyFont="1" applyFill="1" applyBorder="1" applyAlignment="1">
      <alignment horizontal="center" vertical="center"/>
    </xf>
    <xf numFmtId="4" fontId="11" fillId="4" borderId="2" xfId="0" applyNumberFormat="1" applyFont="1" applyFill="1" applyBorder="1" applyAlignment="1">
      <alignment horizontal="center" vertical="center"/>
    </xf>
    <xf numFmtId="4" fontId="11" fillId="4" borderId="8" xfId="1" applyNumberFormat="1" applyFont="1" applyFill="1" applyBorder="1" applyAlignment="1">
      <alignment horizontal="center" vertical="center"/>
    </xf>
    <xf numFmtId="4" fontId="14" fillId="0" borderId="2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0" fillId="4" borderId="0" xfId="1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1" fillId="4" borderId="1" xfId="1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top"/>
    </xf>
    <xf numFmtId="0" fontId="9" fillId="4" borderId="0" xfId="0" applyFont="1" applyFill="1" applyAlignment="1">
      <alignment horizontal="center"/>
    </xf>
    <xf numFmtId="0" fontId="10" fillId="4" borderId="12" xfId="0" applyFont="1" applyFill="1" applyBorder="1" applyAlignment="1"/>
    <xf numFmtId="0" fontId="9" fillId="4" borderId="12" xfId="0" applyFont="1" applyFill="1" applyBorder="1" applyAlignment="1"/>
    <xf numFmtId="0" fontId="10" fillId="4" borderId="5" xfId="1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10" fillId="4" borderId="3" xfId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4" fontId="10" fillId="4" borderId="5" xfId="0" applyNumberFormat="1" applyFont="1" applyFill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0" fontId="10" fillId="4" borderId="1" xfId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10" xfId="1" applyFont="1" applyFill="1" applyBorder="1" applyAlignment="1">
      <alignment horizontal="center" vertical="center" wrapText="1"/>
    </xf>
    <xf numFmtId="0" fontId="10" fillId="4" borderId="6" xfId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4" fontId="10" fillId="4" borderId="10" xfId="0" applyNumberFormat="1" applyFont="1" applyFill="1" applyBorder="1" applyAlignment="1">
      <alignment horizontal="center" vertical="center"/>
    </xf>
    <xf numFmtId="4" fontId="10" fillId="4" borderId="6" xfId="0" applyNumberFormat="1" applyFont="1" applyFill="1" applyBorder="1" applyAlignment="1">
      <alignment horizontal="center" vertical="center"/>
    </xf>
    <xf numFmtId="4" fontId="10" fillId="4" borderId="5" xfId="2" applyNumberFormat="1" applyFont="1" applyFill="1" applyBorder="1" applyAlignment="1">
      <alignment horizontal="center" vertical="center"/>
    </xf>
    <xf numFmtId="4" fontId="10" fillId="4" borderId="10" xfId="2" applyNumberFormat="1" applyFont="1" applyFill="1" applyBorder="1" applyAlignment="1">
      <alignment horizontal="center" vertical="center"/>
    </xf>
    <xf numFmtId="4" fontId="10" fillId="4" borderId="6" xfId="2" applyNumberFormat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1" fillId="4" borderId="5" xfId="1" applyFont="1" applyFill="1" applyBorder="1" applyAlignment="1">
      <alignment horizontal="center" vertical="center" wrapText="1"/>
    </xf>
    <xf numFmtId="0" fontId="11" fillId="4" borderId="6" xfId="1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11" fillId="4" borderId="10" xfId="1" applyFont="1" applyFill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vertical="center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tabSelected="1" topLeftCell="A30" zoomScaleNormal="100" workbookViewId="0">
      <selection sqref="A1:K61"/>
    </sheetView>
  </sheetViews>
  <sheetFormatPr defaultRowHeight="15" x14ac:dyDescent="0.25"/>
  <cols>
    <col min="1" max="1" width="3.42578125" customWidth="1"/>
    <col min="2" max="2" width="19.140625" customWidth="1"/>
    <col min="3" max="3" width="39.28515625" customWidth="1"/>
    <col min="4" max="4" width="16.5703125" customWidth="1"/>
    <col min="5" max="5" width="5.28515625" customWidth="1"/>
    <col min="6" max="6" width="7.85546875" customWidth="1"/>
    <col min="7" max="7" width="9" customWidth="1"/>
    <col min="8" max="8" width="9.42578125" customWidth="1"/>
    <col min="9" max="9" width="15" customWidth="1"/>
    <col min="10" max="10" width="22" customWidth="1"/>
    <col min="11" max="11" width="16.42578125" customWidth="1"/>
    <col min="14" max="14" width="10.42578125" customWidth="1"/>
    <col min="16" max="16" width="11.7109375" customWidth="1"/>
  </cols>
  <sheetData>
    <row r="1" spans="1:12" x14ac:dyDescent="0.25">
      <c r="A1" s="78" t="s">
        <v>55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1"/>
    </row>
    <row r="2" spans="1:12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1"/>
    </row>
    <row r="3" spans="1:12" ht="15.75" x14ac:dyDescent="0.25">
      <c r="A3" s="8" t="s">
        <v>12</v>
      </c>
      <c r="B3" s="9"/>
      <c r="C3" s="9"/>
      <c r="D3" s="9"/>
      <c r="E3" s="9"/>
      <c r="F3" s="9"/>
      <c r="G3" s="9"/>
      <c r="H3" s="9"/>
      <c r="I3" s="9"/>
      <c r="J3" s="9"/>
      <c r="K3" s="9"/>
      <c r="L3" s="7"/>
    </row>
    <row r="4" spans="1:12" ht="15.75" x14ac:dyDescent="0.25">
      <c r="A4" s="80" t="s">
        <v>13</v>
      </c>
      <c r="B4" s="81"/>
      <c r="C4" s="81"/>
      <c r="D4" s="81"/>
      <c r="E4" s="81"/>
      <c r="F4" s="81"/>
      <c r="G4" s="81"/>
      <c r="H4" s="81"/>
      <c r="I4" s="81"/>
      <c r="J4" s="81"/>
      <c r="K4" s="10"/>
      <c r="L4" s="2"/>
    </row>
    <row r="5" spans="1:12" ht="15.75" customHeight="1" x14ac:dyDescent="0.25">
      <c r="A5" s="82" t="s">
        <v>0</v>
      </c>
      <c r="B5" s="82" t="s">
        <v>23</v>
      </c>
      <c r="C5" s="82" t="s">
        <v>1</v>
      </c>
      <c r="D5" s="82" t="s">
        <v>15</v>
      </c>
      <c r="E5" s="82" t="s">
        <v>2</v>
      </c>
      <c r="F5" s="84" t="s">
        <v>14</v>
      </c>
      <c r="G5" s="86" t="s">
        <v>3</v>
      </c>
      <c r="H5" s="86"/>
      <c r="I5" s="86"/>
      <c r="J5" s="87" t="s">
        <v>8</v>
      </c>
      <c r="K5" s="89" t="s">
        <v>7</v>
      </c>
      <c r="L5" s="3"/>
    </row>
    <row r="6" spans="1:12" ht="51.75" customHeight="1" x14ac:dyDescent="0.25">
      <c r="A6" s="83"/>
      <c r="B6" s="83"/>
      <c r="C6" s="83"/>
      <c r="D6" s="83"/>
      <c r="E6" s="83"/>
      <c r="F6" s="85"/>
      <c r="G6" s="11" t="s">
        <v>4</v>
      </c>
      <c r="H6" s="11" t="s">
        <v>5</v>
      </c>
      <c r="I6" s="11" t="s">
        <v>6</v>
      </c>
      <c r="J6" s="88"/>
      <c r="K6" s="90"/>
      <c r="L6" s="4"/>
    </row>
    <row r="7" spans="1:12" ht="41.25" customHeight="1" x14ac:dyDescent="0.25">
      <c r="A7" s="96">
        <v>1</v>
      </c>
      <c r="B7" s="99" t="s">
        <v>21</v>
      </c>
      <c r="C7" s="102" t="s">
        <v>22</v>
      </c>
      <c r="D7" s="96" t="s">
        <v>24</v>
      </c>
      <c r="E7" s="82" t="s">
        <v>25</v>
      </c>
      <c r="F7" s="109">
        <v>8</v>
      </c>
      <c r="G7" s="91">
        <v>170</v>
      </c>
      <c r="H7" s="91">
        <v>160</v>
      </c>
      <c r="I7" s="114">
        <v>150</v>
      </c>
      <c r="J7" s="91">
        <f>ROUND((G7+H7+I7)/3,2)</f>
        <v>160</v>
      </c>
      <c r="K7" s="91">
        <f>ROUND((F7*J7),2)</f>
        <v>1280</v>
      </c>
      <c r="L7" s="4"/>
    </row>
    <row r="8" spans="1:12" ht="2.25" hidden="1" customHeight="1" x14ac:dyDescent="0.25">
      <c r="A8" s="97"/>
      <c r="B8" s="100"/>
      <c r="C8" s="103"/>
      <c r="D8" s="105"/>
      <c r="E8" s="107"/>
      <c r="F8" s="110"/>
      <c r="G8" s="112"/>
      <c r="H8" s="112"/>
      <c r="I8" s="115"/>
      <c r="J8" s="92"/>
      <c r="K8" s="92"/>
      <c r="L8" s="4"/>
    </row>
    <row r="9" spans="1:12" ht="36.75" hidden="1" customHeight="1" x14ac:dyDescent="0.25">
      <c r="A9" s="97"/>
      <c r="B9" s="100" t="s">
        <v>21</v>
      </c>
      <c r="C9" s="103"/>
      <c r="D9" s="105"/>
      <c r="E9" s="107"/>
      <c r="F9" s="110"/>
      <c r="G9" s="112"/>
      <c r="H9" s="112"/>
      <c r="I9" s="115"/>
      <c r="J9" s="92"/>
      <c r="K9" s="92"/>
      <c r="L9" s="4"/>
    </row>
    <row r="10" spans="1:12" ht="24.75" customHeight="1" x14ac:dyDescent="0.25">
      <c r="A10" s="98"/>
      <c r="B10" s="101"/>
      <c r="C10" s="104"/>
      <c r="D10" s="106"/>
      <c r="E10" s="108"/>
      <c r="F10" s="111"/>
      <c r="G10" s="113"/>
      <c r="H10" s="113"/>
      <c r="I10" s="116"/>
      <c r="J10" s="93"/>
      <c r="K10" s="93"/>
      <c r="L10" s="4"/>
    </row>
    <row r="11" spans="1:12" ht="15.75" x14ac:dyDescent="0.25">
      <c r="A11" s="48"/>
      <c r="B11" s="94" t="s">
        <v>10</v>
      </c>
      <c r="C11" s="95"/>
      <c r="D11" s="48"/>
      <c r="E11" s="48"/>
      <c r="F11" s="13"/>
      <c r="G11" s="14"/>
      <c r="H11" s="15"/>
      <c r="I11" s="16"/>
      <c r="J11" s="17"/>
      <c r="K11" s="18">
        <f>SUM(K7:K10)</f>
        <v>1280</v>
      </c>
      <c r="L11" s="3"/>
    </row>
    <row r="12" spans="1:12" ht="58.5" customHeight="1" x14ac:dyDescent="0.25">
      <c r="A12" s="46">
        <v>2</v>
      </c>
      <c r="B12" s="49" t="s">
        <v>30</v>
      </c>
      <c r="C12" s="50" t="s">
        <v>31</v>
      </c>
      <c r="D12" s="52" t="s">
        <v>24</v>
      </c>
      <c r="E12" s="54" t="s">
        <v>25</v>
      </c>
      <c r="F12" s="55">
        <v>8</v>
      </c>
      <c r="G12" s="56">
        <v>170</v>
      </c>
      <c r="H12" s="56">
        <v>160</v>
      </c>
      <c r="I12" s="57">
        <v>150</v>
      </c>
      <c r="J12" s="47">
        <f>ROUND((G12+H12+I12)/3,2)</f>
        <v>160</v>
      </c>
      <c r="K12" s="47">
        <f>ROUND((J12*F12),2)</f>
        <v>1280</v>
      </c>
      <c r="L12" s="4"/>
    </row>
    <row r="13" spans="1:12" ht="51.75" hidden="1" customHeight="1" x14ac:dyDescent="0.25">
      <c r="A13" s="46"/>
      <c r="B13" s="51"/>
      <c r="C13" s="53"/>
      <c r="D13" s="52"/>
      <c r="E13" s="54"/>
      <c r="F13" s="55"/>
      <c r="G13" s="56"/>
      <c r="H13" s="56"/>
      <c r="I13" s="57"/>
      <c r="J13" s="47"/>
      <c r="K13" s="47"/>
      <c r="L13" s="4"/>
    </row>
    <row r="14" spans="1:12" ht="51.75" hidden="1" customHeight="1" x14ac:dyDescent="0.25">
      <c r="A14" s="46"/>
      <c r="B14" s="51"/>
      <c r="C14" s="53"/>
      <c r="D14" s="52"/>
      <c r="E14" s="54"/>
      <c r="F14" s="55"/>
      <c r="G14" s="56"/>
      <c r="H14" s="56"/>
      <c r="I14" s="57"/>
      <c r="J14" s="47"/>
      <c r="K14" s="47"/>
      <c r="L14" s="4"/>
    </row>
    <row r="15" spans="1:12" ht="15.75" x14ac:dyDescent="0.25">
      <c r="A15" s="48"/>
      <c r="B15" s="94" t="s">
        <v>10</v>
      </c>
      <c r="C15" s="95"/>
      <c r="D15" s="48"/>
      <c r="E15" s="48"/>
      <c r="F15" s="13"/>
      <c r="G15" s="14"/>
      <c r="H15" s="15"/>
      <c r="I15" s="16"/>
      <c r="J15" s="17"/>
      <c r="K15" s="18">
        <f>K12</f>
        <v>1280</v>
      </c>
      <c r="L15" s="3"/>
    </row>
    <row r="16" spans="1:12" ht="42.75" customHeight="1" x14ac:dyDescent="0.25">
      <c r="A16" s="62">
        <v>3</v>
      </c>
      <c r="B16" s="49" t="s">
        <v>32</v>
      </c>
      <c r="C16" s="50" t="s">
        <v>33</v>
      </c>
      <c r="D16" s="58" t="s">
        <v>24</v>
      </c>
      <c r="E16" s="48" t="s">
        <v>25</v>
      </c>
      <c r="F16" s="13">
        <v>8</v>
      </c>
      <c r="G16" s="16">
        <v>600</v>
      </c>
      <c r="H16" s="16">
        <v>550</v>
      </c>
      <c r="I16" s="59">
        <v>500</v>
      </c>
      <c r="J16" s="47">
        <f>ROUND((G16+H16+I16)/3,2)</f>
        <v>550</v>
      </c>
      <c r="K16" s="47">
        <f>ROUND((J16*F16),2)</f>
        <v>4400</v>
      </c>
      <c r="L16" s="4"/>
    </row>
    <row r="17" spans="1:12" ht="15.75" x14ac:dyDescent="0.25">
      <c r="A17" s="48"/>
      <c r="B17" s="94" t="s">
        <v>10</v>
      </c>
      <c r="C17" s="95"/>
      <c r="D17" s="48"/>
      <c r="E17" s="48"/>
      <c r="F17" s="13"/>
      <c r="G17" s="14"/>
      <c r="H17" s="15"/>
      <c r="I17" s="16"/>
      <c r="J17" s="17"/>
      <c r="K17" s="18">
        <f>K16</f>
        <v>4400</v>
      </c>
      <c r="L17" s="3"/>
    </row>
    <row r="18" spans="1:12" ht="53.25" customHeight="1" x14ac:dyDescent="0.25">
      <c r="A18" s="48">
        <v>4</v>
      </c>
      <c r="B18" s="63" t="s">
        <v>34</v>
      </c>
      <c r="C18" s="64" t="s">
        <v>35</v>
      </c>
      <c r="D18" s="48" t="s">
        <v>36</v>
      </c>
      <c r="E18" s="48" t="s">
        <v>25</v>
      </c>
      <c r="F18" s="13">
        <v>100</v>
      </c>
      <c r="G18" s="14">
        <v>35</v>
      </c>
      <c r="H18" s="14">
        <v>30</v>
      </c>
      <c r="I18" s="16">
        <v>25</v>
      </c>
      <c r="J18" s="47">
        <f>ROUND((G18+H18+I18)/3,2)</f>
        <v>30</v>
      </c>
      <c r="K18" s="47">
        <f>ROUND((J18*F18),2)</f>
        <v>3000</v>
      </c>
      <c r="L18" s="3"/>
    </row>
    <row r="19" spans="1:12" ht="15.75" x14ac:dyDescent="0.25">
      <c r="A19" s="48"/>
      <c r="B19" s="94" t="s">
        <v>10</v>
      </c>
      <c r="C19" s="95"/>
      <c r="D19" s="48"/>
      <c r="E19" s="48"/>
      <c r="F19" s="13"/>
      <c r="G19" s="14"/>
      <c r="H19" s="15"/>
      <c r="I19" s="16"/>
      <c r="J19" s="17"/>
      <c r="K19" s="18">
        <f>K18</f>
        <v>3000</v>
      </c>
      <c r="L19" s="3"/>
    </row>
    <row r="20" spans="1:12" ht="75" customHeight="1" x14ac:dyDescent="0.25">
      <c r="A20" s="48">
        <v>5</v>
      </c>
      <c r="B20" s="49" t="s">
        <v>37</v>
      </c>
      <c r="C20" s="50" t="s">
        <v>38</v>
      </c>
      <c r="D20" s="48" t="s">
        <v>24</v>
      </c>
      <c r="E20" s="48" t="s">
        <v>25</v>
      </c>
      <c r="F20" s="13">
        <v>5</v>
      </c>
      <c r="G20" s="14">
        <v>520</v>
      </c>
      <c r="H20" s="14">
        <v>510</v>
      </c>
      <c r="I20" s="16">
        <v>500</v>
      </c>
      <c r="J20" s="47">
        <f>ROUND((G20+H20+I20)/3,2)</f>
        <v>510</v>
      </c>
      <c r="K20" s="47">
        <f>ROUND((J20*F20),2)</f>
        <v>2550</v>
      </c>
      <c r="L20" s="3"/>
    </row>
    <row r="21" spans="1:12" ht="15.75" x14ac:dyDescent="0.25">
      <c r="A21" s="48"/>
      <c r="B21" s="94" t="s">
        <v>10</v>
      </c>
      <c r="C21" s="95"/>
      <c r="D21" s="48"/>
      <c r="E21" s="48"/>
      <c r="F21" s="13"/>
      <c r="G21" s="14"/>
      <c r="H21" s="15"/>
      <c r="I21" s="16"/>
      <c r="J21" s="17"/>
      <c r="K21" s="18">
        <f>K20</f>
        <v>2550</v>
      </c>
      <c r="L21" s="3"/>
    </row>
    <row r="22" spans="1:12" ht="46.5" customHeight="1" x14ac:dyDescent="0.25">
      <c r="A22" s="82">
        <v>6</v>
      </c>
      <c r="B22" s="117" t="s">
        <v>39</v>
      </c>
      <c r="C22" s="119" t="s">
        <v>40</v>
      </c>
      <c r="D22" s="48" t="s">
        <v>24</v>
      </c>
      <c r="E22" s="48" t="s">
        <v>25</v>
      </c>
      <c r="F22" s="13">
        <v>10</v>
      </c>
      <c r="G22" s="14">
        <v>270</v>
      </c>
      <c r="H22" s="14">
        <v>260</v>
      </c>
      <c r="I22" s="16">
        <v>250</v>
      </c>
      <c r="J22" s="47">
        <f>ROUND((G22+H22+I22)/3,2)</f>
        <v>260</v>
      </c>
      <c r="K22" s="47">
        <f>ROUND((J22*F22),2)</f>
        <v>2600</v>
      </c>
      <c r="L22" s="3"/>
    </row>
    <row r="23" spans="1:12" ht="15.75" hidden="1" x14ac:dyDescent="0.25">
      <c r="A23" s="107"/>
      <c r="B23" s="117"/>
      <c r="C23" s="119"/>
      <c r="D23" s="48"/>
      <c r="E23" s="48"/>
      <c r="F23" s="13"/>
      <c r="G23" s="14"/>
      <c r="H23" s="14"/>
      <c r="I23" s="16"/>
      <c r="J23" s="14"/>
      <c r="K23" s="18"/>
      <c r="L23" s="3"/>
    </row>
    <row r="24" spans="1:12" ht="15.75" hidden="1" x14ac:dyDescent="0.25">
      <c r="A24" s="108"/>
      <c r="B24" s="118"/>
      <c r="C24" s="118"/>
      <c r="D24" s="48"/>
      <c r="E24" s="48"/>
      <c r="F24" s="13"/>
      <c r="G24" s="14"/>
      <c r="H24" s="14"/>
      <c r="I24" s="16"/>
      <c r="J24" s="14"/>
      <c r="K24" s="18"/>
      <c r="L24" s="3"/>
    </row>
    <row r="25" spans="1:12" ht="15.75" x14ac:dyDescent="0.25">
      <c r="A25" s="48"/>
      <c r="B25" s="94" t="s">
        <v>10</v>
      </c>
      <c r="C25" s="95"/>
      <c r="D25" s="48"/>
      <c r="E25" s="48"/>
      <c r="F25" s="13"/>
      <c r="G25" s="14"/>
      <c r="H25" s="15"/>
      <c r="I25" s="16"/>
      <c r="J25" s="17"/>
      <c r="K25" s="18">
        <f>K22</f>
        <v>2600</v>
      </c>
      <c r="L25" s="3"/>
    </row>
    <row r="26" spans="1:12" ht="21" customHeight="1" x14ac:dyDescent="0.25">
      <c r="A26" s="48">
        <v>7</v>
      </c>
      <c r="B26" s="120" t="s">
        <v>41</v>
      </c>
      <c r="C26" s="102" t="s">
        <v>42</v>
      </c>
      <c r="D26" s="48" t="s">
        <v>36</v>
      </c>
      <c r="E26" s="48" t="s">
        <v>25</v>
      </c>
      <c r="F26" s="13">
        <v>20</v>
      </c>
      <c r="G26" s="14">
        <v>35</v>
      </c>
      <c r="H26" s="14">
        <v>30</v>
      </c>
      <c r="I26" s="16">
        <v>25</v>
      </c>
      <c r="J26" s="60">
        <f t="shared" ref="J26:J38" si="0">ROUND((G26+H26+I26)/3,2)</f>
        <v>30</v>
      </c>
      <c r="K26" s="60">
        <f>ROUND((J26*F26),2)</f>
        <v>600</v>
      </c>
      <c r="L26" s="3"/>
    </row>
    <row r="27" spans="1:12" ht="24" customHeight="1" x14ac:dyDescent="0.25">
      <c r="A27" s="46"/>
      <c r="B27" s="121"/>
      <c r="C27" s="121"/>
      <c r="D27" s="52" t="s">
        <v>24</v>
      </c>
      <c r="E27" s="54" t="s">
        <v>25</v>
      </c>
      <c r="F27" s="55">
        <v>30</v>
      </c>
      <c r="G27" s="56">
        <v>35</v>
      </c>
      <c r="H27" s="56">
        <v>30</v>
      </c>
      <c r="I27" s="57">
        <v>25</v>
      </c>
      <c r="J27" s="61">
        <f t="shared" si="0"/>
        <v>30</v>
      </c>
      <c r="K27" s="61">
        <f>ROUND((J27*F27),2)</f>
        <v>900</v>
      </c>
      <c r="L27" s="4"/>
    </row>
    <row r="28" spans="1:12" ht="15.75" x14ac:dyDescent="0.25">
      <c r="A28" s="48"/>
      <c r="B28" s="94" t="s">
        <v>10</v>
      </c>
      <c r="C28" s="95"/>
      <c r="D28" s="48"/>
      <c r="E28" s="48"/>
      <c r="F28" s="13"/>
      <c r="G28" s="14"/>
      <c r="H28" s="15"/>
      <c r="I28" s="16"/>
      <c r="J28" s="17"/>
      <c r="K28" s="18">
        <f>K27+K26</f>
        <v>1500</v>
      </c>
      <c r="L28" s="3"/>
    </row>
    <row r="29" spans="1:12" ht="62.25" customHeight="1" x14ac:dyDescent="0.25">
      <c r="A29" s="62">
        <v>8</v>
      </c>
      <c r="B29" s="65" t="s">
        <v>43</v>
      </c>
      <c r="C29" s="50" t="s">
        <v>44</v>
      </c>
      <c r="D29" s="58" t="s">
        <v>24</v>
      </c>
      <c r="E29" s="48" t="s">
        <v>25</v>
      </c>
      <c r="F29" s="13">
        <v>30</v>
      </c>
      <c r="G29" s="16">
        <v>85</v>
      </c>
      <c r="H29" s="16">
        <v>80</v>
      </c>
      <c r="I29" s="59">
        <v>75</v>
      </c>
      <c r="J29" s="61">
        <f t="shared" si="0"/>
        <v>80</v>
      </c>
      <c r="K29" s="61">
        <f>ROUND((J29*F29),2)</f>
        <v>2400</v>
      </c>
      <c r="L29" s="4"/>
    </row>
    <row r="30" spans="1:12" ht="15.75" x14ac:dyDescent="0.25">
      <c r="A30" s="48"/>
      <c r="B30" s="94" t="s">
        <v>10</v>
      </c>
      <c r="C30" s="95"/>
      <c r="D30" s="48"/>
      <c r="E30" s="48"/>
      <c r="F30" s="13"/>
      <c r="G30" s="14"/>
      <c r="H30" s="15"/>
      <c r="I30" s="16"/>
      <c r="J30" s="17"/>
      <c r="K30" s="18">
        <f>K29</f>
        <v>2400</v>
      </c>
      <c r="L30" s="3"/>
    </row>
    <row r="31" spans="1:12" ht="31.5" customHeight="1" x14ac:dyDescent="0.25">
      <c r="A31" s="62">
        <v>9</v>
      </c>
      <c r="B31" s="124" t="s">
        <v>45</v>
      </c>
      <c r="C31" s="102" t="s">
        <v>46</v>
      </c>
      <c r="D31" s="58" t="s">
        <v>9</v>
      </c>
      <c r="E31" s="48" t="s">
        <v>25</v>
      </c>
      <c r="F31" s="13">
        <v>2000</v>
      </c>
      <c r="G31" s="16">
        <v>2.33</v>
      </c>
      <c r="H31" s="16">
        <v>2.5</v>
      </c>
      <c r="I31" s="59">
        <v>2.5499999999999998</v>
      </c>
      <c r="J31" s="61">
        <f t="shared" si="0"/>
        <v>2.46</v>
      </c>
      <c r="K31" s="61">
        <f>ROUND((J31*F31),2)</f>
        <v>4920</v>
      </c>
      <c r="L31" s="4"/>
    </row>
    <row r="32" spans="1:12" ht="24" customHeight="1" x14ac:dyDescent="0.25">
      <c r="A32" s="62"/>
      <c r="B32" s="126"/>
      <c r="C32" s="130"/>
      <c r="D32" s="58" t="s">
        <v>36</v>
      </c>
      <c r="E32" s="48" t="s">
        <v>25</v>
      </c>
      <c r="F32" s="13">
        <v>300</v>
      </c>
      <c r="G32" s="16">
        <v>2.33</v>
      </c>
      <c r="H32" s="16">
        <v>2.5</v>
      </c>
      <c r="I32" s="59">
        <v>2.5499999999999998</v>
      </c>
      <c r="J32" s="61">
        <f t="shared" si="0"/>
        <v>2.46</v>
      </c>
      <c r="K32" s="61">
        <f>ROUND((J32*F32),2)</f>
        <v>738</v>
      </c>
      <c r="L32" s="4"/>
    </row>
    <row r="33" spans="1:16" ht="20.25" customHeight="1" x14ac:dyDescent="0.25">
      <c r="A33" s="66"/>
      <c r="B33" s="76" t="s">
        <v>10</v>
      </c>
      <c r="C33" s="77"/>
      <c r="D33" s="66"/>
      <c r="E33" s="66"/>
      <c r="F33" s="67"/>
      <c r="G33" s="18"/>
      <c r="H33" s="68"/>
      <c r="I33" s="69"/>
      <c r="J33" s="70"/>
      <c r="K33" s="71">
        <f>K32+K31</f>
        <v>5658</v>
      </c>
      <c r="L33" s="4"/>
    </row>
    <row r="34" spans="1:16" ht="46.5" customHeight="1" x14ac:dyDescent="0.25">
      <c r="A34" s="122">
        <v>10</v>
      </c>
      <c r="B34" s="124" t="s">
        <v>47</v>
      </c>
      <c r="C34" s="102" t="s">
        <v>48</v>
      </c>
      <c r="D34" s="48" t="s">
        <v>36</v>
      </c>
      <c r="E34" s="48" t="s">
        <v>25</v>
      </c>
      <c r="F34" s="13">
        <v>1</v>
      </c>
      <c r="G34" s="14">
        <v>170</v>
      </c>
      <c r="H34" s="14">
        <v>160</v>
      </c>
      <c r="I34" s="16">
        <v>150</v>
      </c>
      <c r="J34" s="61">
        <f t="shared" si="0"/>
        <v>160</v>
      </c>
      <c r="K34" s="61">
        <f>ROUND((J34*F34),2)</f>
        <v>160</v>
      </c>
      <c r="L34" s="4"/>
    </row>
    <row r="35" spans="1:16" ht="45" customHeight="1" x14ac:dyDescent="0.25">
      <c r="A35" s="123"/>
      <c r="B35" s="126"/>
      <c r="C35" s="130"/>
      <c r="D35" s="48" t="s">
        <v>24</v>
      </c>
      <c r="E35" s="48" t="s">
        <v>25</v>
      </c>
      <c r="F35" s="13">
        <v>16</v>
      </c>
      <c r="G35" s="14">
        <v>170</v>
      </c>
      <c r="H35" s="14">
        <v>160</v>
      </c>
      <c r="I35" s="16">
        <v>150</v>
      </c>
      <c r="J35" s="61">
        <f t="shared" si="0"/>
        <v>160</v>
      </c>
      <c r="K35" s="61">
        <f>ROUND((J35*F35),2)</f>
        <v>2560</v>
      </c>
      <c r="L35" s="4"/>
    </row>
    <row r="36" spans="1:16" ht="20.25" customHeight="1" x14ac:dyDescent="0.25">
      <c r="A36" s="66"/>
      <c r="B36" s="76" t="s">
        <v>10</v>
      </c>
      <c r="C36" s="77"/>
      <c r="D36" s="66"/>
      <c r="E36" s="66"/>
      <c r="F36" s="67"/>
      <c r="G36" s="18"/>
      <c r="H36" s="68"/>
      <c r="I36" s="69"/>
      <c r="J36" s="70"/>
      <c r="K36" s="71">
        <f>K35+K34</f>
        <v>2720</v>
      </c>
      <c r="L36" s="4"/>
    </row>
    <row r="37" spans="1:16" ht="20.25" customHeight="1" x14ac:dyDescent="0.25">
      <c r="A37" s="122">
        <v>11</v>
      </c>
      <c r="B37" s="124" t="s">
        <v>49</v>
      </c>
      <c r="C37" s="127" t="s">
        <v>50</v>
      </c>
      <c r="D37" s="48" t="s">
        <v>36</v>
      </c>
      <c r="E37" s="48" t="s">
        <v>25</v>
      </c>
      <c r="F37" s="13">
        <v>3</v>
      </c>
      <c r="G37" s="14">
        <v>170</v>
      </c>
      <c r="H37" s="14">
        <v>160</v>
      </c>
      <c r="I37" s="16">
        <v>150</v>
      </c>
      <c r="J37" s="61">
        <f t="shared" si="0"/>
        <v>160</v>
      </c>
      <c r="K37" s="61">
        <f>ROUND((J37*F37),2)</f>
        <v>480</v>
      </c>
      <c r="L37" s="4"/>
    </row>
    <row r="38" spans="1:16" ht="24" customHeight="1" x14ac:dyDescent="0.25">
      <c r="A38" s="131"/>
      <c r="B38" s="125"/>
      <c r="C38" s="128"/>
      <c r="D38" s="96" t="s">
        <v>24</v>
      </c>
      <c r="E38" s="82" t="s">
        <v>25</v>
      </c>
      <c r="F38" s="109">
        <v>16</v>
      </c>
      <c r="G38" s="91">
        <v>170</v>
      </c>
      <c r="H38" s="91">
        <v>160</v>
      </c>
      <c r="I38" s="114">
        <v>150</v>
      </c>
      <c r="J38" s="132">
        <f t="shared" si="0"/>
        <v>160</v>
      </c>
      <c r="K38" s="132">
        <f>ROUND((J38*F38),2)</f>
        <v>2560</v>
      </c>
      <c r="L38" s="4"/>
    </row>
    <row r="39" spans="1:16" ht="56.25" customHeight="1" x14ac:dyDescent="0.25">
      <c r="A39" s="123"/>
      <c r="B39" s="126"/>
      <c r="C39" s="129"/>
      <c r="D39" s="106"/>
      <c r="E39" s="108"/>
      <c r="F39" s="111"/>
      <c r="G39" s="113"/>
      <c r="H39" s="113"/>
      <c r="I39" s="116"/>
      <c r="J39" s="93"/>
      <c r="K39" s="93"/>
      <c r="L39" s="4"/>
    </row>
    <row r="40" spans="1:16" ht="18" customHeight="1" x14ac:dyDescent="0.25">
      <c r="A40" s="66"/>
      <c r="B40" s="76" t="s">
        <v>10</v>
      </c>
      <c r="C40" s="77"/>
      <c r="D40" s="66"/>
      <c r="E40" s="66"/>
      <c r="F40" s="67"/>
      <c r="G40" s="18"/>
      <c r="H40" s="68"/>
      <c r="I40" s="69"/>
      <c r="J40" s="70"/>
      <c r="K40" s="71">
        <f>K38+K37</f>
        <v>3040</v>
      </c>
      <c r="L40" s="4"/>
    </row>
    <row r="41" spans="1:16" ht="56.25" customHeight="1" x14ac:dyDescent="0.25">
      <c r="A41" s="72">
        <v>12</v>
      </c>
      <c r="B41" s="65" t="s">
        <v>51</v>
      </c>
      <c r="C41" s="50" t="s">
        <v>52</v>
      </c>
      <c r="D41" s="58" t="s">
        <v>24</v>
      </c>
      <c r="E41" s="48" t="s">
        <v>16</v>
      </c>
      <c r="F41" s="13">
        <v>10</v>
      </c>
      <c r="G41" s="16">
        <v>40</v>
      </c>
      <c r="H41" s="16">
        <v>35</v>
      </c>
      <c r="I41" s="59">
        <v>30</v>
      </c>
      <c r="J41" s="61">
        <f t="shared" ref="J41" si="1">ROUND((G41+H41+I41)/3,2)</f>
        <v>35</v>
      </c>
      <c r="K41" s="61">
        <f>ROUND((J41*F41),2)</f>
        <v>350</v>
      </c>
      <c r="L41" s="4"/>
    </row>
    <row r="42" spans="1:16" ht="18.75" customHeight="1" x14ac:dyDescent="0.25">
      <c r="A42" s="66"/>
      <c r="B42" s="76" t="s">
        <v>10</v>
      </c>
      <c r="C42" s="77"/>
      <c r="D42" s="66"/>
      <c r="E42" s="66"/>
      <c r="F42" s="67"/>
      <c r="G42" s="18"/>
      <c r="H42" s="68"/>
      <c r="I42" s="69"/>
      <c r="J42" s="70"/>
      <c r="K42" s="71">
        <f>K41</f>
        <v>350</v>
      </c>
      <c r="L42" s="4"/>
      <c r="N42" t="s">
        <v>24</v>
      </c>
      <c r="P42">
        <v>20880</v>
      </c>
    </row>
    <row r="43" spans="1:16" ht="15.75" x14ac:dyDescent="0.25">
      <c r="A43" s="12"/>
      <c r="B43" s="76" t="s">
        <v>53</v>
      </c>
      <c r="C43" s="77"/>
      <c r="D43" s="12"/>
      <c r="E43" s="12"/>
      <c r="F43" s="13"/>
      <c r="G43" s="14"/>
      <c r="H43" s="15"/>
      <c r="I43" s="16"/>
      <c r="J43" s="17"/>
      <c r="K43" s="18">
        <f>K42+K40+K36+K33+K30+K28+K25+K21+K19+K17+K15+K11</f>
        <v>30778</v>
      </c>
      <c r="L43" s="3"/>
      <c r="N43" t="s">
        <v>36</v>
      </c>
      <c r="P43">
        <v>4978</v>
      </c>
    </row>
    <row r="44" spans="1:16" ht="15.75" x14ac:dyDescent="0.25">
      <c r="A44" s="19"/>
      <c r="B44" s="20" t="s">
        <v>11</v>
      </c>
      <c r="C44" s="21"/>
      <c r="D44" s="22"/>
      <c r="E44" s="23"/>
      <c r="F44" s="24"/>
      <c r="G44" s="25"/>
      <c r="H44" s="26"/>
      <c r="I44" s="27"/>
      <c r="J44" s="28"/>
      <c r="K44" s="29"/>
      <c r="L44" s="3"/>
      <c r="N44" t="s">
        <v>9</v>
      </c>
      <c r="P44">
        <v>4920</v>
      </c>
    </row>
    <row r="45" spans="1:16" ht="20.25" customHeight="1" x14ac:dyDescent="0.25">
      <c r="A45" s="30"/>
      <c r="B45" s="31" t="s">
        <v>54</v>
      </c>
      <c r="C45" s="32"/>
      <c r="D45" s="30"/>
      <c r="E45" s="30"/>
      <c r="F45" s="33"/>
      <c r="G45" s="26"/>
      <c r="H45" s="26"/>
      <c r="I45" s="34"/>
      <c r="J45" s="26"/>
      <c r="K45" s="35"/>
      <c r="L45" s="3"/>
      <c r="P45">
        <f>P44+P43+P42</f>
        <v>30778</v>
      </c>
    </row>
    <row r="46" spans="1:16" s="6" customFormat="1" ht="15.75" x14ac:dyDescent="0.2">
      <c r="A46" s="36"/>
      <c r="B46" s="73" t="s">
        <v>18</v>
      </c>
      <c r="C46" s="75"/>
      <c r="D46" s="75"/>
      <c r="E46" s="75"/>
      <c r="F46" s="75"/>
      <c r="G46" s="75"/>
      <c r="H46" s="75"/>
      <c r="I46" s="75"/>
      <c r="J46" s="37"/>
      <c r="K46" s="38"/>
      <c r="L46" s="5"/>
    </row>
    <row r="47" spans="1:16" s="6" customFormat="1" ht="17.25" customHeight="1" x14ac:dyDescent="0.2">
      <c r="A47" s="36"/>
      <c r="B47" s="39"/>
      <c r="C47" s="40"/>
      <c r="D47" s="40"/>
      <c r="E47" s="40"/>
      <c r="F47" s="40"/>
      <c r="G47" s="40"/>
      <c r="H47" s="40"/>
      <c r="I47" s="40"/>
      <c r="J47" s="37"/>
      <c r="K47" s="38"/>
      <c r="L47" s="5"/>
    </row>
    <row r="48" spans="1:16" s="6" customFormat="1" ht="15.75" hidden="1" x14ac:dyDescent="0.2">
      <c r="A48" s="36"/>
      <c r="B48" s="73"/>
      <c r="C48" s="74"/>
      <c r="D48" s="41"/>
      <c r="E48" s="36"/>
      <c r="F48" s="42"/>
      <c r="G48" s="37"/>
      <c r="H48" s="37"/>
      <c r="I48" s="43"/>
      <c r="J48" s="37"/>
      <c r="K48" s="38"/>
      <c r="L48" s="5"/>
    </row>
    <row r="49" spans="1:12" ht="13.5" hidden="1" customHeight="1" x14ac:dyDescent="0.25">
      <c r="A49" s="36"/>
      <c r="B49" s="36"/>
      <c r="C49" s="44"/>
      <c r="D49" s="36"/>
      <c r="E49" s="36"/>
      <c r="F49" s="42"/>
      <c r="G49" s="37"/>
      <c r="H49" s="37"/>
      <c r="I49" s="43"/>
      <c r="J49" s="37"/>
      <c r="K49" s="38"/>
      <c r="L49" s="3"/>
    </row>
    <row r="50" spans="1:12" ht="15.75" hidden="1" x14ac:dyDescent="0.25">
      <c r="A50" s="36"/>
      <c r="B50" s="36"/>
      <c r="C50" s="44"/>
      <c r="D50" s="73"/>
      <c r="E50" s="75"/>
      <c r="F50" s="75"/>
      <c r="G50" s="37"/>
      <c r="H50" s="37"/>
      <c r="I50" s="43"/>
      <c r="J50" s="37"/>
      <c r="K50" s="38"/>
      <c r="L50" s="3"/>
    </row>
    <row r="51" spans="1:12" ht="15.75" hidden="1" x14ac:dyDescent="0.25">
      <c r="A51" s="36"/>
      <c r="B51" s="36"/>
      <c r="C51" s="44"/>
      <c r="D51" s="36"/>
      <c r="E51" s="36"/>
      <c r="F51" s="42"/>
      <c r="G51" s="37"/>
      <c r="H51" s="37"/>
      <c r="I51" s="43"/>
      <c r="J51" s="37"/>
      <c r="K51" s="38"/>
      <c r="L51" s="3"/>
    </row>
    <row r="52" spans="1:12" ht="15.75" x14ac:dyDescent="0.25">
      <c r="A52" s="36"/>
      <c r="B52" s="45" t="s">
        <v>17</v>
      </c>
      <c r="C52" s="45"/>
      <c r="D52" s="45" t="s">
        <v>26</v>
      </c>
      <c r="E52" s="45"/>
      <c r="F52" s="45"/>
      <c r="G52" s="45"/>
      <c r="H52" s="45"/>
      <c r="I52" s="43"/>
      <c r="J52" s="37"/>
      <c r="K52" s="38"/>
      <c r="L52" s="3"/>
    </row>
    <row r="53" spans="1:12" ht="15.75" x14ac:dyDescent="0.25">
      <c r="A53" s="36"/>
      <c r="B53" s="45" t="s">
        <v>19</v>
      </c>
      <c r="C53" s="45"/>
      <c r="D53" s="45" t="s">
        <v>27</v>
      </c>
      <c r="E53" s="45"/>
      <c r="F53" s="45"/>
      <c r="G53" s="45"/>
      <c r="H53" s="45"/>
      <c r="I53" s="43"/>
      <c r="J53" s="37"/>
      <c r="K53" s="38"/>
      <c r="L53" s="3"/>
    </row>
    <row r="54" spans="1:12" ht="14.25" customHeight="1" x14ac:dyDescent="0.25">
      <c r="A54" s="36"/>
      <c r="B54" s="45" t="s">
        <v>20</v>
      </c>
      <c r="C54" s="45"/>
      <c r="D54" s="45" t="s">
        <v>28</v>
      </c>
      <c r="E54" s="45"/>
      <c r="F54" s="45"/>
      <c r="G54" s="45"/>
      <c r="H54" s="45"/>
      <c r="I54" s="43"/>
      <c r="J54" s="37"/>
      <c r="K54" s="38"/>
      <c r="L54" s="3"/>
    </row>
    <row r="55" spans="1:12" ht="3" hidden="1" customHeight="1" x14ac:dyDescent="0.25">
      <c r="A55" s="36"/>
      <c r="B55" s="36"/>
      <c r="C55" s="44"/>
      <c r="D55" s="36"/>
      <c r="E55" s="36"/>
      <c r="F55" s="42"/>
      <c r="G55" s="37"/>
      <c r="H55" s="37"/>
      <c r="I55" s="43"/>
      <c r="J55" s="37"/>
      <c r="K55" s="38"/>
      <c r="L55" s="3"/>
    </row>
    <row r="56" spans="1:12" ht="15.75" hidden="1" x14ac:dyDescent="0.25">
      <c r="A56" s="36"/>
      <c r="B56" s="36"/>
      <c r="C56" s="44"/>
      <c r="D56" s="36"/>
      <c r="E56" s="36"/>
      <c r="F56" s="42"/>
      <c r="G56" s="37"/>
      <c r="H56" s="37"/>
      <c r="I56" s="43"/>
      <c r="J56" s="37"/>
      <c r="K56" s="38"/>
      <c r="L56" s="3"/>
    </row>
    <row r="57" spans="1:12" ht="15.75" hidden="1" x14ac:dyDescent="0.25">
      <c r="A57" s="36"/>
      <c r="B57" s="36"/>
      <c r="C57" s="44"/>
      <c r="D57" s="36"/>
      <c r="E57" s="36"/>
      <c r="F57" s="42"/>
      <c r="G57" s="37"/>
      <c r="H57" s="37"/>
      <c r="I57" s="43"/>
      <c r="J57" s="37"/>
      <c r="K57" s="38"/>
      <c r="L57" s="3"/>
    </row>
    <row r="58" spans="1:12" ht="15.75" hidden="1" x14ac:dyDescent="0.25">
      <c r="A58" s="36"/>
      <c r="B58" s="36"/>
      <c r="C58" s="44"/>
      <c r="D58" s="36"/>
      <c r="E58" s="36"/>
      <c r="F58" s="42"/>
      <c r="G58" s="37"/>
      <c r="H58" s="37"/>
      <c r="I58" s="43"/>
      <c r="J58" s="37"/>
      <c r="K58" s="38"/>
      <c r="L58" s="3"/>
    </row>
    <row r="59" spans="1:12" ht="15.75" hidden="1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</row>
    <row r="60" spans="1:12" ht="15.75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</row>
    <row r="61" spans="1:12" ht="15" customHeight="1" x14ac:dyDescent="0.25">
      <c r="A61" s="45"/>
      <c r="B61" s="45" t="s">
        <v>29</v>
      </c>
      <c r="C61" s="45"/>
      <c r="D61" s="45"/>
      <c r="E61" s="45"/>
      <c r="F61" s="45"/>
      <c r="G61" s="45"/>
      <c r="H61" s="45"/>
      <c r="I61" s="45"/>
      <c r="J61" s="45"/>
      <c r="K61" s="45"/>
    </row>
  </sheetData>
  <mergeCells count="59">
    <mergeCell ref="I38:I39"/>
    <mergeCell ref="J38:J39"/>
    <mergeCell ref="K38:K39"/>
    <mergeCell ref="B40:C40"/>
    <mergeCell ref="H38:H39"/>
    <mergeCell ref="D38:D39"/>
    <mergeCell ref="E38:E39"/>
    <mergeCell ref="F38:F39"/>
    <mergeCell ref="G38:G39"/>
    <mergeCell ref="B42:C42"/>
    <mergeCell ref="A34:A35"/>
    <mergeCell ref="B36:C36"/>
    <mergeCell ref="B37:B39"/>
    <mergeCell ref="C37:C39"/>
    <mergeCell ref="B30:C30"/>
    <mergeCell ref="B31:B32"/>
    <mergeCell ref="C31:C32"/>
    <mergeCell ref="B33:C33"/>
    <mergeCell ref="B34:B35"/>
    <mergeCell ref="C34:C35"/>
    <mergeCell ref="A37:A39"/>
    <mergeCell ref="A22:A24"/>
    <mergeCell ref="B25:C25"/>
    <mergeCell ref="B26:B27"/>
    <mergeCell ref="C26:C27"/>
    <mergeCell ref="B28:C28"/>
    <mergeCell ref="B17:C17"/>
    <mergeCell ref="B19:C19"/>
    <mergeCell ref="B21:C21"/>
    <mergeCell ref="B22:B24"/>
    <mergeCell ref="C22:C24"/>
    <mergeCell ref="K7:K10"/>
    <mergeCell ref="B11:C11"/>
    <mergeCell ref="B15:C15"/>
    <mergeCell ref="A7:A10"/>
    <mergeCell ref="B7:B10"/>
    <mergeCell ref="C7:C10"/>
    <mergeCell ref="D7:D10"/>
    <mergeCell ref="E7:E10"/>
    <mergeCell ref="F7:F10"/>
    <mergeCell ref="G7:G10"/>
    <mergeCell ref="H7:H10"/>
    <mergeCell ref="I7:I10"/>
    <mergeCell ref="B48:C48"/>
    <mergeCell ref="D50:F50"/>
    <mergeCell ref="B46:I46"/>
    <mergeCell ref="B43:C43"/>
    <mergeCell ref="A1:K2"/>
    <mergeCell ref="A4:J4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J7:J10"/>
  </mergeCells>
  <pageMargins left="0.19685039370078741" right="0.19685039370078741" top="0.17" bottom="0.17" header="0.17" footer="0.17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Чичасова Екатерина Ивановна</dc:creator>
  <cp:lastModifiedBy>Ловыгина Наталья Борисовна</cp:lastModifiedBy>
  <cp:lastPrinted>2021-05-17T04:43:34Z</cp:lastPrinted>
  <dcterms:created xsi:type="dcterms:W3CDTF">2016-01-21T04:36:45Z</dcterms:created>
  <dcterms:modified xsi:type="dcterms:W3CDTF">2021-05-17T04:46:41Z</dcterms:modified>
</cp:coreProperties>
</file>