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5" yWindow="285" windowWidth="15765" windowHeight="13125"/>
  </bookViews>
  <sheets>
    <sheet name="Инвал 2019" sheetId="36" r:id="rId1"/>
  </sheets>
  <definedNames>
    <definedName name="_xlnm._FilterDatabase" localSheetId="0" hidden="1">'Инвал 2019'!$A$5:$L$6</definedName>
  </definedNames>
  <calcPr calcId="145621"/>
</workbook>
</file>

<file path=xl/calcChain.xml><?xml version="1.0" encoding="utf-8"?>
<calcChain xmlns="http://schemas.openxmlformats.org/spreadsheetml/2006/main">
  <c r="T8" i="36" l="1"/>
  <c r="T15" i="36"/>
  <c r="T14" i="36"/>
  <c r="T12" i="36"/>
  <c r="T11" i="36"/>
  <c r="T10" i="36"/>
  <c r="T9" i="36"/>
  <c r="T13" i="36"/>
  <c r="R15" i="36"/>
  <c r="T7" i="36"/>
  <c r="K46" i="36" l="1"/>
  <c r="F41" i="36" l="1"/>
  <c r="J40" i="36"/>
  <c r="K40" i="36" s="1"/>
  <c r="F38" i="36"/>
  <c r="J37" i="36"/>
  <c r="K37" i="36" s="1"/>
  <c r="F26" i="36"/>
  <c r="J25" i="36"/>
  <c r="K25" i="36" s="1"/>
  <c r="F12" i="36"/>
  <c r="J11" i="36"/>
  <c r="K11" i="36" s="1"/>
  <c r="F20" i="36"/>
  <c r="J19" i="36"/>
  <c r="K19" i="36" s="1"/>
  <c r="J9" i="36"/>
  <c r="K9" i="36" s="1"/>
  <c r="J24" i="36" l="1"/>
  <c r="K24" i="36" s="1"/>
  <c r="J44" i="36" l="1"/>
  <c r="K44" i="36" s="1"/>
  <c r="F45" i="36"/>
  <c r="J42" i="36"/>
  <c r="K42" i="36" s="1"/>
  <c r="K43" i="36" s="1"/>
  <c r="F43" i="36"/>
  <c r="J39" i="36"/>
  <c r="K39" i="36" s="1"/>
  <c r="K41" i="36" s="1"/>
  <c r="J36" i="36"/>
  <c r="K36" i="36" s="1"/>
  <c r="K38" i="36" s="1"/>
  <c r="J34" i="36"/>
  <c r="K34" i="36" s="1"/>
  <c r="J33" i="36"/>
  <c r="K33" i="36" s="1"/>
  <c r="F35" i="36"/>
  <c r="J31" i="36"/>
  <c r="K31" i="36" s="1"/>
  <c r="F32" i="36"/>
  <c r="J28" i="36"/>
  <c r="K28" i="36" s="1"/>
  <c r="J29" i="36"/>
  <c r="K29" i="36" s="1"/>
  <c r="J27" i="36"/>
  <c r="K27" i="36" s="1"/>
  <c r="F30" i="36"/>
  <c r="J23" i="36"/>
  <c r="K23" i="36" s="1"/>
  <c r="K26" i="36" s="1"/>
  <c r="J21" i="36"/>
  <c r="K21" i="36" s="1"/>
  <c r="F22" i="36"/>
  <c r="J15" i="36"/>
  <c r="K15" i="36" s="1"/>
  <c r="J13" i="36"/>
  <c r="K13" i="36" s="1"/>
  <c r="F14" i="36"/>
  <c r="J7" i="36"/>
  <c r="K7" i="36" s="1"/>
  <c r="K32" i="36" l="1"/>
  <c r="K14" i="36"/>
  <c r="K45" i="36"/>
  <c r="K35" i="36"/>
  <c r="K22" i="36"/>
  <c r="K30" i="36"/>
  <c r="J18" i="36"/>
  <c r="K18" i="36" s="1"/>
  <c r="J17" i="36"/>
  <c r="K17" i="36" s="1"/>
  <c r="J16" i="36"/>
  <c r="K16" i="36" s="1"/>
  <c r="J10" i="36"/>
  <c r="K10" i="36" s="1"/>
  <c r="J8" i="36"/>
  <c r="K8" i="36" s="1"/>
  <c r="K12" i="36" s="1"/>
  <c r="K20" i="36" l="1"/>
</calcChain>
</file>

<file path=xl/sharedStrings.xml><?xml version="1.0" encoding="utf-8"?>
<sst xmlns="http://schemas.openxmlformats.org/spreadsheetml/2006/main" count="146" uniqueCount="67">
  <si>
    <t>№ п\п</t>
  </si>
  <si>
    <t>Наименование объекта закупки</t>
  </si>
  <si>
    <t>Ед. изм.</t>
  </si>
  <si>
    <t>Металлические № 10. В картонной упаковке не менее 1000 скоб.</t>
  </si>
  <si>
    <t>шт</t>
  </si>
  <si>
    <t>уп.</t>
  </si>
  <si>
    <t>Единичные цены (тарифы)</t>
  </si>
  <si>
    <t>1*</t>
  </si>
  <si>
    <t>2*</t>
  </si>
  <si>
    <t>3*</t>
  </si>
  <si>
    <t>Начальная цена, руб.</t>
  </si>
  <si>
    <t>Средняя цена, руб.</t>
  </si>
  <si>
    <t>АК</t>
  </si>
  <si>
    <t>КДН</t>
  </si>
  <si>
    <t>Администрация</t>
  </si>
  <si>
    <t>ОТ</t>
  </si>
  <si>
    <t>Итого по виду товара</t>
  </si>
  <si>
    <t>Архив</t>
  </si>
  <si>
    <t>уп</t>
  </si>
  <si>
    <t>Итого: начальная (максимальная) цена контракта</t>
  </si>
  <si>
    <t>Метод обоснования начальной (максимальной) цены: метод сопоставления розничных цен</t>
  </si>
  <si>
    <t xml:space="preserve">Способ размещения заказа: электронный аукцион </t>
  </si>
  <si>
    <t>Загс</t>
  </si>
  <si>
    <t>Общее количество</t>
  </si>
  <si>
    <t>ОПЕКА</t>
  </si>
  <si>
    <t>ЗАГС</t>
  </si>
  <si>
    <t>Металлические скоб № 24/6. В картонной упаковке не менее 1000 скоб.</t>
  </si>
  <si>
    <t>Наименование отдела (упр)</t>
  </si>
  <si>
    <t>Антистеплер  для  металлических скоб размерами № 10, 24/6, 26/6</t>
  </si>
  <si>
    <t>О.Ю.Сорокина</t>
  </si>
  <si>
    <t>АРХИВ</t>
  </si>
  <si>
    <t>Обоснование начальной максимальной цены канцелярских товаров 2019 г</t>
  </si>
  <si>
    <t>Термоэтикетки в рулоне (17.29.11.110)</t>
  </si>
  <si>
    <t>Скобы для степлера (25.93.14.140)</t>
  </si>
  <si>
    <t>Антистеплер (25.99.29.190)</t>
  </si>
  <si>
    <t>Опека</t>
  </si>
  <si>
    <t>Обращение ТКО</t>
  </si>
  <si>
    <t>Исполнитель</t>
  </si>
  <si>
    <t>А. В. Тарасенко</t>
  </si>
  <si>
    <t xml:space="preserve">Отдел прогнозирования трудовых отношений                                                   </t>
  </si>
  <si>
    <t xml:space="preserve">Т. А. Алетдинова </t>
  </si>
  <si>
    <t xml:space="preserve">Ю. С. Лыпелмен </t>
  </si>
  <si>
    <t xml:space="preserve">Т.В. Оводова </t>
  </si>
  <si>
    <t xml:space="preserve">Т. Н. Сафонова </t>
  </si>
  <si>
    <t>М. Г. Филиппова</t>
  </si>
  <si>
    <t>Отдел по охране окружающей среды</t>
  </si>
  <si>
    <t>О. Н. Карзухина</t>
  </si>
  <si>
    <t>ЛИМИТ</t>
  </si>
  <si>
    <t>Канцел 1</t>
  </si>
  <si>
    <t>Канцел 2</t>
  </si>
  <si>
    <t>ТКО</t>
  </si>
  <si>
    <t>Итого</t>
  </si>
  <si>
    <t>Описание объекта закупки</t>
  </si>
  <si>
    <t>Дырокол (25.99.22.130-00000003)</t>
  </si>
  <si>
    <t xml:space="preserve">Дырокол для люверсов.
Количество пробиваемых листов не менее 100, но не более 300.
</t>
  </si>
  <si>
    <t>Самоклеящиеся термоэтикетки размером 58х40 мм на ленте в рулоне, без печати, не менее 700 штук в рулоне. Упакованы в белые гофрокороба, не менее 24 рулона, внутри коробки ролики упакованы в термоусадочную пленку блоками по не менее 6 штук. Область применения: для печати информации штрих кодов посредством использования термопринтеров.</t>
  </si>
  <si>
    <t>Скрепки металлические. (25.99.23.000-00000020)</t>
  </si>
  <si>
    <t xml:space="preserve">Длина не менее 26 мм, но не более 30 мм.
Количество штук в упаковке 100.
</t>
  </si>
  <si>
    <t xml:space="preserve">Длина не менее 45мм, но не более 50 мм.
Количество штук в упаковке 100.
</t>
  </si>
  <si>
    <t>Короб архивный (17.21.14.120)</t>
  </si>
  <si>
    <t>Архивная папка предназначена для архивного хранения документов формата А4 как самостоятельно, так и в специальных коробах. Папка фиксируется двумя завязками. Вмещает не менее 480 листов. Предусмотрено поле для надписей. Размер:  длина не менее 260 мм, ширина не менее 75 мм,  высота не менее 320 мм.</t>
  </si>
  <si>
    <t>Зажим для бумаг. (25.99.23.000-00000022 )</t>
  </si>
  <si>
    <t>Количество скрепляемых листов не менее 100, но не более 140. Количество штук в упаковке не менее 10, но не более 40. Цвет- черный.</t>
  </si>
  <si>
    <t>Количество скрепляемых листов не менее 140, но не более 200. Количество штук в упаковке не менее 10, но не более 40. Цвет - черный.</t>
  </si>
  <si>
    <t>Количество скрепляемых листов не менее 200, но не более 240. Количество штук в упаковке не менее 10, но не более 40. Цвет - черный.</t>
  </si>
  <si>
    <t>Пакет почтовый пластиковый. (22.22.19.000-00000002 )</t>
  </si>
  <si>
    <t xml:space="preserve">Длина не менее 300 мм, но не более 350 мм.
Ширина не менее 160 мм, но не более 220 мм.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</si>
</sst>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</font>
    <font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3" fillId="4" borderId="0" applyNumberFormat="0" applyBorder="0" applyAlignment="0" applyProtection="0"/>
  </cellStyleXfs>
  <cellXfs count="129">
    <xf numFmtId="0" fontId="0" fillId="0" borderId="0" xfId="0"/>
    <xf numFmtId="0" fontId="14" fillId="0" borderId="0" xfId="0" applyFont="1" applyFill="1" applyBorder="1"/>
    <xf numFmtId="0" fontId="15" fillId="0" borderId="0" xfId="0" applyFont="1" applyFill="1" applyBorder="1" applyAlignment="1"/>
    <xf numFmtId="0" fontId="15" fillId="0" borderId="0" xfId="0" applyFont="1" applyFill="1" applyAlignment="1"/>
    <xf numFmtId="0" fontId="15" fillId="0" borderId="0" xfId="0" applyFont="1" applyFill="1" applyAlignment="1">
      <alignment wrapText="1"/>
    </xf>
    <xf numFmtId="0" fontId="8" fillId="0" borderId="0" xfId="0" applyFont="1" applyFill="1" applyAlignment="1"/>
    <xf numFmtId="0" fontId="16" fillId="0" borderId="0" xfId="0" applyFont="1" applyFill="1" applyBorder="1"/>
    <xf numFmtId="0" fontId="16" fillId="0" borderId="0" xfId="0" applyFont="1" applyFill="1" applyAlignment="1"/>
    <xf numFmtId="0" fontId="11" fillId="0" borderId="0" xfId="0" applyFont="1" applyFill="1" applyBorder="1" applyAlignment="1">
      <alignment horizontal="left"/>
    </xf>
    <xf numFmtId="0" fontId="10" fillId="0" borderId="0" xfId="0" applyFont="1" applyFill="1" applyAlignment="1">
      <alignment horizontal="left"/>
    </xf>
    <xf numFmtId="0" fontId="9" fillId="0" borderId="0" xfId="0" applyFont="1" applyFill="1" applyBorder="1" applyAlignment="1">
      <alignment horizontal="center" vertical="top"/>
    </xf>
    <xf numFmtId="0" fontId="10" fillId="0" borderId="0" xfId="0" applyFont="1" applyFill="1" applyAlignment="1">
      <alignment horizontal="center"/>
    </xf>
    <xf numFmtId="0" fontId="0" fillId="0" borderId="0" xfId="0" applyFill="1"/>
    <xf numFmtId="0" fontId="11" fillId="0" borderId="12" xfId="0" applyFont="1" applyFill="1" applyBorder="1" applyAlignment="1"/>
    <xf numFmtId="0" fontId="10" fillId="0" borderId="12" xfId="0" applyFont="1" applyFill="1" applyBorder="1" applyAlignment="1"/>
    <xf numFmtId="0" fontId="11" fillId="0" borderId="0" xfId="0" applyFont="1" applyFill="1" applyBorder="1" applyAlignment="1"/>
    <xf numFmtId="0" fontId="11" fillId="0" borderId="5" xfId="1" applyFont="1" applyFill="1" applyBorder="1" applyAlignment="1">
      <alignment horizontal="center" vertical="center" wrapText="1"/>
    </xf>
    <xf numFmtId="0" fontId="11" fillId="0" borderId="3" xfId="1" applyFont="1" applyFill="1" applyBorder="1" applyAlignment="1">
      <alignment horizontal="center" vertical="center" wrapText="1"/>
    </xf>
    <xf numFmtId="0" fontId="11" fillId="0" borderId="1" xfId="1" applyFont="1" applyFill="1" applyBorder="1" applyAlignment="1">
      <alignment horizontal="center" vertical="center" wrapText="1"/>
    </xf>
    <xf numFmtId="0" fontId="11" fillId="0" borderId="7" xfId="1" applyFont="1" applyFill="1" applyBorder="1" applyAlignment="1">
      <alignment horizontal="center" vertical="center" wrapText="1"/>
    </xf>
    <xf numFmtId="0" fontId="11" fillId="0" borderId="8" xfId="1" applyFont="1" applyFill="1" applyBorder="1" applyAlignment="1">
      <alignment horizontal="center" vertical="center" wrapText="1"/>
    </xf>
    <xf numFmtId="0" fontId="12" fillId="0" borderId="13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6" fillId="0" borderId="0" xfId="0" applyFont="1" applyFill="1"/>
    <xf numFmtId="4" fontId="6" fillId="0" borderId="0" xfId="0" applyNumberFormat="1" applyFont="1" applyFill="1"/>
    <xf numFmtId="0" fontId="11" fillId="0" borderId="5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4" fontId="11" fillId="0" borderId="2" xfId="0" applyNumberFormat="1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/>
    </xf>
    <xf numFmtId="4" fontId="18" fillId="0" borderId="1" xfId="0" applyNumberFormat="1" applyFont="1" applyFill="1" applyBorder="1" applyAlignment="1">
      <alignment horizontal="center" vertical="center"/>
    </xf>
    <xf numFmtId="4" fontId="6" fillId="0" borderId="1" xfId="0" applyNumberFormat="1" applyFont="1" applyFill="1" applyBorder="1" applyAlignment="1">
      <alignment horizontal="center" vertical="center"/>
    </xf>
    <xf numFmtId="4" fontId="6" fillId="0" borderId="1" xfId="0" applyNumberFormat="1" applyFont="1" applyFill="1" applyBorder="1" applyAlignment="1">
      <alignment vertical="center"/>
    </xf>
    <xf numFmtId="0" fontId="7" fillId="0" borderId="10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1" fillId="0" borderId="2" xfId="3" applyFont="1" applyFill="1" applyBorder="1" applyAlignment="1">
      <alignment horizontal="center" vertical="center" wrapText="1"/>
    </xf>
    <xf numFmtId="0" fontId="11" fillId="0" borderId="2" xfId="3" applyFont="1" applyFill="1" applyBorder="1" applyAlignment="1">
      <alignment horizontal="center" vertical="center"/>
    </xf>
    <xf numFmtId="0" fontId="19" fillId="0" borderId="2" xfId="2" applyFont="1" applyFill="1" applyBorder="1" applyAlignment="1">
      <alignment horizontal="center" vertical="center"/>
    </xf>
    <xf numFmtId="4" fontId="19" fillId="0" borderId="3" xfId="2" applyNumberFormat="1" applyFont="1" applyFill="1" applyBorder="1" applyAlignment="1">
      <alignment horizontal="center" vertical="center"/>
    </xf>
    <xf numFmtId="4" fontId="4" fillId="0" borderId="3" xfId="2" applyNumberFormat="1" applyFont="1" applyFill="1" applyBorder="1" applyAlignment="1">
      <alignment horizontal="center" vertical="center"/>
    </xf>
    <xf numFmtId="4" fontId="6" fillId="0" borderId="3" xfId="0" applyNumberFormat="1" applyFont="1" applyFill="1" applyBorder="1" applyAlignment="1">
      <alignment vertical="center"/>
    </xf>
    <xf numFmtId="0" fontId="19" fillId="0" borderId="2" xfId="0" applyFont="1" applyFill="1" applyBorder="1" applyAlignment="1">
      <alignment horizontal="center" vertical="center" wrapText="1"/>
    </xf>
    <xf numFmtId="4" fontId="19" fillId="0" borderId="3" xfId="0" applyNumberFormat="1" applyFont="1" applyFill="1" applyBorder="1" applyAlignment="1">
      <alignment horizontal="center" vertical="center" wrapText="1"/>
    </xf>
    <xf numFmtId="4" fontId="4" fillId="0" borderId="3" xfId="0" applyNumberFormat="1" applyFont="1" applyFill="1" applyBorder="1" applyAlignment="1">
      <alignment horizontal="center" vertical="center" wrapText="1"/>
    </xf>
    <xf numFmtId="4" fontId="19" fillId="0" borderId="1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4" fontId="19" fillId="0" borderId="4" xfId="0" applyNumberFormat="1" applyFont="1" applyFill="1" applyBorder="1" applyAlignment="1">
      <alignment horizontal="center" vertical="center" wrapText="1"/>
    </xf>
    <xf numFmtId="4" fontId="4" fillId="0" borderId="4" xfId="0" applyNumberFormat="1" applyFont="1" applyFill="1" applyBorder="1" applyAlignment="1">
      <alignment horizontal="center" vertical="center" wrapText="1"/>
    </xf>
    <xf numFmtId="4" fontId="6" fillId="0" borderId="4" xfId="0" applyNumberFormat="1" applyFont="1" applyFill="1" applyBorder="1" applyAlignment="1">
      <alignment vertical="center"/>
    </xf>
    <xf numFmtId="0" fontId="11" fillId="0" borderId="1" xfId="1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11" fillId="0" borderId="2" xfId="1" applyFont="1" applyFill="1" applyBorder="1" applyAlignment="1">
      <alignment horizontal="center" vertical="center" wrapText="1"/>
    </xf>
    <xf numFmtId="0" fontId="11" fillId="0" borderId="2" xfId="1" applyFont="1" applyFill="1" applyBorder="1" applyAlignment="1">
      <alignment horizontal="center" vertical="center"/>
    </xf>
    <xf numFmtId="4" fontId="11" fillId="0" borderId="2" xfId="1" applyNumberFormat="1" applyFont="1" applyFill="1" applyBorder="1" applyAlignment="1">
      <alignment horizontal="center" vertical="center"/>
    </xf>
    <xf numFmtId="4" fontId="11" fillId="0" borderId="7" xfId="1" applyNumberFormat="1" applyFont="1" applyFill="1" applyBorder="1" applyAlignment="1">
      <alignment horizontal="center" vertical="center"/>
    </xf>
    <xf numFmtId="4" fontId="12" fillId="0" borderId="2" xfId="1" applyNumberFormat="1" applyFont="1" applyFill="1" applyBorder="1" applyAlignment="1">
      <alignment horizontal="center" vertical="center"/>
    </xf>
    <xf numFmtId="0" fontId="19" fillId="0" borderId="2" xfId="3" applyFont="1" applyFill="1" applyBorder="1" applyAlignment="1">
      <alignment horizontal="center" vertical="center" wrapText="1"/>
    </xf>
    <xf numFmtId="4" fontId="19" fillId="0" borderId="4" xfId="3" applyNumberFormat="1" applyFont="1" applyFill="1" applyBorder="1" applyAlignment="1">
      <alignment horizontal="center" vertical="center" wrapText="1"/>
    </xf>
    <xf numFmtId="4" fontId="4" fillId="0" borderId="4" xfId="3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2" xfId="2" applyFont="1" applyFill="1" applyBorder="1" applyAlignment="1">
      <alignment horizontal="center" vertical="center" wrapText="1"/>
    </xf>
    <xf numFmtId="0" fontId="18" fillId="0" borderId="2" xfId="0" applyFont="1" applyFill="1" applyBorder="1"/>
    <xf numFmtId="4" fontId="18" fillId="0" borderId="2" xfId="0" applyNumberFormat="1" applyFont="1" applyFill="1" applyBorder="1"/>
    <xf numFmtId="4" fontId="6" fillId="0" borderId="2" xfId="0" applyNumberFormat="1" applyFont="1" applyFill="1" applyBorder="1"/>
    <xf numFmtId="0" fontId="12" fillId="0" borderId="2" xfId="0" applyFont="1" applyFill="1" applyBorder="1" applyAlignment="1">
      <alignment horizontal="center" vertical="center" wrapText="1"/>
    </xf>
    <xf numFmtId="0" fontId="11" fillId="0" borderId="13" xfId="0" applyFont="1" applyFill="1" applyBorder="1" applyAlignment="1">
      <alignment horizontal="center" vertical="center" wrapText="1"/>
    </xf>
    <xf numFmtId="4" fontId="6" fillId="0" borderId="1" xfId="0" applyNumberFormat="1" applyFont="1" applyFill="1" applyBorder="1"/>
    <xf numFmtId="0" fontId="7" fillId="0" borderId="14" xfId="0" applyFont="1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 wrapText="1"/>
    </xf>
    <xf numFmtId="0" fontId="11" fillId="0" borderId="3" xfId="1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4" fontId="11" fillId="0" borderId="8" xfId="0" applyNumberFormat="1" applyFont="1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 wrapText="1"/>
    </xf>
    <xf numFmtId="0" fontId="0" fillId="0" borderId="14" xfId="0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/>
    </xf>
    <xf numFmtId="4" fontId="11" fillId="0" borderId="2" xfId="3" applyNumberFormat="1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4" fontId="11" fillId="0" borderId="2" xfId="2" applyNumberFormat="1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 wrapText="1"/>
    </xf>
    <xf numFmtId="0" fontId="11" fillId="0" borderId="8" xfId="1" applyFont="1" applyFill="1" applyBorder="1" applyAlignment="1">
      <alignment horizontal="center" vertical="center" wrapText="1"/>
    </xf>
    <xf numFmtId="4" fontId="11" fillId="0" borderId="8" xfId="1" applyNumberFormat="1" applyFont="1" applyFill="1" applyBorder="1" applyAlignment="1">
      <alignment horizontal="center" vertical="center"/>
    </xf>
    <xf numFmtId="0" fontId="12" fillId="0" borderId="5" xfId="2" applyFont="1" applyFill="1" applyBorder="1" applyAlignment="1">
      <alignment wrapText="1"/>
    </xf>
    <xf numFmtId="0" fontId="11" fillId="0" borderId="5" xfId="2" applyFont="1" applyFill="1" applyBorder="1" applyAlignment="1">
      <alignment wrapText="1"/>
    </xf>
    <xf numFmtId="0" fontId="11" fillId="0" borderId="2" xfId="2" applyFont="1" applyFill="1" applyBorder="1" applyAlignment="1">
      <alignment horizontal="center" vertical="center"/>
    </xf>
    <xf numFmtId="4" fontId="11" fillId="0" borderId="8" xfId="2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7" xfId="0" applyFont="1" applyFill="1" applyBorder="1" applyAlignment="1"/>
    <xf numFmtId="0" fontId="12" fillId="0" borderId="7" xfId="0" applyFont="1" applyFill="1" applyBorder="1" applyAlignment="1"/>
    <xf numFmtId="4" fontId="11" fillId="0" borderId="7" xfId="0" applyNumberFormat="1" applyFont="1" applyFill="1" applyBorder="1" applyAlignment="1"/>
    <xf numFmtId="4" fontId="12" fillId="0" borderId="7" xfId="0" applyNumberFormat="1" applyFont="1" applyFill="1" applyBorder="1" applyAlignment="1"/>
    <xf numFmtId="4" fontId="11" fillId="0" borderId="8" xfId="0" applyNumberFormat="1" applyFont="1" applyFill="1" applyBorder="1" applyAlignment="1"/>
    <xf numFmtId="4" fontId="12" fillId="0" borderId="6" xfId="0" applyNumberFormat="1" applyFont="1" applyFill="1" applyBorder="1" applyAlignment="1">
      <alignment horizontal="center" vertical="center"/>
    </xf>
    <xf numFmtId="0" fontId="12" fillId="0" borderId="0" xfId="0" quotePrefix="1" applyFont="1" applyFill="1" applyAlignment="1">
      <alignment horizontal="left"/>
    </xf>
    <xf numFmtId="0" fontId="12" fillId="0" borderId="0" xfId="0" applyFont="1" applyFill="1" applyAlignment="1"/>
    <xf numFmtId="2" fontId="7" fillId="0" borderId="0" xfId="0" applyNumberFormat="1" applyFont="1" applyFill="1" applyAlignment="1">
      <alignment vertical="center"/>
    </xf>
    <xf numFmtId="0" fontId="7" fillId="0" borderId="0" xfId="0" applyFont="1" applyFill="1" applyAlignment="1"/>
    <xf numFmtId="0" fontId="7" fillId="0" borderId="0" xfId="0" applyFont="1" applyFill="1" applyAlignment="1">
      <alignment vertical="center"/>
    </xf>
    <xf numFmtId="4" fontId="7" fillId="0" borderId="0" xfId="0" applyNumberFormat="1" applyFont="1" applyFill="1" applyAlignment="1">
      <alignment vertical="center"/>
    </xf>
    <xf numFmtId="0" fontId="6" fillId="0" borderId="0" xfId="0" applyFont="1" applyFill="1" applyAlignment="1"/>
    <xf numFmtId="0" fontId="6" fillId="0" borderId="0" xfId="0" applyFont="1" applyFill="1" applyAlignment="1">
      <alignment vertical="center"/>
    </xf>
    <xf numFmtId="0" fontId="17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/>
    <xf numFmtId="0" fontId="17" fillId="0" borderId="0" xfId="0" applyFont="1" applyFill="1" applyBorder="1" applyAlignment="1">
      <alignment horizontal="left" vertical="center" wrapText="1"/>
    </xf>
    <xf numFmtId="0" fontId="5" fillId="0" borderId="0" xfId="0" applyFont="1" applyFill="1" applyAlignment="1"/>
    <xf numFmtId="0" fontId="5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/>
    <xf numFmtId="0" fontId="4" fillId="0" borderId="0" xfId="0" applyFont="1" applyFill="1" applyBorder="1" applyAlignment="1">
      <alignment vertical="center"/>
    </xf>
    <xf numFmtId="0" fontId="0" fillId="0" borderId="0" xfId="0" applyFill="1" applyAlignment="1"/>
    <xf numFmtId="0" fontId="13" fillId="0" borderId="0" xfId="0" applyFont="1" applyFill="1"/>
  </cellXfs>
  <cellStyles count="4">
    <cellStyle name="Нейтральный" xfId="3" builtinId="28"/>
    <cellStyle name="Обычный" xfId="0" builtinId="0"/>
    <cellStyle name="Плохой" xfId="2" builtinId="27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T190"/>
  <sheetViews>
    <sheetView tabSelected="1" zoomScaleNormal="100" workbookViewId="0">
      <selection activeCell="M17" sqref="M17"/>
    </sheetView>
  </sheetViews>
  <sheetFormatPr defaultRowHeight="18.75" x14ac:dyDescent="0.3"/>
  <cols>
    <col min="1" max="1" width="3.42578125" style="12" customWidth="1"/>
    <col min="2" max="2" width="21.5703125" style="12" customWidth="1"/>
    <col min="3" max="3" width="53.28515625" style="12" customWidth="1"/>
    <col min="4" max="4" width="9.140625" style="12"/>
    <col min="5" max="5" width="3.42578125" style="12" customWidth="1"/>
    <col min="6" max="6" width="6.7109375" style="12" customWidth="1"/>
    <col min="7" max="7" width="8" style="12" customWidth="1"/>
    <col min="8" max="8" width="8.28515625" style="12" customWidth="1"/>
    <col min="9" max="10" width="7.85546875" style="12" customWidth="1"/>
    <col min="11" max="11" width="11.28515625" style="12" customWidth="1"/>
    <col min="12" max="12" width="9.140625" style="128"/>
    <col min="13" max="16" width="9.140625" style="12"/>
    <col min="17" max="17" width="10.85546875" style="12" customWidth="1"/>
    <col min="18" max="18" width="12.140625" style="12" customWidth="1"/>
    <col min="19" max="19" width="9.28515625" style="12" customWidth="1"/>
    <col min="20" max="20" width="11.5703125" style="12" customWidth="1"/>
    <col min="21" max="16384" width="9.140625" style="12"/>
  </cols>
  <sheetData>
    <row r="1" spans="1:20" x14ac:dyDescent="0.3">
      <c r="A1" s="10" t="s">
        <v>31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"/>
    </row>
    <row r="2" spans="1:20" x14ac:dyDescent="0.3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"/>
    </row>
    <row r="3" spans="1:20" ht="15" x14ac:dyDescent="0.25">
      <c r="A3" s="8" t="s">
        <v>20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</row>
    <row r="4" spans="1:20" x14ac:dyDescent="0.3">
      <c r="A4" s="13" t="s">
        <v>21</v>
      </c>
      <c r="B4" s="14"/>
      <c r="C4" s="14"/>
      <c r="D4" s="14"/>
      <c r="E4" s="14"/>
      <c r="F4" s="14"/>
      <c r="G4" s="14"/>
      <c r="H4" s="14"/>
      <c r="I4" s="14"/>
      <c r="J4" s="14"/>
      <c r="K4" s="15"/>
      <c r="L4" s="2"/>
    </row>
    <row r="5" spans="1:20" ht="15.75" customHeight="1" x14ac:dyDescent="0.3">
      <c r="A5" s="16" t="s">
        <v>0</v>
      </c>
      <c r="B5" s="16" t="s">
        <v>1</v>
      </c>
      <c r="C5" s="16" t="s">
        <v>52</v>
      </c>
      <c r="D5" s="16" t="s">
        <v>27</v>
      </c>
      <c r="E5" s="16" t="s">
        <v>2</v>
      </c>
      <c r="F5" s="17" t="s">
        <v>23</v>
      </c>
      <c r="G5" s="18" t="s">
        <v>6</v>
      </c>
      <c r="H5" s="19"/>
      <c r="I5" s="20"/>
      <c r="J5" s="21" t="s">
        <v>11</v>
      </c>
      <c r="K5" s="22" t="s">
        <v>10</v>
      </c>
      <c r="L5" s="3"/>
    </row>
    <row r="6" spans="1:20" ht="41.25" customHeight="1" x14ac:dyDescent="0.3">
      <c r="A6" s="23"/>
      <c r="B6" s="23"/>
      <c r="C6" s="23"/>
      <c r="D6" s="23"/>
      <c r="E6" s="23"/>
      <c r="F6" s="24"/>
      <c r="G6" s="25" t="s">
        <v>7</v>
      </c>
      <c r="H6" s="25" t="s">
        <v>8</v>
      </c>
      <c r="I6" s="25" t="s">
        <v>9</v>
      </c>
      <c r="J6" s="26"/>
      <c r="K6" s="27"/>
      <c r="L6" s="4"/>
      <c r="Q6" s="28"/>
      <c r="R6" s="28" t="s">
        <v>47</v>
      </c>
      <c r="S6" s="28" t="s">
        <v>48</v>
      </c>
      <c r="T6" s="29" t="s">
        <v>49</v>
      </c>
    </row>
    <row r="7" spans="1:20" ht="28.5" customHeight="1" x14ac:dyDescent="0.3">
      <c r="A7" s="30">
        <v>1</v>
      </c>
      <c r="B7" s="31" t="s">
        <v>33</v>
      </c>
      <c r="C7" s="32" t="s">
        <v>26</v>
      </c>
      <c r="D7" s="33" t="s">
        <v>14</v>
      </c>
      <c r="E7" s="33" t="s">
        <v>18</v>
      </c>
      <c r="F7" s="34">
        <v>50</v>
      </c>
      <c r="G7" s="35">
        <v>21.92</v>
      </c>
      <c r="H7" s="35">
        <v>22.58</v>
      </c>
      <c r="I7" s="35">
        <v>23.02</v>
      </c>
      <c r="J7" s="35">
        <f>ROUND((G7+H7+I7)/3,2)</f>
        <v>22.51</v>
      </c>
      <c r="K7" s="35">
        <f>F7*J7</f>
        <v>1125.5</v>
      </c>
      <c r="L7" s="3"/>
      <c r="Q7" s="36" t="s">
        <v>12</v>
      </c>
      <c r="R7" s="37">
        <v>724.08</v>
      </c>
      <c r="S7" s="38"/>
      <c r="T7" s="39">
        <f>U137</f>
        <v>0</v>
      </c>
    </row>
    <row r="8" spans="1:20" x14ac:dyDescent="0.3">
      <c r="A8" s="40"/>
      <c r="B8" s="41"/>
      <c r="C8" s="42"/>
      <c r="D8" s="43" t="s">
        <v>24</v>
      </c>
      <c r="E8" s="33" t="s">
        <v>18</v>
      </c>
      <c r="F8" s="44">
        <v>10</v>
      </c>
      <c r="G8" s="35">
        <v>21.92</v>
      </c>
      <c r="H8" s="35">
        <v>22.58</v>
      </c>
      <c r="I8" s="35">
        <v>23.02</v>
      </c>
      <c r="J8" s="35">
        <f t="shared" ref="J8:J18" si="0">ROUND((G8+H8+I8)/3,2)</f>
        <v>22.51</v>
      </c>
      <c r="K8" s="35">
        <f t="shared" ref="K8:K10" si="1">F8*J8</f>
        <v>225.10000000000002</v>
      </c>
      <c r="L8" s="3"/>
      <c r="Q8" s="45" t="s">
        <v>15</v>
      </c>
      <c r="R8" s="46">
        <v>9203.8700000000008</v>
      </c>
      <c r="S8" s="47"/>
      <c r="T8" s="48">
        <f>K9+K19+K44</f>
        <v>1463.39</v>
      </c>
    </row>
    <row r="9" spans="1:20" x14ac:dyDescent="0.3">
      <c r="A9" s="40"/>
      <c r="B9" s="41"/>
      <c r="C9" s="42"/>
      <c r="D9" s="43" t="s">
        <v>15</v>
      </c>
      <c r="E9" s="33" t="s">
        <v>18</v>
      </c>
      <c r="F9" s="44">
        <v>3</v>
      </c>
      <c r="G9" s="35">
        <v>21.92</v>
      </c>
      <c r="H9" s="35">
        <v>22.58</v>
      </c>
      <c r="I9" s="35">
        <v>23.02</v>
      </c>
      <c r="J9" s="35">
        <f t="shared" ref="J9" si="2">ROUND((G9+H9+I9)/3,2)</f>
        <v>22.51</v>
      </c>
      <c r="K9" s="35">
        <f t="shared" ref="K9" si="3">F9*J9</f>
        <v>67.53</v>
      </c>
      <c r="L9" s="3"/>
      <c r="Q9" s="49" t="s">
        <v>24</v>
      </c>
      <c r="R9" s="50">
        <v>21242.42</v>
      </c>
      <c r="S9" s="51"/>
      <c r="T9" s="48">
        <f>K8+K24+K28</f>
        <v>417.58000000000004</v>
      </c>
    </row>
    <row r="10" spans="1:20" ht="15" customHeight="1" x14ac:dyDescent="0.3">
      <c r="A10" s="40"/>
      <c r="B10" s="41"/>
      <c r="C10" s="42"/>
      <c r="D10" s="33" t="s">
        <v>17</v>
      </c>
      <c r="E10" s="33" t="s">
        <v>18</v>
      </c>
      <c r="F10" s="34">
        <v>4</v>
      </c>
      <c r="G10" s="35">
        <v>21.92</v>
      </c>
      <c r="H10" s="35">
        <v>22.58</v>
      </c>
      <c r="I10" s="35">
        <v>23.02</v>
      </c>
      <c r="J10" s="35">
        <f t="shared" si="0"/>
        <v>22.51</v>
      </c>
      <c r="K10" s="35">
        <f t="shared" si="1"/>
        <v>90.04</v>
      </c>
      <c r="L10" s="3"/>
      <c r="Q10" s="49" t="s">
        <v>13</v>
      </c>
      <c r="R10" s="52">
        <v>18882.240000000002</v>
      </c>
      <c r="S10" s="53"/>
      <c r="T10" s="39">
        <f>K16+K33</f>
        <v>525.24</v>
      </c>
    </row>
    <row r="11" spans="1:20" ht="27" customHeight="1" x14ac:dyDescent="0.3">
      <c r="A11" s="54"/>
      <c r="B11" s="55"/>
      <c r="C11" s="56"/>
      <c r="D11" s="33" t="s">
        <v>36</v>
      </c>
      <c r="E11" s="33" t="s">
        <v>18</v>
      </c>
      <c r="F11" s="34">
        <v>5</v>
      </c>
      <c r="G11" s="35">
        <v>21.92</v>
      </c>
      <c r="H11" s="35">
        <v>22.58</v>
      </c>
      <c r="I11" s="35">
        <v>23.02</v>
      </c>
      <c r="J11" s="35">
        <f t="shared" ref="J11" si="4">ROUND((G11+H11+I11)/3,2)</f>
        <v>22.51</v>
      </c>
      <c r="K11" s="35">
        <f t="shared" ref="K11" si="5">F11*J11</f>
        <v>112.55000000000001</v>
      </c>
      <c r="L11" s="3"/>
      <c r="Q11" s="49" t="s">
        <v>17</v>
      </c>
      <c r="R11" s="57">
        <v>27600</v>
      </c>
      <c r="S11" s="58"/>
      <c r="T11" s="59">
        <f>K10+K18+K29+K34</f>
        <v>3946.2999999999997</v>
      </c>
    </row>
    <row r="12" spans="1:20" ht="15.75" customHeight="1" x14ac:dyDescent="0.3">
      <c r="A12" s="60"/>
      <c r="B12" s="18" t="s">
        <v>16</v>
      </c>
      <c r="C12" s="61"/>
      <c r="D12" s="62"/>
      <c r="E12" s="33" t="s">
        <v>18</v>
      </c>
      <c r="F12" s="63">
        <f>F7+F8+F10+F9+F11</f>
        <v>72</v>
      </c>
      <c r="G12" s="64"/>
      <c r="H12" s="65"/>
      <c r="I12" s="64"/>
      <c r="J12" s="35"/>
      <c r="K12" s="66">
        <f>K7+K8+K10+K9+K11</f>
        <v>1620.7199999999998</v>
      </c>
      <c r="L12" s="3"/>
      <c r="Q12" s="67" t="s">
        <v>22</v>
      </c>
      <c r="R12" s="68">
        <v>7471.14</v>
      </c>
      <c r="S12" s="69"/>
      <c r="T12" s="59">
        <f>K17</f>
        <v>101.52000000000001</v>
      </c>
    </row>
    <row r="13" spans="1:20" ht="31.5" customHeight="1" x14ac:dyDescent="0.3">
      <c r="A13" s="70">
        <v>2</v>
      </c>
      <c r="B13" s="25" t="s">
        <v>53</v>
      </c>
      <c r="C13" s="33" t="s">
        <v>54</v>
      </c>
      <c r="D13" s="33" t="s">
        <v>14</v>
      </c>
      <c r="E13" s="71" t="s">
        <v>4</v>
      </c>
      <c r="F13" s="34">
        <v>5</v>
      </c>
      <c r="G13" s="35">
        <v>2892.26</v>
      </c>
      <c r="H13" s="35">
        <v>2979.03</v>
      </c>
      <c r="I13" s="35">
        <v>3036.87</v>
      </c>
      <c r="J13" s="35">
        <f>ROUND((G13+H13+I13)/3,2)</f>
        <v>2969.39</v>
      </c>
      <c r="K13" s="35">
        <f>F13*J13</f>
        <v>14846.949999999999</v>
      </c>
      <c r="L13" s="5"/>
      <c r="Q13" s="49" t="s">
        <v>14</v>
      </c>
      <c r="R13" s="57">
        <v>347357.9</v>
      </c>
      <c r="S13" s="58"/>
      <c r="T13" s="59">
        <f>K7+K13+K15+K21+K23+K27+K31+K36+K39+K42</f>
        <v>75966.649999999994</v>
      </c>
    </row>
    <row r="14" spans="1:20" x14ac:dyDescent="0.3">
      <c r="A14" s="60"/>
      <c r="B14" s="18" t="s">
        <v>16</v>
      </c>
      <c r="C14" s="61"/>
      <c r="D14" s="62"/>
      <c r="E14" s="71" t="s">
        <v>4</v>
      </c>
      <c r="F14" s="63">
        <f>F13</f>
        <v>5</v>
      </c>
      <c r="G14" s="64"/>
      <c r="H14" s="65"/>
      <c r="I14" s="64"/>
      <c r="J14" s="35"/>
      <c r="K14" s="66">
        <f>K13</f>
        <v>14846.949999999999</v>
      </c>
      <c r="L14" s="3"/>
      <c r="Q14" s="72" t="s">
        <v>50</v>
      </c>
      <c r="R14" s="73">
        <v>1900</v>
      </c>
      <c r="S14" s="74"/>
      <c r="T14" s="74">
        <f>K11+K25+K37+K40</f>
        <v>299.14999999999998</v>
      </c>
    </row>
    <row r="15" spans="1:20" ht="24" x14ac:dyDescent="0.3">
      <c r="A15" s="30">
        <v>3</v>
      </c>
      <c r="B15" s="75" t="s">
        <v>33</v>
      </c>
      <c r="C15" s="76" t="s">
        <v>3</v>
      </c>
      <c r="D15" s="33" t="s">
        <v>14</v>
      </c>
      <c r="E15" s="33" t="s">
        <v>18</v>
      </c>
      <c r="F15" s="34">
        <v>300</v>
      </c>
      <c r="G15" s="35">
        <v>8.24</v>
      </c>
      <c r="H15" s="35">
        <v>8.49</v>
      </c>
      <c r="I15" s="35">
        <v>8.65</v>
      </c>
      <c r="J15" s="35">
        <f>ROUND((G15+H15+I15)/3,2)</f>
        <v>8.4600000000000009</v>
      </c>
      <c r="K15" s="35">
        <f>F15*J15</f>
        <v>2538.0000000000005</v>
      </c>
      <c r="L15" s="3"/>
      <c r="Q15" s="72" t="s">
        <v>51</v>
      </c>
      <c r="R15" s="77">
        <f>SUM(R7:R13)+R14</f>
        <v>434381.65</v>
      </c>
      <c r="S15" s="77"/>
      <c r="T15" s="77">
        <f>SUM(T7:T13)+T14</f>
        <v>82719.829999999987</v>
      </c>
    </row>
    <row r="16" spans="1:20" x14ac:dyDescent="0.3">
      <c r="A16" s="40"/>
      <c r="B16" s="42"/>
      <c r="C16" s="78"/>
      <c r="D16" s="43" t="s">
        <v>13</v>
      </c>
      <c r="E16" s="33" t="s">
        <v>18</v>
      </c>
      <c r="F16" s="44">
        <v>9</v>
      </c>
      <c r="G16" s="35">
        <v>8.24</v>
      </c>
      <c r="H16" s="35">
        <v>8.49</v>
      </c>
      <c r="I16" s="35">
        <v>8.65</v>
      </c>
      <c r="J16" s="35">
        <f t="shared" si="0"/>
        <v>8.4600000000000009</v>
      </c>
      <c r="K16" s="35">
        <f t="shared" ref="K16:K18" si="6">F16*J16</f>
        <v>76.140000000000015</v>
      </c>
      <c r="L16" s="3"/>
    </row>
    <row r="17" spans="1:12" x14ac:dyDescent="0.3">
      <c r="A17" s="40"/>
      <c r="B17" s="42"/>
      <c r="C17" s="78"/>
      <c r="D17" s="43" t="s">
        <v>22</v>
      </c>
      <c r="E17" s="33" t="s">
        <v>18</v>
      </c>
      <c r="F17" s="44">
        <v>12</v>
      </c>
      <c r="G17" s="35">
        <v>8.24</v>
      </c>
      <c r="H17" s="35">
        <v>8.49</v>
      </c>
      <c r="I17" s="35">
        <v>8.65</v>
      </c>
      <c r="J17" s="35">
        <f t="shared" si="0"/>
        <v>8.4600000000000009</v>
      </c>
      <c r="K17" s="35">
        <f t="shared" si="6"/>
        <v>101.52000000000001</v>
      </c>
      <c r="L17" s="3"/>
    </row>
    <row r="18" spans="1:12" x14ac:dyDescent="0.3">
      <c r="A18" s="40"/>
      <c r="B18" s="42"/>
      <c r="C18" s="78"/>
      <c r="D18" s="33" t="s">
        <v>17</v>
      </c>
      <c r="E18" s="33" t="s">
        <v>18</v>
      </c>
      <c r="F18" s="34">
        <v>4</v>
      </c>
      <c r="G18" s="35">
        <v>8.24</v>
      </c>
      <c r="H18" s="35">
        <v>8.49</v>
      </c>
      <c r="I18" s="35">
        <v>8.65</v>
      </c>
      <c r="J18" s="35">
        <f t="shared" si="0"/>
        <v>8.4600000000000009</v>
      </c>
      <c r="K18" s="35">
        <f t="shared" si="6"/>
        <v>33.840000000000003</v>
      </c>
      <c r="L18" s="3"/>
    </row>
    <row r="19" spans="1:12" x14ac:dyDescent="0.3">
      <c r="A19" s="54"/>
      <c r="B19" s="56"/>
      <c r="C19" s="79"/>
      <c r="D19" s="33" t="s">
        <v>15</v>
      </c>
      <c r="E19" s="33" t="s">
        <v>18</v>
      </c>
      <c r="F19" s="34">
        <v>3</v>
      </c>
      <c r="G19" s="35">
        <v>8.24</v>
      </c>
      <c r="H19" s="35">
        <v>8.49</v>
      </c>
      <c r="I19" s="35">
        <v>8.65</v>
      </c>
      <c r="J19" s="35">
        <f t="shared" ref="J19" si="7">ROUND((G19+H19+I19)/3,2)</f>
        <v>8.4600000000000009</v>
      </c>
      <c r="K19" s="35">
        <f t="shared" ref="K19" si="8">F19*J19</f>
        <v>25.380000000000003</v>
      </c>
      <c r="L19" s="3"/>
    </row>
    <row r="20" spans="1:12" ht="12.75" customHeight="1" x14ac:dyDescent="0.3">
      <c r="A20" s="80"/>
      <c r="B20" s="17" t="s">
        <v>16</v>
      </c>
      <c r="C20" s="81"/>
      <c r="D20" s="62"/>
      <c r="E20" s="33" t="s">
        <v>18</v>
      </c>
      <c r="F20" s="63">
        <f>F15+F16+F17+F18+F19</f>
        <v>328</v>
      </c>
      <c r="G20" s="64"/>
      <c r="H20" s="65"/>
      <c r="I20" s="64"/>
      <c r="J20" s="35"/>
      <c r="K20" s="66">
        <f>K15+K16+K17+K18+K19</f>
        <v>2774.8800000000006</v>
      </c>
      <c r="L20" s="3"/>
    </row>
    <row r="21" spans="1:12" ht="81" customHeight="1" x14ac:dyDescent="0.3">
      <c r="A21" s="70">
        <v>4</v>
      </c>
      <c r="B21" s="25" t="s">
        <v>32</v>
      </c>
      <c r="C21" s="33" t="s">
        <v>55</v>
      </c>
      <c r="D21" s="33" t="s">
        <v>14</v>
      </c>
      <c r="E21" s="33" t="s">
        <v>18</v>
      </c>
      <c r="F21" s="34">
        <v>10</v>
      </c>
      <c r="G21" s="35">
        <v>4171.68</v>
      </c>
      <c r="H21" s="82">
        <v>4296.83</v>
      </c>
      <c r="I21" s="65">
        <v>4380.26</v>
      </c>
      <c r="J21" s="35">
        <f>ROUND((G21+H21+I21)/3,2)</f>
        <v>4282.92</v>
      </c>
      <c r="K21" s="35">
        <f>F21*J21</f>
        <v>42829.2</v>
      </c>
      <c r="L21" s="3"/>
    </row>
    <row r="22" spans="1:12" x14ac:dyDescent="0.3">
      <c r="A22" s="60"/>
      <c r="B22" s="18" t="s">
        <v>16</v>
      </c>
      <c r="C22" s="61"/>
      <c r="D22" s="62"/>
      <c r="E22" s="33" t="s">
        <v>18</v>
      </c>
      <c r="F22" s="63">
        <f>F21</f>
        <v>10</v>
      </c>
      <c r="G22" s="64"/>
      <c r="H22" s="65"/>
      <c r="I22" s="35"/>
      <c r="J22" s="35"/>
      <c r="K22" s="66">
        <f>K21</f>
        <v>42829.2</v>
      </c>
      <c r="L22" s="3"/>
    </row>
    <row r="23" spans="1:12" ht="24" x14ac:dyDescent="0.3">
      <c r="A23" s="30">
        <v>5</v>
      </c>
      <c r="B23" s="75" t="s">
        <v>34</v>
      </c>
      <c r="C23" s="76" t="s">
        <v>28</v>
      </c>
      <c r="D23" s="33" t="s">
        <v>14</v>
      </c>
      <c r="E23" s="34" t="s">
        <v>4</v>
      </c>
      <c r="F23" s="34">
        <v>30</v>
      </c>
      <c r="G23" s="35">
        <v>35.36</v>
      </c>
      <c r="H23" s="35">
        <v>36.42</v>
      </c>
      <c r="I23" s="65">
        <v>37.130000000000003</v>
      </c>
      <c r="J23" s="35">
        <f>ROUND((G23+H23+I23)/3,2)</f>
        <v>36.299999999999997</v>
      </c>
      <c r="K23" s="35">
        <f>F23*J23</f>
        <v>1089</v>
      </c>
      <c r="L23" s="3"/>
    </row>
    <row r="24" spans="1:12" x14ac:dyDescent="0.3">
      <c r="A24" s="83"/>
      <c r="B24" s="56"/>
      <c r="C24" s="84"/>
      <c r="D24" s="33" t="s">
        <v>35</v>
      </c>
      <c r="E24" s="34" t="s">
        <v>4</v>
      </c>
      <c r="F24" s="34">
        <v>2</v>
      </c>
      <c r="G24" s="35">
        <v>35.36</v>
      </c>
      <c r="H24" s="35">
        <v>36.42</v>
      </c>
      <c r="I24" s="65">
        <v>37.130000000000003</v>
      </c>
      <c r="J24" s="35">
        <f>ROUND((G24+H24+I24)/3,2)</f>
        <v>36.299999999999997</v>
      </c>
      <c r="K24" s="35">
        <f>F24*J24</f>
        <v>72.599999999999994</v>
      </c>
      <c r="L24" s="3"/>
    </row>
    <row r="25" spans="1:12" ht="24" x14ac:dyDescent="0.3">
      <c r="A25" s="54"/>
      <c r="B25" s="56"/>
      <c r="C25" s="79"/>
      <c r="D25" s="33" t="s">
        <v>36</v>
      </c>
      <c r="E25" s="34" t="s">
        <v>4</v>
      </c>
      <c r="F25" s="34">
        <v>1</v>
      </c>
      <c r="G25" s="35">
        <v>35.36</v>
      </c>
      <c r="H25" s="35">
        <v>36.42</v>
      </c>
      <c r="I25" s="65">
        <v>37.130000000000003</v>
      </c>
      <c r="J25" s="35">
        <f>ROUND((G25+H25+I25)/3,2)</f>
        <v>36.299999999999997</v>
      </c>
      <c r="K25" s="35">
        <f>F25*J25</f>
        <v>36.299999999999997</v>
      </c>
      <c r="L25" s="3"/>
    </row>
    <row r="26" spans="1:12" x14ac:dyDescent="0.3">
      <c r="A26" s="60"/>
      <c r="B26" s="18" t="s">
        <v>16</v>
      </c>
      <c r="C26" s="61"/>
      <c r="D26" s="62"/>
      <c r="E26" s="62" t="s">
        <v>4</v>
      </c>
      <c r="F26" s="34">
        <f>F23+F24+F25</f>
        <v>33</v>
      </c>
      <c r="G26" s="64"/>
      <c r="H26" s="64"/>
      <c r="I26" s="35"/>
      <c r="J26" s="35"/>
      <c r="K26" s="66">
        <f>K23+K24+K25</f>
        <v>1197.8999999999999</v>
      </c>
      <c r="L26" s="3"/>
    </row>
    <row r="27" spans="1:12" ht="24" x14ac:dyDescent="0.3">
      <c r="A27" s="85">
        <v>6</v>
      </c>
      <c r="B27" s="22" t="s">
        <v>56</v>
      </c>
      <c r="C27" s="30" t="s">
        <v>57</v>
      </c>
      <c r="D27" s="33" t="s">
        <v>14</v>
      </c>
      <c r="E27" s="34" t="s">
        <v>18</v>
      </c>
      <c r="F27" s="34">
        <v>50</v>
      </c>
      <c r="G27" s="35">
        <v>19.46</v>
      </c>
      <c r="H27" s="82">
        <v>20.04</v>
      </c>
      <c r="I27" s="86">
        <v>20.43</v>
      </c>
      <c r="J27" s="35">
        <f>ROUND((G27+H27+I27)/3,2)</f>
        <v>19.98</v>
      </c>
      <c r="K27" s="35">
        <f>F27*J27</f>
        <v>999</v>
      </c>
      <c r="L27" s="3"/>
    </row>
    <row r="28" spans="1:12" x14ac:dyDescent="0.3">
      <c r="A28" s="87"/>
      <c r="B28" s="40"/>
      <c r="C28" s="40"/>
      <c r="D28" s="44" t="s">
        <v>24</v>
      </c>
      <c r="E28" s="44" t="s">
        <v>18</v>
      </c>
      <c r="F28" s="34">
        <v>6</v>
      </c>
      <c r="G28" s="35">
        <v>19.46</v>
      </c>
      <c r="H28" s="82">
        <v>20.04</v>
      </c>
      <c r="I28" s="86">
        <v>20.43</v>
      </c>
      <c r="J28" s="35">
        <f t="shared" ref="J28:J29" si="9">ROUND((G28+H28+I28)/3,2)</f>
        <v>19.98</v>
      </c>
      <c r="K28" s="35">
        <f t="shared" ref="K28:K29" si="10">F28*J28</f>
        <v>119.88</v>
      </c>
      <c r="L28" s="3"/>
    </row>
    <row r="29" spans="1:12" ht="19.5" customHeight="1" x14ac:dyDescent="0.3">
      <c r="A29" s="88"/>
      <c r="B29" s="89"/>
      <c r="C29" s="89"/>
      <c r="D29" s="34" t="s">
        <v>17</v>
      </c>
      <c r="E29" s="34" t="s">
        <v>18</v>
      </c>
      <c r="F29" s="34">
        <v>4</v>
      </c>
      <c r="G29" s="35">
        <v>19.46</v>
      </c>
      <c r="H29" s="82">
        <v>20.04</v>
      </c>
      <c r="I29" s="86">
        <v>20.43</v>
      </c>
      <c r="J29" s="35">
        <f t="shared" si="9"/>
        <v>19.98</v>
      </c>
      <c r="K29" s="35">
        <f t="shared" si="10"/>
        <v>79.92</v>
      </c>
      <c r="L29" s="3"/>
    </row>
    <row r="30" spans="1:12" x14ac:dyDescent="0.3">
      <c r="A30" s="80"/>
      <c r="B30" s="17" t="s">
        <v>16</v>
      </c>
      <c r="C30" s="81"/>
      <c r="D30" s="62"/>
      <c r="E30" s="62" t="s">
        <v>18</v>
      </c>
      <c r="F30" s="34">
        <f>F27+F28+F29</f>
        <v>60</v>
      </c>
      <c r="G30" s="64"/>
      <c r="H30" s="65"/>
      <c r="I30" s="35"/>
      <c r="J30" s="35"/>
      <c r="K30" s="66">
        <f>K27+K28+K29</f>
        <v>1198.8000000000002</v>
      </c>
      <c r="L30" s="3"/>
    </row>
    <row r="31" spans="1:12" ht="45.75" customHeight="1" x14ac:dyDescent="0.3">
      <c r="A31" s="90">
        <v>7</v>
      </c>
      <c r="B31" s="91" t="s">
        <v>56</v>
      </c>
      <c r="C31" s="92" t="s">
        <v>58</v>
      </c>
      <c r="D31" s="33" t="s">
        <v>14</v>
      </c>
      <c r="E31" s="34" t="s">
        <v>18</v>
      </c>
      <c r="F31" s="34">
        <v>20</v>
      </c>
      <c r="G31" s="35">
        <v>31.8</v>
      </c>
      <c r="H31" s="82">
        <v>32.75</v>
      </c>
      <c r="I31" s="93">
        <v>33.39</v>
      </c>
      <c r="J31" s="35">
        <f>ROUND((G31+H31+I31)/3,2)</f>
        <v>32.65</v>
      </c>
      <c r="K31" s="35">
        <f>F31*J31</f>
        <v>653</v>
      </c>
      <c r="L31" s="3"/>
    </row>
    <row r="32" spans="1:12" x14ac:dyDescent="0.3">
      <c r="A32" s="60"/>
      <c r="B32" s="18" t="s">
        <v>16</v>
      </c>
      <c r="C32" s="61"/>
      <c r="D32" s="62"/>
      <c r="E32" s="62" t="s">
        <v>18</v>
      </c>
      <c r="F32" s="34">
        <f>F31</f>
        <v>20</v>
      </c>
      <c r="G32" s="64"/>
      <c r="H32" s="65"/>
      <c r="I32" s="35"/>
      <c r="J32" s="35"/>
      <c r="K32" s="66">
        <f>K31</f>
        <v>653</v>
      </c>
      <c r="L32" s="3"/>
    </row>
    <row r="33" spans="1:12" ht="22.5" customHeight="1" x14ac:dyDescent="0.3">
      <c r="A33" s="30">
        <v>8</v>
      </c>
      <c r="B33" s="22" t="s">
        <v>59</v>
      </c>
      <c r="C33" s="30" t="s">
        <v>60</v>
      </c>
      <c r="D33" s="33" t="s">
        <v>13</v>
      </c>
      <c r="E33" s="71" t="s">
        <v>4</v>
      </c>
      <c r="F33" s="34">
        <v>6</v>
      </c>
      <c r="G33" s="35">
        <v>72.900000000000006</v>
      </c>
      <c r="H33" s="35">
        <v>75.09</v>
      </c>
      <c r="I33" s="35">
        <v>76.55</v>
      </c>
      <c r="J33" s="35">
        <f>ROUND((G33+H33+I33)/3,2)</f>
        <v>74.849999999999994</v>
      </c>
      <c r="K33" s="35">
        <f>F33*J33</f>
        <v>449.09999999999997</v>
      </c>
      <c r="L33" s="3"/>
    </row>
    <row r="34" spans="1:12" ht="40.5" customHeight="1" x14ac:dyDescent="0.3">
      <c r="A34" s="94"/>
      <c r="B34" s="95"/>
      <c r="C34" s="96"/>
      <c r="D34" s="33" t="s">
        <v>17</v>
      </c>
      <c r="E34" s="71" t="s">
        <v>4</v>
      </c>
      <c r="F34" s="34">
        <v>50</v>
      </c>
      <c r="G34" s="35">
        <v>72.900000000000006</v>
      </c>
      <c r="H34" s="35">
        <v>75.09</v>
      </c>
      <c r="I34" s="35">
        <v>76.55</v>
      </c>
      <c r="J34" s="35">
        <f>ROUND((G34+H34+I34)/3,2)</f>
        <v>74.849999999999994</v>
      </c>
      <c r="K34" s="35">
        <f>F34*J34</f>
        <v>3742.4999999999995</v>
      </c>
      <c r="L34" s="3"/>
    </row>
    <row r="35" spans="1:12" x14ac:dyDescent="0.3">
      <c r="A35" s="60"/>
      <c r="B35" s="18" t="s">
        <v>16</v>
      </c>
      <c r="C35" s="20"/>
      <c r="D35" s="97"/>
      <c r="E35" s="71" t="s">
        <v>4</v>
      </c>
      <c r="F35" s="63">
        <f>F33+F34</f>
        <v>56</v>
      </c>
      <c r="G35" s="64"/>
      <c r="H35" s="65"/>
      <c r="I35" s="64"/>
      <c r="J35" s="98"/>
      <c r="K35" s="66">
        <f>K33+K34</f>
        <v>4191.5999999999995</v>
      </c>
      <c r="L35" s="3"/>
    </row>
    <row r="36" spans="1:12" ht="24" x14ac:dyDescent="0.3">
      <c r="A36" s="32">
        <v>9</v>
      </c>
      <c r="B36" s="75" t="s">
        <v>61</v>
      </c>
      <c r="C36" s="76" t="s">
        <v>62</v>
      </c>
      <c r="D36" s="33" t="s">
        <v>14</v>
      </c>
      <c r="E36" s="33" t="s">
        <v>18</v>
      </c>
      <c r="F36" s="34">
        <v>40</v>
      </c>
      <c r="G36" s="35">
        <v>57.12</v>
      </c>
      <c r="H36" s="82">
        <v>58.83</v>
      </c>
      <c r="I36" s="35">
        <v>59.98</v>
      </c>
      <c r="J36" s="35">
        <f>ROUND((G36+H36+I36)/3,2)</f>
        <v>58.64</v>
      </c>
      <c r="K36" s="35">
        <f>F36*J36</f>
        <v>2345.6</v>
      </c>
      <c r="L36" s="3"/>
    </row>
    <row r="37" spans="1:12" ht="24" x14ac:dyDescent="0.3">
      <c r="A37" s="56"/>
      <c r="B37" s="56"/>
      <c r="C37" s="79"/>
      <c r="D37" s="33" t="s">
        <v>36</v>
      </c>
      <c r="E37" s="33" t="s">
        <v>18</v>
      </c>
      <c r="F37" s="34">
        <v>1</v>
      </c>
      <c r="G37" s="35">
        <v>57.12</v>
      </c>
      <c r="H37" s="82">
        <v>58.83</v>
      </c>
      <c r="I37" s="35">
        <v>59.98</v>
      </c>
      <c r="J37" s="35">
        <f>ROUND((G37+H37+I37)/3,2)</f>
        <v>58.64</v>
      </c>
      <c r="K37" s="35">
        <f>F37*J37</f>
        <v>58.64</v>
      </c>
      <c r="L37" s="3"/>
    </row>
    <row r="38" spans="1:12" x14ac:dyDescent="0.3">
      <c r="A38" s="60"/>
      <c r="B38" s="18" t="s">
        <v>16</v>
      </c>
      <c r="C38" s="61"/>
      <c r="D38" s="62"/>
      <c r="E38" s="62" t="s">
        <v>18</v>
      </c>
      <c r="F38" s="34">
        <f>F36+F37</f>
        <v>41</v>
      </c>
      <c r="G38" s="64"/>
      <c r="H38" s="65"/>
      <c r="I38" s="35"/>
      <c r="J38" s="35"/>
      <c r="K38" s="66">
        <f>K36+K37</f>
        <v>2404.2399999999998</v>
      </c>
      <c r="L38" s="3"/>
    </row>
    <row r="39" spans="1:12" ht="24" x14ac:dyDescent="0.3">
      <c r="A39" s="30">
        <v>10</v>
      </c>
      <c r="B39" s="31" t="s">
        <v>61</v>
      </c>
      <c r="C39" s="32" t="s">
        <v>63</v>
      </c>
      <c r="D39" s="33" t="s">
        <v>14</v>
      </c>
      <c r="E39" s="33" t="s">
        <v>18</v>
      </c>
      <c r="F39" s="34">
        <v>40</v>
      </c>
      <c r="G39" s="35">
        <v>89.28</v>
      </c>
      <c r="H39" s="82">
        <v>91.96</v>
      </c>
      <c r="I39" s="35">
        <v>93.74</v>
      </c>
      <c r="J39" s="35">
        <f>ROUND((G39+H39+I39)/3,2)</f>
        <v>91.66</v>
      </c>
      <c r="K39" s="35">
        <f>F39*J39</f>
        <v>3666.3999999999996</v>
      </c>
      <c r="L39" s="3"/>
    </row>
    <row r="40" spans="1:12" ht="24" x14ac:dyDescent="0.3">
      <c r="A40" s="54"/>
      <c r="B40" s="55"/>
      <c r="C40" s="56"/>
      <c r="D40" s="33" t="s">
        <v>36</v>
      </c>
      <c r="E40" s="33" t="s">
        <v>18</v>
      </c>
      <c r="F40" s="34">
        <v>1</v>
      </c>
      <c r="G40" s="35">
        <v>89.28</v>
      </c>
      <c r="H40" s="82">
        <v>91.96</v>
      </c>
      <c r="I40" s="35">
        <v>93.74</v>
      </c>
      <c r="J40" s="35">
        <f>ROUND((G40+H40+I40)/3,2)</f>
        <v>91.66</v>
      </c>
      <c r="K40" s="35">
        <f>F40*J40</f>
        <v>91.66</v>
      </c>
      <c r="L40" s="3"/>
    </row>
    <row r="41" spans="1:12" x14ac:dyDescent="0.3">
      <c r="A41" s="60"/>
      <c r="B41" s="18" t="s">
        <v>16</v>
      </c>
      <c r="C41" s="61"/>
      <c r="D41" s="62"/>
      <c r="E41" s="33" t="s">
        <v>18</v>
      </c>
      <c r="F41" s="34">
        <f>F39+F40</f>
        <v>41</v>
      </c>
      <c r="G41" s="64"/>
      <c r="H41" s="65"/>
      <c r="I41" s="35"/>
      <c r="J41" s="35"/>
      <c r="K41" s="66">
        <f>K39+K40</f>
        <v>3758.0599999999995</v>
      </c>
      <c r="L41" s="3"/>
    </row>
    <row r="42" spans="1:12" ht="36" x14ac:dyDescent="0.3">
      <c r="A42" s="92">
        <v>11</v>
      </c>
      <c r="B42" s="91" t="s">
        <v>61</v>
      </c>
      <c r="C42" s="92" t="s">
        <v>64</v>
      </c>
      <c r="D42" s="33" t="s">
        <v>14</v>
      </c>
      <c r="E42" s="33" t="s">
        <v>18</v>
      </c>
      <c r="F42" s="34">
        <v>40</v>
      </c>
      <c r="G42" s="35">
        <v>143.04</v>
      </c>
      <c r="H42" s="35">
        <v>147.33000000000001</v>
      </c>
      <c r="I42" s="35">
        <v>150.19</v>
      </c>
      <c r="J42" s="35">
        <f>ROUND((G42+H42+I42)/3,2)</f>
        <v>146.85</v>
      </c>
      <c r="K42" s="35">
        <f>F42*J42</f>
        <v>5874</v>
      </c>
      <c r="L42" s="3"/>
    </row>
    <row r="43" spans="1:12" x14ac:dyDescent="0.3">
      <c r="A43" s="60"/>
      <c r="B43" s="18" t="s">
        <v>16</v>
      </c>
      <c r="C43" s="61"/>
      <c r="D43" s="62"/>
      <c r="E43" s="62" t="s">
        <v>18</v>
      </c>
      <c r="F43" s="34">
        <f>F42</f>
        <v>40</v>
      </c>
      <c r="G43" s="64"/>
      <c r="H43" s="65"/>
      <c r="I43" s="35"/>
      <c r="J43" s="35"/>
      <c r="K43" s="66">
        <f>K42</f>
        <v>5874</v>
      </c>
      <c r="L43" s="3"/>
    </row>
    <row r="44" spans="1:12" ht="42.75" customHeight="1" x14ac:dyDescent="0.3">
      <c r="A44" s="92">
        <v>12</v>
      </c>
      <c r="B44" s="99" t="s">
        <v>65</v>
      </c>
      <c r="C44" s="100" t="s">
        <v>66</v>
      </c>
      <c r="D44" s="101" t="s">
        <v>15</v>
      </c>
      <c r="E44" s="101" t="s">
        <v>5</v>
      </c>
      <c r="F44" s="101">
        <v>2</v>
      </c>
      <c r="G44" s="93">
        <v>667.44</v>
      </c>
      <c r="H44" s="102">
        <v>687.46</v>
      </c>
      <c r="I44" s="35">
        <v>700.81</v>
      </c>
      <c r="J44" s="35">
        <f>ROUND((G44+H44+I44)/3,2)</f>
        <v>685.24</v>
      </c>
      <c r="K44" s="93">
        <f>F44*J44</f>
        <v>1370.48</v>
      </c>
      <c r="L44" s="3"/>
    </row>
    <row r="45" spans="1:12" x14ac:dyDescent="0.3">
      <c r="A45" s="60"/>
      <c r="B45" s="17" t="s">
        <v>16</v>
      </c>
      <c r="C45" s="20"/>
      <c r="D45" s="62"/>
      <c r="E45" s="62" t="s">
        <v>5</v>
      </c>
      <c r="F45" s="63">
        <f>F44</f>
        <v>2</v>
      </c>
      <c r="G45" s="64"/>
      <c r="H45" s="65"/>
      <c r="I45" s="93"/>
      <c r="J45" s="35"/>
      <c r="K45" s="66">
        <f>K44</f>
        <v>1370.48</v>
      </c>
      <c r="L45" s="3"/>
    </row>
    <row r="46" spans="1:12" x14ac:dyDescent="0.3">
      <c r="A46" s="103"/>
      <c r="B46" s="104"/>
      <c r="C46" s="104"/>
      <c r="D46" s="105" t="s">
        <v>19</v>
      </c>
      <c r="E46" s="104"/>
      <c r="F46" s="104"/>
      <c r="G46" s="106"/>
      <c r="H46" s="106"/>
      <c r="I46" s="107"/>
      <c r="J46" s="108"/>
      <c r="K46" s="109">
        <f>K12+K14+K20+K22+K26+K30+K32+K35+K38+K41+K43+K45</f>
        <v>82719.83</v>
      </c>
      <c r="L46" s="3"/>
    </row>
    <row r="47" spans="1:12" ht="15.75" customHeight="1" x14ac:dyDescent="0.3">
      <c r="A47" s="110"/>
      <c r="B47" s="111"/>
      <c r="C47" s="111"/>
      <c r="D47" s="111"/>
      <c r="E47" s="111"/>
      <c r="F47" s="111"/>
      <c r="G47" s="111"/>
      <c r="H47" s="111"/>
      <c r="I47" s="112"/>
      <c r="J47" s="111"/>
      <c r="K47" s="111"/>
      <c r="L47" s="5"/>
    </row>
    <row r="48" spans="1:12" x14ac:dyDescent="0.3">
      <c r="A48" s="113"/>
      <c r="B48" s="113"/>
      <c r="C48" s="113"/>
      <c r="D48" s="113"/>
      <c r="E48" s="113"/>
      <c r="F48" s="114"/>
      <c r="G48" s="112"/>
      <c r="H48" s="112"/>
      <c r="I48" s="114"/>
      <c r="J48" s="112"/>
      <c r="K48" s="115"/>
      <c r="L48" s="6"/>
    </row>
    <row r="49" spans="1:12" x14ac:dyDescent="0.3">
      <c r="A49" s="113"/>
      <c r="B49" s="116" t="s">
        <v>37</v>
      </c>
      <c r="C49" s="116"/>
      <c r="D49" s="116"/>
      <c r="E49" s="116"/>
      <c r="F49" s="117"/>
      <c r="G49" s="117"/>
      <c r="H49" s="117" t="s">
        <v>44</v>
      </c>
      <c r="I49" s="28"/>
      <c r="J49" s="114"/>
      <c r="K49" s="114"/>
      <c r="L49" s="6"/>
    </row>
    <row r="50" spans="1:12" x14ac:dyDescent="0.3">
      <c r="A50" s="113"/>
      <c r="B50" s="118"/>
      <c r="C50" s="118"/>
      <c r="D50" s="119"/>
      <c r="E50" s="116"/>
      <c r="F50" s="117"/>
      <c r="G50" s="117"/>
      <c r="H50" s="117"/>
      <c r="I50" s="117"/>
      <c r="J50" s="114"/>
      <c r="K50" s="114"/>
      <c r="L50" s="6"/>
    </row>
    <row r="51" spans="1:12" x14ac:dyDescent="0.3">
      <c r="A51" s="113"/>
      <c r="B51" s="118" t="s">
        <v>25</v>
      </c>
      <c r="C51" s="120"/>
      <c r="D51" s="120"/>
      <c r="E51" s="120"/>
      <c r="F51" s="117"/>
      <c r="G51" s="117"/>
      <c r="H51" s="117" t="s">
        <v>43</v>
      </c>
      <c r="I51" s="117"/>
      <c r="J51" s="114"/>
      <c r="K51" s="114"/>
      <c r="L51" s="6"/>
    </row>
    <row r="52" spans="1:12" x14ac:dyDescent="0.3">
      <c r="A52" s="121"/>
      <c r="B52" s="118"/>
      <c r="C52" s="120"/>
      <c r="D52" s="120"/>
      <c r="E52" s="120"/>
      <c r="F52" s="117"/>
      <c r="G52" s="117"/>
      <c r="H52" s="117"/>
      <c r="I52" s="117"/>
      <c r="J52" s="122"/>
      <c r="K52" s="122"/>
      <c r="L52" s="6"/>
    </row>
    <row r="53" spans="1:12" x14ac:dyDescent="0.3">
      <c r="A53" s="121"/>
      <c r="B53" s="118" t="s">
        <v>24</v>
      </c>
      <c r="C53" s="120"/>
      <c r="D53" s="120"/>
      <c r="E53" s="120"/>
      <c r="F53" s="117"/>
      <c r="G53" s="117"/>
      <c r="H53" s="117" t="s">
        <v>42</v>
      </c>
      <c r="I53" s="123"/>
      <c r="J53" s="122"/>
      <c r="K53" s="122"/>
      <c r="L53" s="6"/>
    </row>
    <row r="54" spans="1:12" x14ac:dyDescent="0.3">
      <c r="A54" s="124"/>
      <c r="B54" s="124"/>
      <c r="C54" s="125"/>
      <c r="D54" s="126"/>
      <c r="E54" s="123"/>
      <c r="F54" s="123"/>
      <c r="G54" s="123"/>
      <c r="H54" s="123"/>
      <c r="I54" s="28"/>
      <c r="J54" s="127"/>
      <c r="K54" s="121"/>
      <c r="L54" s="3"/>
    </row>
    <row r="55" spans="1:12" x14ac:dyDescent="0.3">
      <c r="B55" s="28" t="s">
        <v>13</v>
      </c>
      <c r="C55" s="28"/>
      <c r="D55" s="28"/>
      <c r="E55" s="28"/>
      <c r="F55" s="28"/>
      <c r="G55" s="28"/>
      <c r="H55" s="28" t="s">
        <v>41</v>
      </c>
      <c r="I55" s="28"/>
      <c r="L55" s="7"/>
    </row>
    <row r="56" spans="1:12" x14ac:dyDescent="0.3">
      <c r="B56" s="28"/>
      <c r="C56" s="28"/>
      <c r="D56" s="28"/>
      <c r="E56" s="28"/>
      <c r="F56" s="28"/>
      <c r="G56" s="28"/>
      <c r="H56" s="28"/>
      <c r="I56" s="28"/>
    </row>
    <row r="57" spans="1:12" x14ac:dyDescent="0.3">
      <c r="B57" s="28" t="s">
        <v>30</v>
      </c>
      <c r="C57" s="28"/>
      <c r="D57" s="28"/>
      <c r="E57" s="28"/>
      <c r="F57" s="28"/>
      <c r="G57" s="28"/>
      <c r="H57" s="28" t="s">
        <v>40</v>
      </c>
      <c r="I57" s="28"/>
    </row>
    <row r="58" spans="1:12" x14ac:dyDescent="0.3">
      <c r="B58" s="28"/>
      <c r="C58" s="28"/>
      <c r="D58" s="28"/>
      <c r="E58" s="28"/>
      <c r="F58" s="28"/>
      <c r="G58" s="28"/>
      <c r="H58" s="28"/>
      <c r="I58" s="28"/>
    </row>
    <row r="59" spans="1:12" x14ac:dyDescent="0.3">
      <c r="B59" s="28" t="s">
        <v>12</v>
      </c>
      <c r="C59" s="28"/>
      <c r="D59" s="28"/>
      <c r="E59" s="28"/>
      <c r="F59" s="28"/>
      <c r="G59" s="28"/>
      <c r="H59" s="28" t="s">
        <v>29</v>
      </c>
      <c r="I59" s="28"/>
    </row>
    <row r="60" spans="1:12" x14ac:dyDescent="0.3">
      <c r="B60" s="28"/>
      <c r="C60" s="28"/>
      <c r="D60" s="28"/>
      <c r="E60" s="28"/>
      <c r="F60" s="28"/>
      <c r="G60" s="28"/>
      <c r="H60" s="28"/>
      <c r="I60" s="28"/>
    </row>
    <row r="61" spans="1:12" x14ac:dyDescent="0.3">
      <c r="B61" s="28"/>
      <c r="C61" s="28"/>
      <c r="D61" s="28"/>
      <c r="E61" s="28"/>
      <c r="F61" s="28"/>
      <c r="G61" s="28"/>
      <c r="H61" s="28"/>
      <c r="I61" s="28"/>
    </row>
    <row r="62" spans="1:12" x14ac:dyDescent="0.3">
      <c r="B62" s="28" t="s">
        <v>39</v>
      </c>
      <c r="C62" s="28"/>
      <c r="D62" s="28"/>
      <c r="E62" s="28"/>
      <c r="F62" s="28"/>
      <c r="G62" s="28"/>
      <c r="H62" s="28" t="s">
        <v>38</v>
      </c>
      <c r="I62" s="28"/>
    </row>
    <row r="64" spans="1:12" x14ac:dyDescent="0.3">
      <c r="B64" s="28" t="s">
        <v>45</v>
      </c>
      <c r="H64" s="28" t="s">
        <v>46</v>
      </c>
    </row>
    <row r="66" spans="12:12" ht="15" x14ac:dyDescent="0.25">
      <c r="L66" s="12"/>
    </row>
    <row r="67" spans="12:12" ht="15" x14ac:dyDescent="0.25">
      <c r="L67" s="12"/>
    </row>
    <row r="68" spans="12:12" ht="15" x14ac:dyDescent="0.25">
      <c r="L68" s="12"/>
    </row>
    <row r="69" spans="12:12" ht="15" x14ac:dyDescent="0.25">
      <c r="L69" s="12"/>
    </row>
    <row r="70" spans="12:12" ht="15" x14ac:dyDescent="0.25">
      <c r="L70" s="12"/>
    </row>
    <row r="71" spans="12:12" ht="15" x14ac:dyDescent="0.25">
      <c r="L71" s="12"/>
    </row>
    <row r="72" spans="12:12" ht="15" x14ac:dyDescent="0.25">
      <c r="L72" s="12"/>
    </row>
    <row r="73" spans="12:12" ht="15" x14ac:dyDescent="0.25">
      <c r="L73" s="12"/>
    </row>
    <row r="74" spans="12:12" ht="15" x14ac:dyDescent="0.25">
      <c r="L74" s="12"/>
    </row>
    <row r="75" spans="12:12" ht="15" x14ac:dyDescent="0.25">
      <c r="L75" s="12"/>
    </row>
    <row r="76" spans="12:12" ht="15" x14ac:dyDescent="0.25">
      <c r="L76" s="12"/>
    </row>
    <row r="77" spans="12:12" ht="15" x14ac:dyDescent="0.25">
      <c r="L77" s="12"/>
    </row>
    <row r="78" spans="12:12" ht="15" x14ac:dyDescent="0.25">
      <c r="L78" s="12"/>
    </row>
    <row r="79" spans="12:12" ht="15" x14ac:dyDescent="0.25">
      <c r="L79" s="12"/>
    </row>
    <row r="80" spans="12:12" ht="15" x14ac:dyDescent="0.25">
      <c r="L80" s="12"/>
    </row>
    <row r="81" spans="12:12" ht="15" x14ac:dyDescent="0.25">
      <c r="L81" s="12"/>
    </row>
    <row r="82" spans="12:12" ht="15" x14ac:dyDescent="0.25">
      <c r="L82" s="12"/>
    </row>
    <row r="83" spans="12:12" ht="15" x14ac:dyDescent="0.25">
      <c r="L83" s="12"/>
    </row>
    <row r="84" spans="12:12" ht="15" x14ac:dyDescent="0.25">
      <c r="L84" s="12"/>
    </row>
    <row r="85" spans="12:12" ht="15" x14ac:dyDescent="0.25">
      <c r="L85" s="12"/>
    </row>
    <row r="86" spans="12:12" ht="15" x14ac:dyDescent="0.25">
      <c r="L86" s="12"/>
    </row>
    <row r="87" spans="12:12" ht="15" x14ac:dyDescent="0.25">
      <c r="L87" s="12"/>
    </row>
    <row r="88" spans="12:12" ht="15" x14ac:dyDescent="0.25">
      <c r="L88" s="12"/>
    </row>
    <row r="89" spans="12:12" ht="15" x14ac:dyDescent="0.25">
      <c r="L89" s="12"/>
    </row>
    <row r="90" spans="12:12" ht="15" x14ac:dyDescent="0.25">
      <c r="L90" s="12"/>
    </row>
    <row r="91" spans="12:12" ht="15" x14ac:dyDescent="0.25">
      <c r="L91" s="12"/>
    </row>
    <row r="92" spans="12:12" ht="15" x14ac:dyDescent="0.25">
      <c r="L92" s="12"/>
    </row>
    <row r="93" spans="12:12" ht="15" x14ac:dyDescent="0.25">
      <c r="L93" s="12"/>
    </row>
    <row r="94" spans="12:12" ht="15" x14ac:dyDescent="0.25">
      <c r="L94" s="12"/>
    </row>
    <row r="95" spans="12:12" ht="15" x14ac:dyDescent="0.25">
      <c r="L95" s="12"/>
    </row>
    <row r="96" spans="12:12" ht="15" x14ac:dyDescent="0.25">
      <c r="L96" s="12"/>
    </row>
    <row r="97" spans="12:12" ht="15" x14ac:dyDescent="0.25">
      <c r="L97" s="12"/>
    </row>
    <row r="98" spans="12:12" ht="15" x14ac:dyDescent="0.25">
      <c r="L98" s="12"/>
    </row>
    <row r="99" spans="12:12" ht="15" x14ac:dyDescent="0.25">
      <c r="L99" s="12"/>
    </row>
    <row r="100" spans="12:12" ht="15" x14ac:dyDescent="0.25">
      <c r="L100" s="12"/>
    </row>
    <row r="101" spans="12:12" ht="15" x14ac:dyDescent="0.25">
      <c r="L101" s="12"/>
    </row>
    <row r="102" spans="12:12" ht="15" x14ac:dyDescent="0.25">
      <c r="L102" s="12"/>
    </row>
    <row r="103" spans="12:12" ht="15" x14ac:dyDescent="0.25">
      <c r="L103" s="12"/>
    </row>
    <row r="104" spans="12:12" ht="15" x14ac:dyDescent="0.25">
      <c r="L104" s="12"/>
    </row>
    <row r="105" spans="12:12" ht="15" x14ac:dyDescent="0.25">
      <c r="L105" s="12"/>
    </row>
    <row r="106" spans="12:12" ht="15" x14ac:dyDescent="0.25">
      <c r="L106" s="12"/>
    </row>
    <row r="107" spans="12:12" ht="15" x14ac:dyDescent="0.25">
      <c r="L107" s="12"/>
    </row>
    <row r="108" spans="12:12" ht="15" x14ac:dyDescent="0.25">
      <c r="L108" s="12"/>
    </row>
    <row r="109" spans="12:12" ht="15" x14ac:dyDescent="0.25">
      <c r="L109" s="12"/>
    </row>
    <row r="110" spans="12:12" ht="15" x14ac:dyDescent="0.25">
      <c r="L110" s="12"/>
    </row>
    <row r="111" spans="12:12" ht="15" x14ac:dyDescent="0.25">
      <c r="L111" s="12"/>
    </row>
    <row r="112" spans="12:12" ht="15" x14ac:dyDescent="0.25">
      <c r="L112" s="12"/>
    </row>
    <row r="113" spans="12:12" ht="15" x14ac:dyDescent="0.25">
      <c r="L113" s="12"/>
    </row>
    <row r="114" spans="12:12" ht="15" x14ac:dyDescent="0.25">
      <c r="L114" s="12"/>
    </row>
    <row r="115" spans="12:12" ht="15" x14ac:dyDescent="0.25">
      <c r="L115" s="12"/>
    </row>
    <row r="116" spans="12:12" ht="15" x14ac:dyDescent="0.25">
      <c r="L116" s="12"/>
    </row>
    <row r="117" spans="12:12" ht="15" x14ac:dyDescent="0.25">
      <c r="L117" s="12"/>
    </row>
    <row r="118" spans="12:12" ht="15" x14ac:dyDescent="0.25">
      <c r="L118" s="12"/>
    </row>
    <row r="119" spans="12:12" ht="15" x14ac:dyDescent="0.25">
      <c r="L119" s="12"/>
    </row>
    <row r="120" spans="12:12" ht="15" x14ac:dyDescent="0.25">
      <c r="L120" s="12"/>
    </row>
    <row r="121" spans="12:12" ht="15" x14ac:dyDescent="0.25">
      <c r="L121" s="12"/>
    </row>
    <row r="122" spans="12:12" ht="15" x14ac:dyDescent="0.25">
      <c r="L122" s="12"/>
    </row>
    <row r="123" spans="12:12" ht="15" x14ac:dyDescent="0.25">
      <c r="L123" s="12"/>
    </row>
    <row r="124" spans="12:12" ht="15" x14ac:dyDescent="0.25">
      <c r="L124" s="12"/>
    </row>
    <row r="125" spans="12:12" ht="15" x14ac:dyDescent="0.25">
      <c r="L125" s="12"/>
    </row>
    <row r="126" spans="12:12" ht="15" x14ac:dyDescent="0.25">
      <c r="L126" s="12"/>
    </row>
    <row r="127" spans="12:12" ht="15" x14ac:dyDescent="0.25">
      <c r="L127" s="12"/>
    </row>
    <row r="128" spans="12:12" ht="15" x14ac:dyDescent="0.25">
      <c r="L128" s="12"/>
    </row>
    <row r="129" spans="12:12" ht="15" x14ac:dyDescent="0.25">
      <c r="L129" s="12"/>
    </row>
    <row r="130" spans="12:12" ht="15" x14ac:dyDescent="0.25">
      <c r="L130" s="12"/>
    </row>
    <row r="131" spans="12:12" ht="15" x14ac:dyDescent="0.25">
      <c r="L131" s="12"/>
    </row>
    <row r="132" spans="12:12" ht="15" x14ac:dyDescent="0.25">
      <c r="L132" s="12"/>
    </row>
    <row r="133" spans="12:12" ht="15" x14ac:dyDescent="0.25">
      <c r="L133" s="12"/>
    </row>
    <row r="134" spans="12:12" ht="15" x14ac:dyDescent="0.25">
      <c r="L134" s="12"/>
    </row>
    <row r="135" spans="12:12" ht="15" x14ac:dyDescent="0.25">
      <c r="L135" s="12"/>
    </row>
    <row r="136" spans="12:12" ht="15" x14ac:dyDescent="0.25">
      <c r="L136" s="12"/>
    </row>
    <row r="137" spans="12:12" ht="15" x14ac:dyDescent="0.25">
      <c r="L137" s="12"/>
    </row>
    <row r="138" spans="12:12" ht="15" x14ac:dyDescent="0.25">
      <c r="L138" s="12"/>
    </row>
    <row r="139" spans="12:12" ht="15" x14ac:dyDescent="0.25">
      <c r="L139" s="12"/>
    </row>
    <row r="140" spans="12:12" ht="15" x14ac:dyDescent="0.25">
      <c r="L140" s="12"/>
    </row>
    <row r="141" spans="12:12" ht="15" x14ac:dyDescent="0.25">
      <c r="L141" s="12"/>
    </row>
    <row r="142" spans="12:12" ht="15" x14ac:dyDescent="0.25">
      <c r="L142" s="12"/>
    </row>
    <row r="143" spans="12:12" ht="15" x14ac:dyDescent="0.25">
      <c r="L143" s="12"/>
    </row>
    <row r="144" spans="12:12" ht="15" x14ac:dyDescent="0.25">
      <c r="L144" s="12"/>
    </row>
    <row r="145" spans="12:12" ht="15" x14ac:dyDescent="0.25">
      <c r="L145" s="12"/>
    </row>
    <row r="146" spans="12:12" ht="15" x14ac:dyDescent="0.25">
      <c r="L146" s="12"/>
    </row>
    <row r="147" spans="12:12" ht="15" x14ac:dyDescent="0.25">
      <c r="L147" s="12"/>
    </row>
    <row r="148" spans="12:12" ht="15" x14ac:dyDescent="0.25">
      <c r="L148" s="12"/>
    </row>
    <row r="149" spans="12:12" ht="15" x14ac:dyDescent="0.25">
      <c r="L149" s="12"/>
    </row>
    <row r="150" spans="12:12" ht="15" x14ac:dyDescent="0.25">
      <c r="L150" s="12"/>
    </row>
    <row r="151" spans="12:12" ht="15" x14ac:dyDescent="0.25">
      <c r="L151" s="12"/>
    </row>
    <row r="152" spans="12:12" ht="15" x14ac:dyDescent="0.25">
      <c r="L152" s="12"/>
    </row>
    <row r="153" spans="12:12" ht="15" x14ac:dyDescent="0.25">
      <c r="L153" s="12"/>
    </row>
    <row r="154" spans="12:12" ht="15" x14ac:dyDescent="0.25">
      <c r="L154" s="12"/>
    </row>
    <row r="155" spans="12:12" ht="15" x14ac:dyDescent="0.25">
      <c r="L155" s="12"/>
    </row>
    <row r="156" spans="12:12" ht="15" x14ac:dyDescent="0.25">
      <c r="L156" s="12"/>
    </row>
    <row r="157" spans="12:12" ht="15" x14ac:dyDescent="0.25">
      <c r="L157" s="12"/>
    </row>
    <row r="158" spans="12:12" ht="15" x14ac:dyDescent="0.25">
      <c r="L158" s="12"/>
    </row>
    <row r="159" spans="12:12" ht="15" x14ac:dyDescent="0.25">
      <c r="L159" s="12"/>
    </row>
    <row r="160" spans="12:12" ht="15" x14ac:dyDescent="0.25">
      <c r="L160" s="12"/>
    </row>
    <row r="161" spans="12:12" ht="15" x14ac:dyDescent="0.25">
      <c r="L161" s="12"/>
    </row>
    <row r="162" spans="12:12" ht="15" x14ac:dyDescent="0.25">
      <c r="L162" s="12"/>
    </row>
    <row r="163" spans="12:12" ht="15" x14ac:dyDescent="0.25">
      <c r="L163" s="12"/>
    </row>
    <row r="164" spans="12:12" ht="15" x14ac:dyDescent="0.25">
      <c r="L164" s="12"/>
    </row>
    <row r="165" spans="12:12" ht="15" x14ac:dyDescent="0.25">
      <c r="L165" s="12"/>
    </row>
    <row r="166" spans="12:12" ht="15" x14ac:dyDescent="0.25">
      <c r="L166" s="12"/>
    </row>
    <row r="167" spans="12:12" ht="15" x14ac:dyDescent="0.25">
      <c r="L167" s="12"/>
    </row>
    <row r="168" spans="12:12" ht="15" x14ac:dyDescent="0.25">
      <c r="L168" s="12"/>
    </row>
    <row r="169" spans="12:12" ht="15" x14ac:dyDescent="0.25">
      <c r="L169" s="12"/>
    </row>
    <row r="170" spans="12:12" ht="15" x14ac:dyDescent="0.25">
      <c r="L170" s="12"/>
    </row>
    <row r="171" spans="12:12" ht="15" x14ac:dyDescent="0.25">
      <c r="L171" s="12"/>
    </row>
    <row r="172" spans="12:12" ht="15" x14ac:dyDescent="0.25">
      <c r="L172" s="12"/>
    </row>
    <row r="173" spans="12:12" ht="15" x14ac:dyDescent="0.25">
      <c r="L173" s="12"/>
    </row>
    <row r="174" spans="12:12" ht="15" x14ac:dyDescent="0.25">
      <c r="L174" s="12"/>
    </row>
    <row r="175" spans="12:12" ht="15" x14ac:dyDescent="0.25">
      <c r="L175" s="12"/>
    </row>
    <row r="176" spans="12:12" ht="15" x14ac:dyDescent="0.25">
      <c r="L176" s="12"/>
    </row>
    <row r="177" spans="12:12" ht="15" x14ac:dyDescent="0.25">
      <c r="L177" s="12"/>
    </row>
    <row r="178" spans="12:12" ht="15" x14ac:dyDescent="0.25">
      <c r="L178" s="12"/>
    </row>
    <row r="179" spans="12:12" ht="15" x14ac:dyDescent="0.25">
      <c r="L179" s="12"/>
    </row>
    <row r="180" spans="12:12" ht="15" x14ac:dyDescent="0.25">
      <c r="L180" s="12"/>
    </row>
    <row r="181" spans="12:12" ht="15" x14ac:dyDescent="0.25">
      <c r="L181" s="12"/>
    </row>
    <row r="182" spans="12:12" ht="15" x14ac:dyDescent="0.25">
      <c r="L182" s="12"/>
    </row>
    <row r="183" spans="12:12" ht="15" x14ac:dyDescent="0.25">
      <c r="L183" s="12"/>
    </row>
    <row r="184" spans="12:12" ht="15" x14ac:dyDescent="0.25">
      <c r="L184" s="12"/>
    </row>
    <row r="185" spans="12:12" ht="15" x14ac:dyDescent="0.25">
      <c r="L185" s="12"/>
    </row>
    <row r="186" spans="12:12" ht="15" x14ac:dyDescent="0.25">
      <c r="L186" s="12"/>
    </row>
    <row r="187" spans="12:12" ht="15" x14ac:dyDescent="0.25">
      <c r="L187" s="12"/>
    </row>
    <row r="188" spans="12:12" ht="15" x14ac:dyDescent="0.25">
      <c r="L188" s="12"/>
    </row>
    <row r="189" spans="12:12" ht="15" x14ac:dyDescent="0.25">
      <c r="L189" s="12"/>
    </row>
    <row r="190" spans="12:12" ht="15" x14ac:dyDescent="0.25">
      <c r="L190" s="12"/>
    </row>
  </sheetData>
  <mergeCells count="44">
    <mergeCell ref="A1:K2"/>
    <mergeCell ref="A4:J4"/>
    <mergeCell ref="G5:I5"/>
    <mergeCell ref="J5:J6"/>
    <mergeCell ref="K5:K6"/>
    <mergeCell ref="A5:A6"/>
    <mergeCell ref="B5:B6"/>
    <mergeCell ref="C5:C6"/>
    <mergeCell ref="D5:D6"/>
    <mergeCell ref="E5:E6"/>
    <mergeCell ref="F5:F6"/>
    <mergeCell ref="C7:C11"/>
    <mergeCell ref="B20:C20"/>
    <mergeCell ref="B45:C45"/>
    <mergeCell ref="A27:A29"/>
    <mergeCell ref="B26:C26"/>
    <mergeCell ref="A15:A19"/>
    <mergeCell ref="B12:C12"/>
    <mergeCell ref="B14:C14"/>
    <mergeCell ref="B7:B11"/>
    <mergeCell ref="B30:C30"/>
    <mergeCell ref="A7:A11"/>
    <mergeCell ref="B43:C43"/>
    <mergeCell ref="B41:C41"/>
    <mergeCell ref="C39:C40"/>
    <mergeCell ref="B39:B40"/>
    <mergeCell ref="A39:A40"/>
    <mergeCell ref="C36:C37"/>
    <mergeCell ref="B36:B37"/>
    <mergeCell ref="A36:A37"/>
    <mergeCell ref="B32:C32"/>
    <mergeCell ref="B38:C38"/>
    <mergeCell ref="B35:C35"/>
    <mergeCell ref="C15:C19"/>
    <mergeCell ref="B15:B19"/>
    <mergeCell ref="A33:A34"/>
    <mergeCell ref="B33:B34"/>
    <mergeCell ref="C33:C34"/>
    <mergeCell ref="B22:C22"/>
    <mergeCell ref="B27:B29"/>
    <mergeCell ref="C27:C29"/>
    <mergeCell ref="C23:C25"/>
    <mergeCell ref="B23:B25"/>
    <mergeCell ref="A23:A25"/>
  </mergeCells>
  <pageMargins left="0.19685039370078741" right="0.23622047244094491" top="0.15748031496062992" bottom="0.19685039370078741" header="0.15748031496062992" footer="0.19685039370078741"/>
  <pageSetup paperSize="9" scale="80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Инвал 2019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Чичасова Екатерина Ивановна</dc:creator>
  <cp:lastModifiedBy>Филиппова Марина Геннадьевна</cp:lastModifiedBy>
  <cp:lastPrinted>2019-09-04T11:08:33Z</cp:lastPrinted>
  <dcterms:created xsi:type="dcterms:W3CDTF">2016-01-21T04:36:45Z</dcterms:created>
  <dcterms:modified xsi:type="dcterms:W3CDTF">2019-09-04T11:10:10Z</dcterms:modified>
</cp:coreProperties>
</file>