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345" windowWidth="27360" windowHeight="13065"/>
  </bookViews>
  <sheets>
    <sheet name="НМЦК" sheetId="38" r:id="rId1"/>
  </sheets>
  <calcPr calcId="145621"/>
</workbook>
</file>

<file path=xl/calcChain.xml><?xml version="1.0" encoding="utf-8"?>
<calcChain xmlns="http://schemas.openxmlformats.org/spreadsheetml/2006/main">
  <c r="M8" i="38" l="1"/>
  <c r="N8" i="38" s="1"/>
  <c r="M7" i="38"/>
  <c r="N7" i="38" s="1"/>
  <c r="M10" i="38"/>
  <c r="S7" i="38" l="1"/>
  <c r="R7" i="38"/>
  <c r="R9" i="38" s="1"/>
  <c r="F42" i="38" l="1"/>
  <c r="M29" i="38"/>
  <c r="N29" i="38" s="1"/>
  <c r="F31" i="38"/>
  <c r="F28" i="38"/>
  <c r="M15" i="38"/>
  <c r="N15" i="38" s="1"/>
  <c r="M43" i="38"/>
  <c r="N43" i="38" s="1"/>
  <c r="M41" i="38"/>
  <c r="N41" i="38" s="1"/>
  <c r="M38" i="38"/>
  <c r="N38" i="38" s="1"/>
  <c r="M36" i="38"/>
  <c r="N36" i="38" s="1"/>
  <c r="M34" i="38"/>
  <c r="N34" i="38" s="1"/>
  <c r="M32" i="38"/>
  <c r="N32" i="38" s="1"/>
  <c r="M30" i="38"/>
  <c r="N30" i="38" s="1"/>
  <c r="M27" i="38"/>
  <c r="N27" i="38" s="1"/>
  <c r="M26" i="38"/>
  <c r="N26" i="38" s="1"/>
  <c r="M24" i="38"/>
  <c r="N24" i="38" s="1"/>
  <c r="M23" i="38"/>
  <c r="N23" i="38" s="1"/>
  <c r="M20" i="38"/>
  <c r="N20" i="38" s="1"/>
  <c r="M18" i="38"/>
  <c r="N18" i="38" s="1"/>
  <c r="M17" i="38"/>
  <c r="N17" i="38" s="1"/>
  <c r="M13" i="38"/>
  <c r="N13" i="38" s="1"/>
  <c r="M11" i="38"/>
  <c r="N11" i="38" s="1"/>
  <c r="N10" i="38"/>
  <c r="N42" i="38" l="1"/>
  <c r="N12" i="38"/>
  <c r="N19" i="38"/>
  <c r="N28" i="38"/>
  <c r="N25" i="38"/>
  <c r="N31" i="38"/>
  <c r="F25" i="38" l="1"/>
  <c r="F44" i="38" l="1"/>
  <c r="F37" i="38"/>
  <c r="F35" i="38"/>
  <c r="F33" i="38"/>
  <c r="F14" i="38"/>
  <c r="F9" i="38"/>
  <c r="F22" i="38" l="1"/>
  <c r="N14" i="38" l="1"/>
  <c r="N35" i="38"/>
  <c r="N37" i="38"/>
  <c r="N22" i="38"/>
  <c r="N40" i="38" l="1"/>
  <c r="N9" i="38"/>
  <c r="N16" i="38" l="1"/>
  <c r="N44" i="38"/>
  <c r="N33" i="38" l="1"/>
  <c r="N45" i="38" s="1"/>
</calcChain>
</file>

<file path=xl/sharedStrings.xml><?xml version="1.0" encoding="utf-8"?>
<sst xmlns="http://schemas.openxmlformats.org/spreadsheetml/2006/main" count="140" uniqueCount="69">
  <si>
    <t>№ п\п</t>
  </si>
  <si>
    <t>Наименование объекта закупки</t>
  </si>
  <si>
    <t>Наименование и описание объекта закупки</t>
  </si>
  <si>
    <t>Ед. изм.</t>
  </si>
  <si>
    <t>шт</t>
  </si>
  <si>
    <t>Единичные цены (тарифы)</t>
  </si>
  <si>
    <t>1*</t>
  </si>
  <si>
    <t>2*</t>
  </si>
  <si>
    <t>3*</t>
  </si>
  <si>
    <t>Начальная цена, руб.</t>
  </si>
  <si>
    <t>Средняя цена, руб.</t>
  </si>
  <si>
    <t>АК</t>
  </si>
  <si>
    <t>Администрация</t>
  </si>
  <si>
    <t>Итого по виду товара</t>
  </si>
  <si>
    <t>Архив</t>
  </si>
  <si>
    <t>уп</t>
  </si>
  <si>
    <t>Итого: начальная (максимальная) цена контракта</t>
  </si>
  <si>
    <t>Заведующий по АХР</t>
  </si>
  <si>
    <t>Метод обоснования начальной (максимальной) цены: метод сопоставления розничных цен</t>
  </si>
  <si>
    <t xml:space="preserve">Способ размещения заказа: электронный аукцион </t>
  </si>
  <si>
    <t>4*</t>
  </si>
  <si>
    <t>5*</t>
  </si>
  <si>
    <t>6*</t>
  </si>
  <si>
    <t>Общее количество</t>
  </si>
  <si>
    <t>ОПЕКА</t>
  </si>
  <si>
    <t>Наименование отдела (упр)</t>
  </si>
  <si>
    <t xml:space="preserve">Книга учета универсальная
Вид линовки: Линейка ;  
Количество листов:  ≥ 120 (л.)  
Ориентация страницы: Горизонтальная </t>
  </si>
  <si>
    <t xml:space="preserve">Книга учета универсальная
Вид линовки: Клетка  
Количество листов:  ≥ 120 (л.)  
Ориентация страницы: Вертикальная </t>
  </si>
  <si>
    <t xml:space="preserve">Тетрадь ученическая общая
Вид линовки: Клетка  
Количество листов:  ≥ 48 (шт)  
Наличие полей: Нет;  
Тетрадь предметная: Нет </t>
  </si>
  <si>
    <t>Карандаш чернографитный
Наличие заточенного стержня: Да  
Наличие ластика: Да 
Тип карандаша:  ТМ (твердомягкий)</t>
  </si>
  <si>
    <t xml:space="preserve">Ручка канцелярская
Вид: Шариковая
Возможность замены пишущего стержня: Да
Количество цветов: 1
Ручка автоматическая: Нет
Толщина линии письма: 0.5 (мм)
Цвет чернил: Синий </t>
  </si>
  <si>
    <t>Ручка канцелярская
Вид: Гелевая
Возможность замены пишущего стержня: Да
Ручка автоматическая: Нет
Толщина линии письма: 0.5 (мм)
Цвет чернил: Синий</t>
  </si>
  <si>
    <t>Ручка канцелярская
Вид: Гелевая
Возможность замены пишущего стержня: Да
Ручка автоматическая: Нет
Толщина линии письма: 0.5 (мм)
Цвет чернил: Черный</t>
  </si>
  <si>
    <t>Ручка канцелярская
Вид: Гелевая
Возможность замены пишущего стержня: Да
Ручка автоматическая: Нет
Толщина линии письма: 0.5 (мм)
Цвет чернил: Красный</t>
  </si>
  <si>
    <t xml:space="preserve">Нитки швейные синтетические
Длина намотки: ≥ 1000 (м)
Тип: Армированные с хлопковой оплеткой
</t>
  </si>
  <si>
    <t xml:space="preserve">Ручка канцелярская
Вид: Шариковая
Возможность замены пишущего стержня: Да
Количество цветов: Более 1
Ручка автоматическая: Нет
Толщина линии письма: 0.5 (мм)
Цвет чернил: Черный
</t>
  </si>
  <si>
    <t>Ручка канцелярская
Вид: Шариковая
Возможность замены пишущего стержня: Да
Количество цветов: Более 1
Ручка автоматическая: Нет
Толщина линии письма: 0.5 (мм)
Цвет чернил:  Красный</t>
  </si>
  <si>
    <r>
      <t xml:space="preserve">Картон канцелярский
Количество листов в упаковке:  ≥ 20 (шт)  
Тип: Немелованный   Цветность: Белый 
Формат:  A4. </t>
    </r>
    <r>
      <rPr>
        <i/>
        <sz val="9"/>
        <rFont val="Times New Roman"/>
        <family val="1"/>
        <charset val="204"/>
      </rPr>
      <t xml:space="preserve">Дополнительные характеристики: </t>
    </r>
    <r>
      <rPr>
        <sz val="9"/>
        <rFont val="Times New Roman"/>
        <family val="1"/>
        <charset val="204"/>
      </rPr>
      <t xml:space="preserve">Количество листов в упаковке: не менее 200 (шт).  
</t>
    </r>
  </si>
  <si>
    <r>
      <t xml:space="preserve">Карандаш механический
Диаметр грифеля: ≥ 0.5 (мм). </t>
    </r>
    <r>
      <rPr>
        <i/>
        <sz val="9"/>
        <rFont val="Times New Roman"/>
        <family val="1"/>
        <charset val="204"/>
      </rPr>
      <t xml:space="preserve">Дополнительные характеристики: </t>
    </r>
    <r>
      <rPr>
        <sz val="9"/>
        <rFont val="Times New Roman"/>
        <family val="1"/>
        <charset val="204"/>
      </rPr>
      <t xml:space="preserve">Способ подачи грифеля: нажимная, верхняя. Наличие каучуковой зоны захвата, выкручивающегося ластика. Наличие убирающегося цангового механизма. Наличие пластикового клипа.
</t>
    </r>
  </si>
  <si>
    <r>
      <t xml:space="preserve">Маркер
Вид маркера: Текстовыделитель;  
Форма наконечника: Клиновидная
</t>
    </r>
    <r>
      <rPr>
        <i/>
        <sz val="9"/>
        <rFont val="Times New Roman"/>
        <family val="1"/>
        <charset val="204"/>
      </rPr>
      <t>Дополнительные характеристики</t>
    </r>
    <r>
      <rPr>
        <sz val="9"/>
        <rFont val="Times New Roman"/>
        <family val="1"/>
        <charset val="204"/>
      </rPr>
      <t>:
Основа для чернил: водная
Толщина линии: 1-5 мм
Кол-во в упаковке: 4 шт.</t>
    </r>
  </si>
  <si>
    <t>Лимит</t>
  </si>
  <si>
    <t xml:space="preserve">Обоснование начальной максимальной цены на поставку канцелярских товаров </t>
  </si>
  <si>
    <t>Гл. эксперт                                                                                                                                              М.Г. Филиппова</t>
  </si>
  <si>
    <t>Начальник отдела опеки и попечительства</t>
  </si>
  <si>
    <t xml:space="preserve">А. И. Брусникин </t>
  </si>
  <si>
    <t>Т. В. Оводова</t>
  </si>
  <si>
    <t>Поставщик 1*: ИП Сиверский А.В.</t>
  </si>
  <si>
    <t xml:space="preserve">Поставщик 2*: И.П. Бочкарев Д.Н. </t>
  </si>
  <si>
    <t xml:space="preserve">Поставщик 3*: ООО "Альянс-Актив" </t>
  </si>
  <si>
    <t>Поставщик 5*: ООО "Бумага-Люкс"</t>
  </si>
  <si>
    <t>Поставщик 6*: ООО "ТФБИ"</t>
  </si>
  <si>
    <t>Поставщик 4*: И.П. Кузнецова А. В.</t>
  </si>
  <si>
    <t>коммерческое предложение  исх. №334 от 22.10.2020 г.</t>
  </si>
  <si>
    <t>коммерческое предложение  №5557 от 15.10.2020 г.</t>
  </si>
  <si>
    <t>коммерческое предложение  №306 от 19.10.2020 г.</t>
  </si>
  <si>
    <t>коммерческое предложение  №594 от 09.09.2020 г.</t>
  </si>
  <si>
    <t>коммерческое предложение  №706 от 09.09.2020 г.</t>
  </si>
  <si>
    <t>коммерческое предложение  УТ - 25576 от 09.09.2020 г.</t>
  </si>
  <si>
    <r>
      <rPr>
        <b/>
        <i/>
        <sz val="10"/>
        <color theme="1"/>
        <rFont val="Times New Roman"/>
        <family val="1"/>
        <charset val="204"/>
      </rPr>
      <t>Дополнительные характеристики:</t>
    </r>
    <r>
      <rPr>
        <i/>
        <sz val="10"/>
        <color theme="1"/>
        <rFont val="Times New Roman"/>
        <family val="1"/>
        <charset val="204"/>
      </rPr>
      <t xml:space="preserve"> Обоснование необходимости использования дополнительной информации, а также дополнительных потребительских свойств, в том числе функциональных, технических, качественных, эксплуатационных характеристик товара, которые не предусмотрены в позиции каталога товаров, работ, услуг для обеспечения государственных и муниципальных нужд: ввиду того, что каталог товаров, работ, услуг для обеспечения государственных и муниципальных нужд, технические регламенты, стандарты и иные требования, предусмотренные законодательством Российской Федерации о техническом регулировании, о стандартизации не содержат в полной мере все необходимые заказчику функциональные, технические, качественные, характеристики закупаемого товара, настоящее техническое задание содержит дополнительную информацию, а также дополнительные потребительские свойства, в том числе функциональные, технические, качественные, эксплуатационные характеристики товара, которые не предусмотрены в позиции каталога товаров, работ, услуг для обеспечения государственных и муниципальных нужд. Дополнительные характеристики к товару являются уточняющими и отражают потребности Заказчика.</t>
    </r>
  </si>
  <si>
    <t>Книга учета универсальная (17.23.13.120-00000001)</t>
  </si>
  <si>
    <t>Тетрадь ученическая общая (17.23.13.195-00000002)</t>
  </si>
  <si>
    <t>Картон канцелярский (17.23.14.120-00000003)</t>
  </si>
  <si>
    <t>Карандаш чернографитный (32.99.15.110-00000002)</t>
  </si>
  <si>
    <t>Карандаш механический (32.99.12.130-00000005)</t>
  </si>
  <si>
    <t xml:space="preserve">Ручка канцелярская (32.99.12.110-00000007)
</t>
  </si>
  <si>
    <t>Ручка канцелярская (32.99.12.110-00000005)</t>
  </si>
  <si>
    <t>Маркер (32.99.12.120-00000006)</t>
  </si>
  <si>
    <t>Нитки швейные синтетические (13.10.85.110-00000005)</t>
  </si>
  <si>
    <t>Итого: Начальная (максимальная) цена контракта: 27 222 ( двадцать семь тысяч двести двадцать два ) рубля 99 копеек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</si>
</sst>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Calibri"/>
      <family val="2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138">
    <xf numFmtId="0" fontId="0" fillId="0" borderId="0" xfId="0"/>
    <xf numFmtId="0" fontId="12" fillId="0" borderId="0" xfId="0" applyFont="1" applyFill="1" applyBorder="1"/>
    <xf numFmtId="0" fontId="13" fillId="5" borderId="0" xfId="0" applyFont="1" applyFill="1" applyBorder="1" applyAlignment="1"/>
    <xf numFmtId="0" fontId="13" fillId="0" borderId="0" xfId="0" applyFont="1" applyFill="1" applyBorder="1" applyAlignment="1"/>
    <xf numFmtId="0" fontId="13" fillId="0" borderId="0" xfId="0" applyFont="1" applyFill="1" applyAlignment="1"/>
    <xf numFmtId="0" fontId="14" fillId="5" borderId="2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2" xfId="2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/>
    </xf>
    <xf numFmtId="4" fontId="13" fillId="5" borderId="2" xfId="0" applyNumberFormat="1" applyFont="1" applyFill="1" applyBorder="1" applyAlignment="1">
      <alignment horizontal="center" vertical="center"/>
    </xf>
    <xf numFmtId="0" fontId="13" fillId="5" borderId="1" xfId="1" applyFont="1" applyFill="1" applyBorder="1" applyAlignment="1">
      <alignment horizontal="center" vertical="center" wrapText="1"/>
    </xf>
    <xf numFmtId="0" fontId="13" fillId="5" borderId="2" xfId="1" applyFont="1" applyFill="1" applyBorder="1" applyAlignment="1">
      <alignment horizontal="center" vertical="center" wrapText="1"/>
    </xf>
    <xf numFmtId="0" fontId="13" fillId="5" borderId="2" xfId="1" applyFont="1" applyFill="1" applyBorder="1" applyAlignment="1">
      <alignment horizontal="center" vertical="center"/>
    </xf>
    <xf numFmtId="4" fontId="13" fillId="5" borderId="2" xfId="1" applyNumberFormat="1" applyFont="1" applyFill="1" applyBorder="1" applyAlignment="1">
      <alignment horizontal="center" vertical="center"/>
    </xf>
    <xf numFmtId="0" fontId="13" fillId="5" borderId="2" xfId="3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4" fontId="13" fillId="5" borderId="2" xfId="2" applyNumberFormat="1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 wrapText="1"/>
    </xf>
    <xf numFmtId="0" fontId="13" fillId="5" borderId="3" xfId="1" applyFont="1" applyFill="1" applyBorder="1" applyAlignment="1">
      <alignment horizontal="center" vertical="center" wrapText="1"/>
    </xf>
    <xf numFmtId="4" fontId="13" fillId="5" borderId="0" xfId="1" applyNumberFormat="1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0" fontId="14" fillId="5" borderId="0" xfId="0" quotePrefix="1" applyFont="1" applyFill="1" applyAlignment="1">
      <alignment horizontal="left"/>
    </xf>
    <xf numFmtId="4" fontId="14" fillId="5" borderId="2" xfId="1" applyNumberFormat="1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4" fontId="13" fillId="5" borderId="8" xfId="1" applyNumberFormat="1" applyFont="1" applyFill="1" applyBorder="1" applyAlignment="1">
      <alignment horizontal="center" vertical="center"/>
    </xf>
    <xf numFmtId="4" fontId="13" fillId="5" borderId="7" xfId="1" applyNumberFormat="1" applyFont="1" applyFill="1" applyBorder="1" applyAlignment="1">
      <alignment horizontal="center" vertical="center"/>
    </xf>
    <xf numFmtId="4" fontId="13" fillId="5" borderId="7" xfId="0" applyNumberFormat="1" applyFont="1" applyFill="1" applyBorder="1" applyAlignment="1">
      <alignment horizontal="center" vertical="center"/>
    </xf>
    <xf numFmtId="4" fontId="13" fillId="5" borderId="8" xfId="0" applyNumberFormat="1" applyFont="1" applyFill="1" applyBorder="1" applyAlignment="1">
      <alignment horizontal="center" vertical="center"/>
    </xf>
    <xf numFmtId="0" fontId="13" fillId="5" borderId="2" xfId="1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3" fillId="5" borderId="3" xfId="1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13" fillId="5" borderId="2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4" fontId="13" fillId="5" borderId="5" xfId="0" applyNumberFormat="1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/>
    </xf>
    <xf numFmtId="4" fontId="13" fillId="5" borderId="5" xfId="0" applyNumberFormat="1" applyFont="1" applyFill="1" applyBorder="1" applyAlignment="1">
      <alignment horizontal="center" vertical="center"/>
    </xf>
    <xf numFmtId="0" fontId="13" fillId="5" borderId="5" xfId="1" applyFont="1" applyFill="1" applyBorder="1" applyAlignment="1">
      <alignment horizontal="center" vertical="center" wrapText="1"/>
    </xf>
    <xf numFmtId="0" fontId="13" fillId="5" borderId="3" xfId="1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13" fillId="5" borderId="13" xfId="1" applyFont="1" applyFill="1" applyBorder="1" applyAlignment="1">
      <alignment horizontal="center" vertical="center" wrapText="1"/>
    </xf>
    <xf numFmtId="4" fontId="13" fillId="5" borderId="8" xfId="2" applyNumberFormat="1" applyFont="1" applyFill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0" fontId="14" fillId="5" borderId="9" xfId="0" applyFont="1" applyFill="1" applyBorder="1" applyAlignment="1"/>
    <xf numFmtId="4" fontId="13" fillId="5" borderId="5" xfId="1" applyNumberFormat="1" applyFont="1" applyFill="1" applyBorder="1" applyAlignment="1">
      <alignment horizontal="center" vertical="center"/>
    </xf>
    <xf numFmtId="4" fontId="13" fillId="5" borderId="9" xfId="1" applyNumberFormat="1" applyFont="1" applyFill="1" applyBorder="1" applyAlignment="1">
      <alignment horizontal="center" vertical="center"/>
    </xf>
    <xf numFmtId="4" fontId="13" fillId="5" borderId="13" xfId="0" applyNumberFormat="1" applyFont="1" applyFill="1" applyBorder="1" applyAlignment="1">
      <alignment horizontal="center" vertical="center"/>
    </xf>
    <xf numFmtId="4" fontId="13" fillId="5" borderId="13" xfId="1" applyNumberFormat="1" applyFont="1" applyFill="1" applyBorder="1" applyAlignment="1">
      <alignment horizontal="center" vertical="center"/>
    </xf>
    <xf numFmtId="4" fontId="14" fillId="5" borderId="5" xfId="1" applyNumberFormat="1" applyFont="1" applyFill="1" applyBorder="1" applyAlignment="1">
      <alignment horizontal="center" vertical="center"/>
    </xf>
    <xf numFmtId="0" fontId="13" fillId="5" borderId="0" xfId="1" applyFont="1" applyFill="1" applyBorder="1" applyAlignment="1">
      <alignment horizontal="center" vertical="center" wrapText="1"/>
    </xf>
    <xf numFmtId="0" fontId="13" fillId="5" borderId="9" xfId="1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/>
    </xf>
    <xf numFmtId="4" fontId="13" fillId="5" borderId="9" xfId="0" applyNumberFormat="1" applyFont="1" applyFill="1" applyBorder="1" applyAlignment="1">
      <alignment horizontal="center" vertical="center"/>
    </xf>
    <xf numFmtId="4" fontId="14" fillId="5" borderId="9" xfId="1" applyNumberFormat="1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 wrapText="1"/>
    </xf>
    <xf numFmtId="0" fontId="13" fillId="5" borderId="0" xfId="0" applyFont="1" applyFill="1" applyBorder="1" applyAlignment="1">
      <alignment horizontal="center" vertical="center"/>
    </xf>
    <xf numFmtId="4" fontId="13" fillId="5" borderId="0" xfId="0" applyNumberFormat="1" applyFont="1" applyFill="1" applyBorder="1" applyAlignment="1">
      <alignment horizontal="center" vertical="center"/>
    </xf>
    <xf numFmtId="4" fontId="14" fillId="5" borderId="0" xfId="1" applyNumberFormat="1" applyFont="1" applyFill="1" applyBorder="1" applyAlignment="1">
      <alignment horizontal="center" vertical="center"/>
    </xf>
    <xf numFmtId="0" fontId="0" fillId="0" borderId="2" xfId="0" applyBorder="1"/>
    <xf numFmtId="4" fontId="15" fillId="0" borderId="0" xfId="0" applyNumberFormat="1" applyFont="1" applyBorder="1" applyAlignment="1">
      <alignment horizontal="right"/>
    </xf>
    <xf numFmtId="0" fontId="15" fillId="0" borderId="0" xfId="0" applyFont="1" applyBorder="1" applyAlignment="1">
      <alignment horizontal="right"/>
    </xf>
    <xf numFmtId="0" fontId="0" fillId="0" borderId="0" xfId="0" applyBorder="1"/>
    <xf numFmtId="4" fontId="9" fillId="5" borderId="0" xfId="0" applyNumberFormat="1" applyFont="1" applyFill="1" applyBorder="1" applyAlignment="1">
      <alignment horizontal="right" vertical="center"/>
    </xf>
    <xf numFmtId="0" fontId="15" fillId="5" borderId="0" xfId="0" applyFont="1" applyFill="1" applyAlignment="1">
      <alignment vertical="center"/>
    </xf>
    <xf numFmtId="0" fontId="9" fillId="5" borderId="0" xfId="1" applyFont="1" applyFill="1" applyBorder="1" applyAlignment="1">
      <alignment horizontal="center" vertical="center" wrapText="1"/>
    </xf>
    <xf numFmtId="4" fontId="9" fillId="5" borderId="0" xfId="0" applyNumberFormat="1" applyFont="1" applyFill="1" applyBorder="1" applyAlignment="1">
      <alignment horizontal="center" vertical="center"/>
    </xf>
    <xf numFmtId="4" fontId="9" fillId="5" borderId="0" xfId="1" applyNumberFormat="1" applyFont="1" applyFill="1" applyBorder="1" applyAlignment="1">
      <alignment horizontal="center" vertical="center"/>
    </xf>
    <xf numFmtId="4" fontId="17" fillId="5" borderId="0" xfId="1" applyNumberFormat="1" applyFont="1" applyFill="1" applyBorder="1" applyAlignment="1">
      <alignment horizontal="center" vertical="center"/>
    </xf>
    <xf numFmtId="0" fontId="9" fillId="0" borderId="0" xfId="0" applyFont="1" applyFill="1" applyAlignment="1"/>
    <xf numFmtId="0" fontId="8" fillId="0" borderId="0" xfId="0" applyFont="1"/>
    <xf numFmtId="0" fontId="8" fillId="0" borderId="0" xfId="0" applyFont="1" applyBorder="1"/>
    <xf numFmtId="0" fontId="9" fillId="5" borderId="0" xfId="0" applyFont="1" applyFill="1" applyBorder="1" applyAlignment="1">
      <alignment horizontal="center" vertical="center"/>
    </xf>
    <xf numFmtId="0" fontId="9" fillId="5" borderId="0" xfId="1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15" fillId="0" borderId="2" xfId="0" applyFont="1" applyBorder="1" applyAlignment="1">
      <alignment horizontal="right"/>
    </xf>
    <xf numFmtId="4" fontId="15" fillId="0" borderId="2" xfId="0" applyNumberFormat="1" applyFont="1" applyBorder="1" applyAlignment="1">
      <alignment horizontal="right"/>
    </xf>
    <xf numFmtId="0" fontId="9" fillId="5" borderId="0" xfId="1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3" fillId="5" borderId="0" xfId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4" fillId="0" borderId="0" xfId="0" applyFont="1" applyAlignment="1">
      <alignment horizontal="justify" vertical="center" wrapText="1"/>
    </xf>
    <xf numFmtId="0" fontId="0" fillId="0" borderId="0" xfId="0" applyAlignment="1">
      <alignment vertical="center" wrapText="1"/>
    </xf>
    <xf numFmtId="0" fontId="9" fillId="5" borderId="5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13" fillId="5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4" fillId="5" borderId="5" xfId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3" fillId="5" borderId="5" xfId="1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3" fillId="5" borderId="3" xfId="1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center" vertical="top"/>
    </xf>
    <xf numFmtId="0" fontId="11" fillId="5" borderId="0" xfId="0" applyFont="1" applyFill="1" applyAlignment="1">
      <alignment horizontal="center"/>
    </xf>
    <xf numFmtId="0" fontId="13" fillId="0" borderId="0" xfId="0" applyFont="1" applyFill="1" applyBorder="1" applyAlignment="1">
      <alignment horizontal="left"/>
    </xf>
    <xf numFmtId="0" fontId="11" fillId="0" borderId="0" xfId="0" applyFont="1" applyFill="1" applyAlignment="1">
      <alignment horizontal="left"/>
    </xf>
    <xf numFmtId="0" fontId="13" fillId="5" borderId="12" xfId="0" applyFont="1" applyFill="1" applyBorder="1" applyAlignment="1"/>
    <xf numFmtId="0" fontId="11" fillId="5" borderId="12" xfId="0" applyFont="1" applyFill="1" applyBorder="1" applyAlignment="1"/>
    <xf numFmtId="0" fontId="11" fillId="5" borderId="6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3" fillId="5" borderId="2" xfId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4" fontId="9" fillId="5" borderId="2" xfId="0" applyNumberFormat="1" applyFont="1" applyFill="1" applyBorder="1" applyAlignment="1">
      <alignment horizontal="right" vertical="center"/>
    </xf>
    <xf numFmtId="4" fontId="0" fillId="0" borderId="2" xfId="0" applyNumberFormat="1" applyBorder="1" applyAlignment="1">
      <alignment horizontal="right" vertical="center"/>
    </xf>
    <xf numFmtId="4" fontId="15" fillId="0" borderId="2" xfId="0" applyNumberFormat="1" applyFont="1" applyBorder="1" applyAlignment="1">
      <alignment horizontal="right"/>
    </xf>
    <xf numFmtId="4" fontId="0" fillId="0" borderId="2" xfId="0" applyNumberFormat="1" applyBorder="1" applyAlignment="1">
      <alignment horizontal="right"/>
    </xf>
    <xf numFmtId="0" fontId="13" fillId="5" borderId="5" xfId="2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13" fillId="5" borderId="5" xfId="0" applyNumberFormat="1" applyFont="1" applyFill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4" fontId="13" fillId="5" borderId="6" xfId="0" applyNumberFormat="1" applyFont="1" applyFill="1" applyBorder="1" applyAlignment="1">
      <alignment horizontal="center" vertical="center"/>
    </xf>
    <xf numFmtId="4" fontId="9" fillId="5" borderId="0" xfId="0" applyNumberFormat="1" applyFont="1" applyFill="1" applyBorder="1" applyAlignment="1">
      <alignment horizontal="right" vertical="center"/>
    </xf>
    <xf numFmtId="0" fontId="0" fillId="0" borderId="0" xfId="0" applyBorder="1" applyAlignment="1">
      <alignment horizontal="right"/>
    </xf>
    <xf numFmtId="4" fontId="15" fillId="0" borderId="0" xfId="0" applyNumberFormat="1" applyFont="1" applyBorder="1" applyAlignment="1">
      <alignment horizontal="right"/>
    </xf>
  </cellXfs>
  <cellStyles count="4">
    <cellStyle name="Нейтральный" xfId="3" builtinId="28"/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3"/>
  <sheetViews>
    <sheetView tabSelected="1" topLeftCell="A41" zoomScaleNormal="100" workbookViewId="0">
      <selection activeCell="B47" sqref="B47:N55"/>
    </sheetView>
  </sheetViews>
  <sheetFormatPr defaultRowHeight="15" x14ac:dyDescent="0.25"/>
  <cols>
    <col min="1" max="1" width="3.42578125" customWidth="1"/>
    <col min="2" max="2" width="16.5703125" customWidth="1"/>
    <col min="3" max="3" width="53.28515625" customWidth="1"/>
    <col min="5" max="5" width="3.42578125" customWidth="1"/>
    <col min="6" max="6" width="7.85546875" customWidth="1"/>
    <col min="7" max="7" width="8" customWidth="1"/>
    <col min="8" max="8" width="8.28515625" customWidth="1"/>
    <col min="9" max="12" width="9.42578125" customWidth="1"/>
    <col min="13" max="13" width="7.85546875" customWidth="1"/>
    <col min="14" max="14" width="16.42578125" customWidth="1"/>
    <col min="17" max="17" width="12.7109375" customWidth="1"/>
    <col min="18" max="18" width="16.5703125" bestFit="1" customWidth="1"/>
    <col min="19" max="19" width="10.7109375" customWidth="1"/>
    <col min="20" max="20" width="11.42578125" bestFit="1" customWidth="1"/>
  </cols>
  <sheetData>
    <row r="1" spans="1:20" x14ac:dyDescent="0.25">
      <c r="A1" s="112" t="s">
        <v>41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"/>
    </row>
    <row r="2" spans="1:20" x14ac:dyDescent="0.25">
      <c r="A2" s="113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"/>
    </row>
    <row r="3" spans="1:20" x14ac:dyDescent="0.25">
      <c r="A3" s="114" t="s">
        <v>18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</row>
    <row r="4" spans="1:20" x14ac:dyDescent="0.25">
      <c r="A4" s="116" t="s">
        <v>19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2"/>
      <c r="O4" s="3"/>
    </row>
    <row r="5" spans="1:20" ht="15.75" customHeight="1" x14ac:dyDescent="0.25">
      <c r="A5" s="106" t="s">
        <v>0</v>
      </c>
      <c r="B5" s="106" t="s">
        <v>1</v>
      </c>
      <c r="C5" s="106" t="s">
        <v>2</v>
      </c>
      <c r="D5" s="106" t="s">
        <v>25</v>
      </c>
      <c r="E5" s="106" t="s">
        <v>3</v>
      </c>
      <c r="F5" s="111" t="s">
        <v>23</v>
      </c>
      <c r="G5" s="120" t="s">
        <v>5</v>
      </c>
      <c r="H5" s="120"/>
      <c r="I5" s="120"/>
      <c r="J5" s="121"/>
      <c r="K5" s="121"/>
      <c r="L5" s="121"/>
      <c r="M5" s="122" t="s">
        <v>10</v>
      </c>
      <c r="N5" s="99" t="s">
        <v>9</v>
      </c>
      <c r="O5" s="4"/>
    </row>
    <row r="6" spans="1:20" ht="51.75" customHeight="1" x14ac:dyDescent="0.25">
      <c r="A6" s="118"/>
      <c r="B6" s="118"/>
      <c r="C6" s="118"/>
      <c r="D6" s="118"/>
      <c r="E6" s="118"/>
      <c r="F6" s="119"/>
      <c r="G6" s="40" t="s">
        <v>6</v>
      </c>
      <c r="H6" s="40" t="s">
        <v>7</v>
      </c>
      <c r="I6" s="40" t="s">
        <v>8</v>
      </c>
      <c r="J6" s="39" t="s">
        <v>20</v>
      </c>
      <c r="K6" s="39" t="s">
        <v>21</v>
      </c>
      <c r="L6" s="39" t="s">
        <v>22</v>
      </c>
      <c r="M6" s="123"/>
      <c r="N6" s="124"/>
      <c r="O6" s="6"/>
      <c r="Q6" s="65" t="s">
        <v>40</v>
      </c>
      <c r="R6" s="21" t="s">
        <v>12</v>
      </c>
      <c r="S6" s="5" t="s">
        <v>24</v>
      </c>
      <c r="T6" s="37" t="s">
        <v>14</v>
      </c>
    </row>
    <row r="7" spans="1:20" ht="45.75" customHeight="1" x14ac:dyDescent="0.25">
      <c r="A7" s="94">
        <v>1</v>
      </c>
      <c r="B7" s="100" t="s">
        <v>59</v>
      </c>
      <c r="C7" s="94" t="s">
        <v>26</v>
      </c>
      <c r="D7" s="94" t="s">
        <v>12</v>
      </c>
      <c r="E7" s="129" t="s">
        <v>4</v>
      </c>
      <c r="F7" s="130">
        <v>10</v>
      </c>
      <c r="G7" s="132">
        <v>195</v>
      </c>
      <c r="H7" s="132">
        <v>203</v>
      </c>
      <c r="I7" s="132">
        <v>198</v>
      </c>
      <c r="J7" s="38"/>
      <c r="K7" s="38"/>
      <c r="L7" s="38"/>
      <c r="M7" s="10">
        <f t="shared" ref="M7:M8" si="0">ROUND((G7+H7+I7)/3,2)</f>
        <v>198.67</v>
      </c>
      <c r="N7" s="10">
        <f t="shared" ref="N7:N8" si="1">ROUND((F7*M7),2)</f>
        <v>1986.7</v>
      </c>
      <c r="O7" s="4"/>
      <c r="R7" s="125">
        <f>N7+N10+N13+N15+N17+N23+N27+N30+N32+N34+N36+N38+N43</f>
        <v>22132.27</v>
      </c>
      <c r="S7" s="127">
        <f>N11+N18+N20+N24+N26+N29+N41</f>
        <v>5090.7199999999993</v>
      </c>
      <c r="T7" s="68"/>
    </row>
    <row r="8" spans="1:20" ht="21.75" customHeight="1" x14ac:dyDescent="0.25">
      <c r="A8" s="95"/>
      <c r="B8" s="101"/>
      <c r="C8" s="95"/>
      <c r="D8" s="95"/>
      <c r="E8" s="95"/>
      <c r="F8" s="131"/>
      <c r="G8" s="133"/>
      <c r="H8" s="133"/>
      <c r="I8" s="133"/>
      <c r="J8" s="48"/>
      <c r="K8" s="48"/>
      <c r="L8" s="48"/>
      <c r="M8" s="10">
        <f t="shared" si="0"/>
        <v>0</v>
      </c>
      <c r="N8" s="10">
        <f t="shared" si="1"/>
        <v>0</v>
      </c>
      <c r="O8" s="4"/>
      <c r="R8" s="126"/>
      <c r="S8" s="128"/>
      <c r="T8" s="68"/>
    </row>
    <row r="9" spans="1:20" ht="24.75" customHeight="1" x14ac:dyDescent="0.25">
      <c r="A9" s="11"/>
      <c r="B9" s="97" t="s">
        <v>13</v>
      </c>
      <c r="C9" s="98"/>
      <c r="D9" s="12"/>
      <c r="E9" s="8" t="s">
        <v>4</v>
      </c>
      <c r="F9" s="13">
        <f>SUM(F7,F8)</f>
        <v>10</v>
      </c>
      <c r="G9" s="14"/>
      <c r="H9" s="27"/>
      <c r="I9" s="14"/>
      <c r="J9" s="26"/>
      <c r="K9" s="26"/>
      <c r="L9" s="26"/>
      <c r="M9" s="26"/>
      <c r="N9" s="23">
        <f>SUM(N7,N8)</f>
        <v>1986.7</v>
      </c>
      <c r="O9" s="4"/>
      <c r="R9" s="82">
        <f>R7+S7</f>
        <v>27222.989999999998</v>
      </c>
      <c r="S9" s="81"/>
      <c r="T9" s="68"/>
    </row>
    <row r="10" spans="1:20" ht="33" customHeight="1" x14ac:dyDescent="0.25">
      <c r="A10" s="94">
        <v>2</v>
      </c>
      <c r="B10" s="100" t="s">
        <v>59</v>
      </c>
      <c r="C10" s="94" t="s">
        <v>27</v>
      </c>
      <c r="D10" s="36" t="s">
        <v>12</v>
      </c>
      <c r="E10" s="8"/>
      <c r="F10" s="13">
        <v>20</v>
      </c>
      <c r="G10" s="14">
        <v>114</v>
      </c>
      <c r="H10" s="27">
        <v>124</v>
      </c>
      <c r="I10" s="14">
        <v>117</v>
      </c>
      <c r="J10" s="26"/>
      <c r="K10" s="26"/>
      <c r="L10" s="26"/>
      <c r="M10" s="10">
        <f>ROUND((G10+H10+I10)/3,2)</f>
        <v>118.33</v>
      </c>
      <c r="N10" s="10">
        <f>ROUND((F10*M10),2)</f>
        <v>2366.6</v>
      </c>
      <c r="O10" s="4"/>
      <c r="R10" s="66"/>
      <c r="S10" s="67"/>
      <c r="T10" s="68"/>
    </row>
    <row r="11" spans="1:20" ht="37.5" customHeight="1" x14ac:dyDescent="0.25">
      <c r="A11" s="95"/>
      <c r="B11" s="101"/>
      <c r="C11" s="95"/>
      <c r="D11" s="15" t="s">
        <v>24</v>
      </c>
      <c r="E11" s="8" t="s">
        <v>4</v>
      </c>
      <c r="F11" s="9">
        <v>16</v>
      </c>
      <c r="G11" s="10">
        <v>114</v>
      </c>
      <c r="H11" s="10">
        <v>124</v>
      </c>
      <c r="I11" s="10">
        <v>117</v>
      </c>
      <c r="J11" s="10"/>
      <c r="K11" s="10"/>
      <c r="L11" s="10"/>
      <c r="M11" s="10">
        <f>ROUND((G11+H11+I11)/3,2)</f>
        <v>118.33</v>
      </c>
      <c r="N11" s="10">
        <f>ROUND((F11*M11),2)</f>
        <v>1893.28</v>
      </c>
      <c r="O11" s="4"/>
      <c r="R11" s="69"/>
      <c r="S11" s="66"/>
      <c r="T11" s="68"/>
    </row>
    <row r="12" spans="1:20" ht="12.75" customHeight="1" x14ac:dyDescent="0.25">
      <c r="A12" s="19"/>
      <c r="B12" s="111" t="s">
        <v>13</v>
      </c>
      <c r="C12" s="102"/>
      <c r="D12" s="12"/>
      <c r="E12" s="8" t="s">
        <v>4</v>
      </c>
      <c r="F12" s="13">
        <v>36</v>
      </c>
      <c r="G12" s="14"/>
      <c r="H12" s="27"/>
      <c r="I12" s="14">
        <v>2845.85</v>
      </c>
      <c r="J12" s="26"/>
      <c r="K12" s="26"/>
      <c r="L12" s="26"/>
      <c r="M12" s="26"/>
      <c r="N12" s="23">
        <f>ROUND((N10+N11),2)</f>
        <v>4259.88</v>
      </c>
      <c r="O12" s="4"/>
      <c r="R12" s="67"/>
      <c r="S12" s="67"/>
      <c r="T12" s="68"/>
    </row>
    <row r="13" spans="1:20" ht="67.5" customHeight="1" x14ac:dyDescent="0.25">
      <c r="A13" s="25">
        <v>3</v>
      </c>
      <c r="B13" s="24" t="s">
        <v>60</v>
      </c>
      <c r="C13" s="25" t="s">
        <v>28</v>
      </c>
      <c r="D13" s="7" t="s">
        <v>12</v>
      </c>
      <c r="E13" s="8" t="s">
        <v>4</v>
      </c>
      <c r="F13" s="9">
        <v>30</v>
      </c>
      <c r="G13" s="10">
        <v>21.48</v>
      </c>
      <c r="H13" s="10">
        <v>29</v>
      </c>
      <c r="I13" s="10">
        <v>25</v>
      </c>
      <c r="J13" s="10"/>
      <c r="K13" s="10"/>
      <c r="L13" s="10"/>
      <c r="M13" s="10">
        <f>ROUND((G13+H13+I13)/3,2)</f>
        <v>25.16</v>
      </c>
      <c r="N13" s="10">
        <f>ROUND((F13*M13),2)</f>
        <v>754.8</v>
      </c>
      <c r="O13" s="4"/>
      <c r="R13" s="69"/>
      <c r="S13" s="67"/>
      <c r="T13" s="68"/>
    </row>
    <row r="14" spans="1:20" x14ac:dyDescent="0.25">
      <c r="A14" s="11"/>
      <c r="B14" s="97" t="s">
        <v>13</v>
      </c>
      <c r="C14" s="98"/>
      <c r="D14" s="12"/>
      <c r="E14" s="8" t="s">
        <v>4</v>
      </c>
      <c r="F14" s="13">
        <f>SUM(F13:F13)</f>
        <v>30</v>
      </c>
      <c r="G14" s="14"/>
      <c r="H14" s="27"/>
      <c r="I14" s="14"/>
      <c r="J14" s="26"/>
      <c r="K14" s="26"/>
      <c r="L14" s="26"/>
      <c r="M14" s="26"/>
      <c r="N14" s="23">
        <f>SUM(N13:N13)</f>
        <v>754.8</v>
      </c>
      <c r="O14" s="4"/>
      <c r="R14" s="67"/>
      <c r="S14" s="67"/>
      <c r="T14" s="68"/>
    </row>
    <row r="15" spans="1:20" ht="69" customHeight="1" x14ac:dyDescent="0.25">
      <c r="A15" s="31">
        <v>4</v>
      </c>
      <c r="B15" s="33" t="s">
        <v>61</v>
      </c>
      <c r="C15" s="31" t="s">
        <v>37</v>
      </c>
      <c r="D15" s="7" t="s">
        <v>12</v>
      </c>
      <c r="E15" s="8" t="s">
        <v>15</v>
      </c>
      <c r="F15" s="9">
        <v>6</v>
      </c>
      <c r="G15" s="10">
        <v>306</v>
      </c>
      <c r="H15" s="10">
        <v>319</v>
      </c>
      <c r="I15" s="10">
        <v>310</v>
      </c>
      <c r="J15" s="10"/>
      <c r="K15" s="10"/>
      <c r="L15" s="10"/>
      <c r="M15" s="10">
        <f>ROUND((G15+H15+I15)/3,2)</f>
        <v>311.67</v>
      </c>
      <c r="N15" s="10">
        <f>ROUND((F15*M15),2)</f>
        <v>1870.02</v>
      </c>
      <c r="O15" s="4"/>
      <c r="R15" s="69"/>
      <c r="S15" s="67"/>
      <c r="T15" s="68"/>
    </row>
    <row r="16" spans="1:20" x14ac:dyDescent="0.25">
      <c r="A16" s="11"/>
      <c r="B16" s="97" t="s">
        <v>13</v>
      </c>
      <c r="C16" s="98"/>
      <c r="D16" s="12"/>
      <c r="E16" s="8" t="s">
        <v>15</v>
      </c>
      <c r="F16" s="13">
        <v>6</v>
      </c>
      <c r="G16" s="14"/>
      <c r="H16" s="27"/>
      <c r="I16" s="14"/>
      <c r="J16" s="26"/>
      <c r="K16" s="26"/>
      <c r="L16" s="26"/>
      <c r="M16" s="26"/>
      <c r="N16" s="23">
        <f>SUM(N15:N15)</f>
        <v>1870.02</v>
      </c>
      <c r="O16" s="4"/>
      <c r="R16" s="67"/>
      <c r="S16" s="67"/>
      <c r="T16" s="68"/>
    </row>
    <row r="17" spans="1:20" ht="24" x14ac:dyDescent="0.25">
      <c r="A17" s="94">
        <v>5</v>
      </c>
      <c r="B17" s="99" t="s">
        <v>62</v>
      </c>
      <c r="C17" s="94" t="s">
        <v>29</v>
      </c>
      <c r="D17" s="7" t="s">
        <v>12</v>
      </c>
      <c r="E17" s="7" t="s">
        <v>4</v>
      </c>
      <c r="F17" s="9">
        <v>200</v>
      </c>
      <c r="G17" s="10">
        <v>4</v>
      </c>
      <c r="H17" s="10">
        <v>9</v>
      </c>
      <c r="I17" s="10">
        <v>7</v>
      </c>
      <c r="J17" s="10"/>
      <c r="K17" s="10"/>
      <c r="L17" s="10"/>
      <c r="M17" s="10">
        <f>ROUND((G17+H17+I17)/3,2)</f>
        <v>6.67</v>
      </c>
      <c r="N17" s="10">
        <f>ROUND((F17*M17),2)</f>
        <v>1334</v>
      </c>
      <c r="O17" s="4"/>
      <c r="R17" s="69"/>
      <c r="S17" s="67"/>
      <c r="T17" s="68"/>
    </row>
    <row r="18" spans="1:20" ht="40.5" customHeight="1" x14ac:dyDescent="0.25">
      <c r="A18" s="95"/>
      <c r="B18" s="95"/>
      <c r="C18" s="95"/>
      <c r="D18" s="15" t="s">
        <v>24</v>
      </c>
      <c r="E18" s="7" t="s">
        <v>4</v>
      </c>
      <c r="F18" s="9">
        <v>8</v>
      </c>
      <c r="G18" s="10">
        <v>4</v>
      </c>
      <c r="H18" s="10">
        <v>9</v>
      </c>
      <c r="I18" s="10">
        <v>7</v>
      </c>
      <c r="J18" s="10"/>
      <c r="K18" s="10"/>
      <c r="L18" s="10"/>
      <c r="M18" s="10">
        <f>ROUND((G18+H18+I18)/3,2)</f>
        <v>6.67</v>
      </c>
      <c r="N18" s="10">
        <f>ROUND((F18*M18),2)</f>
        <v>53.36</v>
      </c>
      <c r="O18" s="4"/>
      <c r="R18" s="69"/>
      <c r="S18" s="66"/>
      <c r="T18" s="68"/>
    </row>
    <row r="19" spans="1:20" x14ac:dyDescent="0.25">
      <c r="A19" s="11"/>
      <c r="B19" s="97" t="s">
        <v>13</v>
      </c>
      <c r="C19" s="98"/>
      <c r="D19" s="12"/>
      <c r="E19" s="12" t="s">
        <v>4</v>
      </c>
      <c r="F19" s="13">
        <v>208</v>
      </c>
      <c r="G19" s="14"/>
      <c r="H19" s="27"/>
      <c r="I19" s="10"/>
      <c r="J19" s="29"/>
      <c r="K19" s="29"/>
      <c r="L19" s="29"/>
      <c r="M19" s="26"/>
      <c r="N19" s="23">
        <f>ROUND((N17+N18),2)</f>
        <v>1387.36</v>
      </c>
      <c r="O19" s="4"/>
      <c r="R19" s="67"/>
      <c r="S19" s="67"/>
      <c r="T19" s="68"/>
    </row>
    <row r="20" spans="1:20" x14ac:dyDescent="0.25">
      <c r="A20" s="94">
        <v>6</v>
      </c>
      <c r="B20" s="99" t="s">
        <v>63</v>
      </c>
      <c r="C20" s="94" t="s">
        <v>38</v>
      </c>
      <c r="D20" s="94" t="s">
        <v>24</v>
      </c>
      <c r="E20" s="94" t="s">
        <v>4</v>
      </c>
      <c r="F20" s="130">
        <v>8</v>
      </c>
      <c r="G20" s="132">
        <v>39.18</v>
      </c>
      <c r="H20" s="132">
        <v>46</v>
      </c>
      <c r="I20" s="132">
        <v>42</v>
      </c>
      <c r="J20" s="38"/>
      <c r="K20" s="38"/>
      <c r="L20" s="38"/>
      <c r="M20" s="132">
        <f>ROUND((G20+H20+I20)/3,2)</f>
        <v>42.39</v>
      </c>
      <c r="N20" s="132">
        <f>ROUND((F20*M20),2)</f>
        <v>339.12</v>
      </c>
      <c r="O20" s="4"/>
      <c r="R20" s="135"/>
      <c r="S20" s="137"/>
      <c r="T20" s="68"/>
    </row>
    <row r="21" spans="1:20" ht="58.5" customHeight="1" x14ac:dyDescent="0.25">
      <c r="A21" s="109"/>
      <c r="B21" s="110"/>
      <c r="C21" s="109"/>
      <c r="D21" s="95"/>
      <c r="E21" s="95"/>
      <c r="F21" s="131"/>
      <c r="G21" s="133"/>
      <c r="H21" s="133"/>
      <c r="I21" s="133"/>
      <c r="J21" s="48"/>
      <c r="K21" s="48"/>
      <c r="L21" s="48"/>
      <c r="M21" s="134"/>
      <c r="N21" s="134"/>
      <c r="O21" s="4"/>
      <c r="R21" s="136"/>
      <c r="S21" s="136"/>
      <c r="T21" s="68"/>
    </row>
    <row r="22" spans="1:20" ht="20.25" customHeight="1" x14ac:dyDescent="0.25">
      <c r="A22" s="19"/>
      <c r="B22" s="111" t="s">
        <v>13</v>
      </c>
      <c r="C22" s="102"/>
      <c r="D22" s="12"/>
      <c r="E22" s="12" t="s">
        <v>4</v>
      </c>
      <c r="F22" s="9">
        <f>SUM(F20:F21)</f>
        <v>8</v>
      </c>
      <c r="G22" s="14"/>
      <c r="H22" s="27"/>
      <c r="I22" s="10"/>
      <c r="J22" s="29"/>
      <c r="K22" s="29"/>
      <c r="L22" s="29"/>
      <c r="M22" s="26"/>
      <c r="N22" s="23">
        <f>SUM(N20:N21)</f>
        <v>339.12</v>
      </c>
      <c r="O22" s="4"/>
      <c r="R22" s="67"/>
      <c r="S22" s="67"/>
      <c r="T22" s="68"/>
    </row>
    <row r="23" spans="1:20" ht="32.25" customHeight="1" x14ac:dyDescent="0.25">
      <c r="A23" s="94">
        <v>7</v>
      </c>
      <c r="B23" s="99" t="s">
        <v>64</v>
      </c>
      <c r="C23" s="107" t="s">
        <v>30</v>
      </c>
      <c r="D23" s="7" t="s">
        <v>12</v>
      </c>
      <c r="E23" s="30" t="s">
        <v>4</v>
      </c>
      <c r="F23" s="9">
        <v>300</v>
      </c>
      <c r="G23" s="10">
        <v>21.32</v>
      </c>
      <c r="H23" s="29">
        <v>33</v>
      </c>
      <c r="I23" s="10">
        <v>29</v>
      </c>
      <c r="J23" s="10"/>
      <c r="K23" s="10"/>
      <c r="L23" s="10"/>
      <c r="M23" s="10">
        <f>ROUND((G23+H23+I23)/3,2)</f>
        <v>27.77</v>
      </c>
      <c r="N23" s="10">
        <f>ROUND((F23*M23),2)</f>
        <v>8331</v>
      </c>
      <c r="O23" s="4"/>
      <c r="R23" s="69"/>
      <c r="S23" s="67"/>
      <c r="T23" s="68"/>
    </row>
    <row r="24" spans="1:20" ht="74.25" customHeight="1" x14ac:dyDescent="0.25">
      <c r="A24" s="109"/>
      <c r="B24" s="110"/>
      <c r="C24" s="108"/>
      <c r="D24" s="15" t="s">
        <v>24</v>
      </c>
      <c r="E24" s="30" t="s">
        <v>4</v>
      </c>
      <c r="F24" s="9">
        <v>32</v>
      </c>
      <c r="G24" s="10">
        <v>21.32</v>
      </c>
      <c r="H24" s="29">
        <v>33</v>
      </c>
      <c r="I24" s="10">
        <v>29</v>
      </c>
      <c r="J24" s="10"/>
      <c r="K24" s="10"/>
      <c r="L24" s="10"/>
      <c r="M24" s="10">
        <f>ROUND((G24+H24+I24)/3,2)</f>
        <v>27.77</v>
      </c>
      <c r="N24" s="10">
        <f>ROUND((F24*M24),2)</f>
        <v>888.64</v>
      </c>
      <c r="O24" s="4"/>
      <c r="R24" s="67"/>
      <c r="S24" s="66"/>
      <c r="T24" s="68"/>
    </row>
    <row r="25" spans="1:20" x14ac:dyDescent="0.25">
      <c r="A25" s="11"/>
      <c r="B25" s="97" t="s">
        <v>13</v>
      </c>
      <c r="C25" s="98"/>
      <c r="D25" s="12"/>
      <c r="E25" s="30" t="s">
        <v>4</v>
      </c>
      <c r="F25" s="9">
        <f>SUM(F23:F24)</f>
        <v>332</v>
      </c>
      <c r="G25" s="14"/>
      <c r="H25" s="27"/>
      <c r="I25" s="10"/>
      <c r="J25" s="29"/>
      <c r="K25" s="29"/>
      <c r="L25" s="29"/>
      <c r="M25" s="26"/>
      <c r="N25" s="23">
        <f>ROUND((N23+N24),2)</f>
        <v>9219.64</v>
      </c>
      <c r="O25" s="4"/>
      <c r="R25" s="67"/>
      <c r="S25" s="67"/>
      <c r="T25" s="68"/>
    </row>
    <row r="26" spans="1:20" ht="56.25" customHeight="1" x14ac:dyDescent="0.25">
      <c r="A26" s="94">
        <v>8</v>
      </c>
      <c r="B26" s="100" t="s">
        <v>64</v>
      </c>
      <c r="C26" s="92" t="s">
        <v>35</v>
      </c>
      <c r="D26" s="8" t="s">
        <v>24</v>
      </c>
      <c r="E26" s="7" t="s">
        <v>4</v>
      </c>
      <c r="F26" s="9">
        <v>16</v>
      </c>
      <c r="G26" s="10">
        <v>22.65</v>
      </c>
      <c r="H26" s="29">
        <v>26</v>
      </c>
      <c r="I26" s="17">
        <v>24</v>
      </c>
      <c r="J26" s="17"/>
      <c r="K26" s="17"/>
      <c r="L26" s="17"/>
      <c r="M26" s="10">
        <f>ROUND((G26+H26+I26)/3,2)</f>
        <v>24.22</v>
      </c>
      <c r="N26" s="10">
        <f>ROUND((F26*M26),2)</f>
        <v>387.52</v>
      </c>
      <c r="O26" s="4"/>
      <c r="R26" s="69"/>
      <c r="S26" s="66"/>
      <c r="T26" s="68"/>
    </row>
    <row r="27" spans="1:20" ht="38.25" customHeight="1" x14ac:dyDescent="0.25">
      <c r="A27" s="95"/>
      <c r="B27" s="101"/>
      <c r="C27" s="93"/>
      <c r="D27" s="7" t="s">
        <v>12</v>
      </c>
      <c r="E27" s="7" t="s">
        <v>4</v>
      </c>
      <c r="F27" s="9">
        <v>25</v>
      </c>
      <c r="G27" s="10">
        <v>22.65</v>
      </c>
      <c r="H27" s="28">
        <v>26</v>
      </c>
      <c r="I27" s="17">
        <v>24</v>
      </c>
      <c r="J27" s="47"/>
      <c r="K27" s="47"/>
      <c r="L27" s="47"/>
      <c r="M27" s="10">
        <f>ROUND((G27+H27+I27)/3,2)</f>
        <v>24.22</v>
      </c>
      <c r="N27" s="10">
        <f>ROUND((F27*M27),2)</f>
        <v>605.5</v>
      </c>
      <c r="O27" s="4"/>
      <c r="R27" s="69"/>
      <c r="S27" s="66"/>
      <c r="T27" s="68"/>
    </row>
    <row r="28" spans="1:20" x14ac:dyDescent="0.25">
      <c r="A28" s="11"/>
      <c r="B28" s="97" t="s">
        <v>13</v>
      </c>
      <c r="C28" s="98"/>
      <c r="D28" s="12"/>
      <c r="E28" s="12" t="s">
        <v>4</v>
      </c>
      <c r="F28" s="9">
        <f>F26+F27</f>
        <v>41</v>
      </c>
      <c r="G28" s="14"/>
      <c r="H28" s="27"/>
      <c r="I28" s="10"/>
      <c r="J28" s="29"/>
      <c r="K28" s="29"/>
      <c r="L28" s="29"/>
      <c r="M28" s="26"/>
      <c r="N28" s="23">
        <f>ROUND((N26+N27),2)</f>
        <v>993.02</v>
      </c>
      <c r="O28" s="4"/>
      <c r="R28" s="67"/>
      <c r="S28" s="67"/>
      <c r="T28" s="68"/>
    </row>
    <row r="29" spans="1:20" ht="33.75" customHeight="1" x14ac:dyDescent="0.25">
      <c r="A29" s="106">
        <v>9</v>
      </c>
      <c r="B29" s="104" t="s">
        <v>64</v>
      </c>
      <c r="C29" s="102" t="s">
        <v>36</v>
      </c>
      <c r="D29" s="8" t="s">
        <v>24</v>
      </c>
      <c r="E29" s="7" t="s">
        <v>4</v>
      </c>
      <c r="F29" s="9">
        <v>16</v>
      </c>
      <c r="G29" s="10">
        <v>22.65</v>
      </c>
      <c r="H29" s="27">
        <v>30</v>
      </c>
      <c r="I29" s="10">
        <v>27</v>
      </c>
      <c r="J29" s="29"/>
      <c r="K29" s="29"/>
      <c r="L29" s="29"/>
      <c r="M29" s="10">
        <f>ROUND((G29+H29+I29)/3,2)</f>
        <v>26.55</v>
      </c>
      <c r="N29" s="10">
        <f>ROUND((F29*M29),2)</f>
        <v>424.8</v>
      </c>
      <c r="O29" s="4"/>
      <c r="R29" s="67"/>
      <c r="S29" s="66"/>
      <c r="T29" s="68"/>
    </row>
    <row r="30" spans="1:20" ht="55.5" customHeight="1" x14ac:dyDescent="0.25">
      <c r="A30" s="95"/>
      <c r="B30" s="105"/>
      <c r="C30" s="103"/>
      <c r="D30" s="7" t="s">
        <v>12</v>
      </c>
      <c r="E30" s="7" t="s">
        <v>4</v>
      </c>
      <c r="F30" s="9">
        <v>25</v>
      </c>
      <c r="G30" s="10">
        <v>22.65</v>
      </c>
      <c r="H30" s="27">
        <v>30</v>
      </c>
      <c r="I30" s="10">
        <v>27</v>
      </c>
      <c r="J30" s="29"/>
      <c r="K30" s="29"/>
      <c r="L30" s="29"/>
      <c r="M30" s="10">
        <f>ROUND((G30+H30+I30)/3,2)</f>
        <v>26.55</v>
      </c>
      <c r="N30" s="10">
        <f>ROUND((F30*M30),2)</f>
        <v>663.75</v>
      </c>
      <c r="O30" s="4"/>
      <c r="R30" s="66"/>
      <c r="S30" s="67"/>
      <c r="T30" s="68"/>
    </row>
    <row r="31" spans="1:20" x14ac:dyDescent="0.25">
      <c r="A31" s="34"/>
      <c r="B31" s="34"/>
      <c r="C31" s="35"/>
      <c r="D31" s="36"/>
      <c r="E31" s="7" t="s">
        <v>4</v>
      </c>
      <c r="F31" s="9">
        <f>F29+F30</f>
        <v>41</v>
      </c>
      <c r="G31" s="14"/>
      <c r="H31" s="27"/>
      <c r="I31" s="10"/>
      <c r="J31" s="29"/>
      <c r="K31" s="29"/>
      <c r="L31" s="29"/>
      <c r="M31" s="26"/>
      <c r="N31" s="23">
        <f>ROUND((N29+N30),2)</f>
        <v>1088.55</v>
      </c>
      <c r="O31" s="4"/>
      <c r="R31" s="67"/>
      <c r="S31" s="67"/>
      <c r="T31" s="68"/>
    </row>
    <row r="32" spans="1:20" ht="83.25" customHeight="1" x14ac:dyDescent="0.25">
      <c r="A32" s="31">
        <v>10</v>
      </c>
      <c r="B32" s="32" t="s">
        <v>65</v>
      </c>
      <c r="C32" s="31" t="s">
        <v>31</v>
      </c>
      <c r="D32" s="7" t="s">
        <v>12</v>
      </c>
      <c r="E32" s="36" t="s">
        <v>4</v>
      </c>
      <c r="F32" s="9">
        <v>10</v>
      </c>
      <c r="G32" s="10">
        <v>26.67</v>
      </c>
      <c r="H32" s="29">
        <v>29</v>
      </c>
      <c r="I32" s="10">
        <v>28</v>
      </c>
      <c r="J32" s="10"/>
      <c r="K32" s="10"/>
      <c r="L32" s="10"/>
      <c r="M32" s="10">
        <f>ROUND((G32+H32+I32)/3,2)</f>
        <v>27.89</v>
      </c>
      <c r="N32" s="10">
        <f>ROUND((F32*M32),2)</f>
        <v>278.89999999999998</v>
      </c>
      <c r="O32" s="4"/>
      <c r="R32" s="69"/>
      <c r="S32" s="67"/>
      <c r="T32" s="68"/>
    </row>
    <row r="33" spans="1:20" x14ac:dyDescent="0.25">
      <c r="A33" s="11"/>
      <c r="B33" s="97" t="s">
        <v>13</v>
      </c>
      <c r="C33" s="98"/>
      <c r="D33" s="12"/>
      <c r="E33" s="36" t="s">
        <v>4</v>
      </c>
      <c r="F33" s="9">
        <f>SUM(F32:F32)</f>
        <v>10</v>
      </c>
      <c r="G33" s="14"/>
      <c r="H33" s="27"/>
      <c r="I33" s="10"/>
      <c r="J33" s="29"/>
      <c r="K33" s="29"/>
      <c r="L33" s="29"/>
      <c r="M33" s="26"/>
      <c r="N33" s="23">
        <f>SUM(N32:N32)</f>
        <v>278.89999999999998</v>
      </c>
      <c r="O33" s="4"/>
      <c r="R33" s="67"/>
      <c r="S33" s="67"/>
      <c r="T33" s="68"/>
    </row>
    <row r="34" spans="1:20" ht="72.75" customHeight="1" x14ac:dyDescent="0.25">
      <c r="A34" s="31">
        <v>11</v>
      </c>
      <c r="B34" s="32" t="s">
        <v>65</v>
      </c>
      <c r="C34" s="31" t="s">
        <v>32</v>
      </c>
      <c r="D34" s="7" t="s">
        <v>12</v>
      </c>
      <c r="E34" s="36" t="s">
        <v>4</v>
      </c>
      <c r="F34" s="9">
        <v>10</v>
      </c>
      <c r="G34" s="10">
        <v>26.67</v>
      </c>
      <c r="H34" s="29">
        <v>26.67</v>
      </c>
      <c r="I34" s="10">
        <v>28</v>
      </c>
      <c r="J34" s="10"/>
      <c r="K34" s="10"/>
      <c r="L34" s="10"/>
      <c r="M34" s="10">
        <f>ROUND((G34+H34+I34)/3,2)</f>
        <v>27.11</v>
      </c>
      <c r="N34" s="10">
        <f>ROUND((F34*M34),2)</f>
        <v>271.10000000000002</v>
      </c>
      <c r="O34" s="4"/>
      <c r="R34" s="69"/>
      <c r="S34" s="67"/>
      <c r="T34" s="68"/>
    </row>
    <row r="35" spans="1:20" x14ac:dyDescent="0.25">
      <c r="A35" s="11"/>
      <c r="B35" s="97" t="s">
        <v>13</v>
      </c>
      <c r="C35" s="98"/>
      <c r="D35" s="12"/>
      <c r="E35" s="36" t="s">
        <v>4</v>
      </c>
      <c r="F35" s="9">
        <f>SUM(F34:F34)</f>
        <v>10</v>
      </c>
      <c r="G35" s="14"/>
      <c r="H35" s="27"/>
      <c r="I35" s="10"/>
      <c r="J35" s="29"/>
      <c r="K35" s="29"/>
      <c r="L35" s="29"/>
      <c r="M35" s="26"/>
      <c r="N35" s="23">
        <f>SUM(N34:N34)</f>
        <v>271.10000000000002</v>
      </c>
      <c r="O35" s="4"/>
      <c r="R35" s="67"/>
      <c r="S35" s="67"/>
      <c r="T35" s="68"/>
    </row>
    <row r="36" spans="1:20" ht="78.75" customHeight="1" x14ac:dyDescent="0.25">
      <c r="A36" s="31">
        <v>12</v>
      </c>
      <c r="B36" s="32" t="s">
        <v>65</v>
      </c>
      <c r="C36" s="31" t="s">
        <v>33</v>
      </c>
      <c r="D36" s="7" t="s">
        <v>12</v>
      </c>
      <c r="E36" s="36" t="s">
        <v>4</v>
      </c>
      <c r="F36" s="9">
        <v>10</v>
      </c>
      <c r="G36" s="10">
        <v>26.67</v>
      </c>
      <c r="H36" s="10">
        <v>26.67</v>
      </c>
      <c r="I36" s="10">
        <v>28</v>
      </c>
      <c r="J36" s="10"/>
      <c r="K36" s="10"/>
      <c r="L36" s="10"/>
      <c r="M36" s="10">
        <f>ROUND((G36+H36+I36)/3,2)</f>
        <v>27.11</v>
      </c>
      <c r="N36" s="10">
        <f>ROUND((F36*M36),2)</f>
        <v>271.10000000000002</v>
      </c>
      <c r="O36" s="4"/>
      <c r="R36" s="69"/>
      <c r="S36" s="67"/>
      <c r="T36" s="68"/>
    </row>
    <row r="37" spans="1:20" ht="17.25" customHeight="1" x14ac:dyDescent="0.25">
      <c r="A37" s="11"/>
      <c r="B37" s="97" t="s">
        <v>13</v>
      </c>
      <c r="C37" s="98"/>
      <c r="D37" s="12"/>
      <c r="E37" s="36" t="s">
        <v>4</v>
      </c>
      <c r="F37" s="9">
        <f>SUM(F36:F36)</f>
        <v>10</v>
      </c>
      <c r="G37" s="14"/>
      <c r="H37" s="27"/>
      <c r="I37" s="10"/>
      <c r="J37" s="29"/>
      <c r="K37" s="29"/>
      <c r="L37" s="29"/>
      <c r="M37" s="26"/>
      <c r="N37" s="23">
        <f>SUM(N36:N36)</f>
        <v>271.10000000000002</v>
      </c>
      <c r="O37" s="4"/>
      <c r="R37" s="67"/>
      <c r="S37" s="67"/>
      <c r="T37" s="68"/>
    </row>
    <row r="38" spans="1:20" ht="23.25" customHeight="1" x14ac:dyDescent="0.25">
      <c r="A38" s="94">
        <v>13</v>
      </c>
      <c r="B38" s="99" t="s">
        <v>66</v>
      </c>
      <c r="C38" s="94" t="s">
        <v>39</v>
      </c>
      <c r="D38" s="7" t="s">
        <v>12</v>
      </c>
      <c r="E38" s="7" t="s">
        <v>15</v>
      </c>
      <c r="F38" s="9">
        <v>13</v>
      </c>
      <c r="G38" s="10">
        <v>136</v>
      </c>
      <c r="H38" s="29">
        <v>138</v>
      </c>
      <c r="I38" s="10">
        <v>140</v>
      </c>
      <c r="J38" s="10"/>
      <c r="K38" s="10"/>
      <c r="L38" s="10"/>
      <c r="M38" s="10">
        <f>ROUND((G38+H38+I38)/3,2)</f>
        <v>138</v>
      </c>
      <c r="N38" s="10">
        <f>ROUND((F38*M38),2)</f>
        <v>1794</v>
      </c>
      <c r="O38" s="4"/>
      <c r="R38" s="69"/>
      <c r="S38" s="67"/>
      <c r="T38" s="68"/>
    </row>
    <row r="39" spans="1:20" ht="15" hidden="1" customHeight="1" x14ac:dyDescent="0.25">
      <c r="A39" s="96"/>
      <c r="B39" s="96"/>
      <c r="C39" s="96"/>
      <c r="D39" s="7" t="s">
        <v>11</v>
      </c>
      <c r="E39" s="7" t="s">
        <v>4</v>
      </c>
      <c r="F39" s="9">
        <v>30</v>
      </c>
      <c r="G39" s="10"/>
      <c r="H39" s="29"/>
      <c r="I39" s="28"/>
      <c r="J39" s="28"/>
      <c r="K39" s="28"/>
      <c r="L39" s="28"/>
      <c r="M39" s="10">
        <v>600</v>
      </c>
      <c r="N39" s="10">
        <v>600</v>
      </c>
      <c r="O39" s="4"/>
      <c r="R39" s="67"/>
      <c r="S39" s="67"/>
      <c r="T39" s="68"/>
    </row>
    <row r="40" spans="1:20" ht="15" hidden="1" customHeight="1" x14ac:dyDescent="0.25">
      <c r="A40" s="96"/>
      <c r="B40" s="96"/>
      <c r="C40" s="96"/>
      <c r="D40" s="7" t="s">
        <v>14</v>
      </c>
      <c r="E40" s="7" t="s">
        <v>4</v>
      </c>
      <c r="F40" s="9">
        <v>30</v>
      </c>
      <c r="G40" s="10"/>
      <c r="H40" s="29"/>
      <c r="I40" s="27"/>
      <c r="J40" s="27"/>
      <c r="K40" s="27"/>
      <c r="L40" s="27"/>
      <c r="M40" s="10">
        <v>300</v>
      </c>
      <c r="N40" s="10">
        <f>F40*M40</f>
        <v>9000</v>
      </c>
      <c r="O40" s="4"/>
      <c r="R40" s="67"/>
      <c r="S40" s="67"/>
      <c r="T40" s="68"/>
    </row>
    <row r="41" spans="1:20" ht="73.5" customHeight="1" x14ac:dyDescent="0.25">
      <c r="A41" s="95"/>
      <c r="B41" s="95"/>
      <c r="C41" s="95"/>
      <c r="D41" s="8" t="s">
        <v>24</v>
      </c>
      <c r="E41" s="7" t="s">
        <v>15</v>
      </c>
      <c r="F41" s="9">
        <v>8</v>
      </c>
      <c r="G41" s="10">
        <v>136</v>
      </c>
      <c r="H41" s="29">
        <v>138</v>
      </c>
      <c r="I41" s="10">
        <v>140</v>
      </c>
      <c r="J41" s="10"/>
      <c r="K41" s="10"/>
      <c r="L41" s="10"/>
      <c r="M41" s="10">
        <f>ROUND((G41+H41+I41)/3,2)</f>
        <v>138</v>
      </c>
      <c r="N41" s="10">
        <f>ROUND((F41*M41),2)</f>
        <v>1104</v>
      </c>
      <c r="O41" s="4"/>
      <c r="R41" s="69"/>
      <c r="S41" s="66"/>
      <c r="T41" s="68"/>
    </row>
    <row r="42" spans="1:20" x14ac:dyDescent="0.25">
      <c r="A42" s="11"/>
      <c r="B42" s="97" t="s">
        <v>13</v>
      </c>
      <c r="C42" s="98"/>
      <c r="D42" s="12"/>
      <c r="E42" s="12" t="s">
        <v>15</v>
      </c>
      <c r="F42" s="9">
        <f>F38+F41</f>
        <v>21</v>
      </c>
      <c r="G42" s="14"/>
      <c r="H42" s="27"/>
      <c r="I42" s="10"/>
      <c r="J42" s="29"/>
      <c r="K42" s="29"/>
      <c r="L42" s="29"/>
      <c r="M42" s="26"/>
      <c r="N42" s="23">
        <f>ROUND((N38+N41),2)</f>
        <v>2898</v>
      </c>
      <c r="O42" s="4"/>
      <c r="R42" s="67"/>
      <c r="S42" s="67"/>
      <c r="T42" s="68"/>
    </row>
    <row r="43" spans="1:20" ht="52.5" customHeight="1" x14ac:dyDescent="0.25">
      <c r="A43" s="16">
        <v>14</v>
      </c>
      <c r="B43" s="18" t="s">
        <v>67</v>
      </c>
      <c r="C43" s="16" t="s">
        <v>34</v>
      </c>
      <c r="D43" s="7" t="s">
        <v>12</v>
      </c>
      <c r="E43" s="7" t="s">
        <v>4</v>
      </c>
      <c r="F43" s="9">
        <v>10</v>
      </c>
      <c r="G43" s="10">
        <v>155.44999999999999</v>
      </c>
      <c r="H43" s="29">
        <v>166</v>
      </c>
      <c r="I43" s="17">
        <v>160</v>
      </c>
      <c r="J43" s="17"/>
      <c r="K43" s="17"/>
      <c r="L43" s="17"/>
      <c r="M43" s="10">
        <f>ROUND((G43+H43+I43)/3,2)</f>
        <v>160.47999999999999</v>
      </c>
      <c r="N43" s="10">
        <f>ROUND((F43*M43),2)</f>
        <v>1604.8</v>
      </c>
      <c r="O43" s="4"/>
      <c r="R43" s="69"/>
      <c r="S43" s="66"/>
      <c r="T43" s="68"/>
    </row>
    <row r="44" spans="1:20" x14ac:dyDescent="0.25">
      <c r="A44" s="11"/>
      <c r="B44" s="97" t="s">
        <v>13</v>
      </c>
      <c r="C44" s="98"/>
      <c r="D44" s="12"/>
      <c r="E44" s="12" t="s">
        <v>4</v>
      </c>
      <c r="F44" s="9">
        <f>SUM(F43)</f>
        <v>10</v>
      </c>
      <c r="G44" s="14"/>
      <c r="H44" s="27"/>
      <c r="I44" s="10"/>
      <c r="J44" s="29"/>
      <c r="K44" s="29"/>
      <c r="L44" s="29"/>
      <c r="M44" s="26"/>
      <c r="N44" s="23">
        <f>SUM(N43:N43)</f>
        <v>1604.8</v>
      </c>
      <c r="O44" s="4"/>
      <c r="R44" s="67"/>
      <c r="S44" s="67"/>
      <c r="T44" s="68"/>
    </row>
    <row r="45" spans="1:20" x14ac:dyDescent="0.25">
      <c r="A45" s="44"/>
      <c r="B45" s="49" t="s">
        <v>16</v>
      </c>
      <c r="C45" s="45"/>
      <c r="D45" s="46"/>
      <c r="E45" s="43"/>
      <c r="F45" s="41"/>
      <c r="G45" s="50"/>
      <c r="H45" s="51"/>
      <c r="I45" s="42"/>
      <c r="J45" s="52"/>
      <c r="K45" s="52"/>
      <c r="L45" s="52"/>
      <c r="M45" s="53"/>
      <c r="N45" s="54">
        <f>N9+N12+N14+N16+N19+N22+N25+N28+N31+N33+N35+N37+N42+N44</f>
        <v>27222.989999999998</v>
      </c>
      <c r="O45" s="4"/>
      <c r="R45" s="67"/>
      <c r="S45" s="67"/>
      <c r="T45" s="68"/>
    </row>
    <row r="46" spans="1:20" ht="20.25" customHeight="1" x14ac:dyDescent="0.25">
      <c r="A46" s="56"/>
      <c r="B46" s="22" t="s">
        <v>68</v>
      </c>
      <c r="C46" s="57"/>
      <c r="D46" s="56"/>
      <c r="E46" s="56"/>
      <c r="F46" s="58"/>
      <c r="G46" s="51"/>
      <c r="H46" s="51"/>
      <c r="I46" s="59"/>
      <c r="J46" s="59"/>
      <c r="K46" s="59"/>
      <c r="L46" s="59"/>
      <c r="M46" s="51"/>
      <c r="N46" s="60"/>
      <c r="O46" s="4"/>
      <c r="R46" s="67"/>
      <c r="S46" s="67"/>
      <c r="T46" s="68"/>
    </row>
    <row r="47" spans="1:20" ht="54" customHeight="1" x14ac:dyDescent="0.25">
      <c r="A47" s="55"/>
      <c r="B47" s="88" t="s">
        <v>58</v>
      </c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4"/>
      <c r="R47" s="67"/>
      <c r="S47" s="67"/>
      <c r="T47" s="68"/>
    </row>
    <row r="48" spans="1:20" x14ac:dyDescent="0.25">
      <c r="A48" s="55"/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4"/>
      <c r="R48" s="67"/>
      <c r="S48" s="67"/>
      <c r="T48" s="68"/>
    </row>
    <row r="49" spans="1:20" x14ac:dyDescent="0.25">
      <c r="A49" s="55"/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4"/>
      <c r="R49" s="67"/>
      <c r="S49" s="67"/>
      <c r="T49" s="68"/>
    </row>
    <row r="50" spans="1:20" x14ac:dyDescent="0.25">
      <c r="A50" s="55"/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4"/>
      <c r="R50" s="67"/>
      <c r="S50" s="67"/>
      <c r="T50" s="68"/>
    </row>
    <row r="51" spans="1:20" x14ac:dyDescent="0.25">
      <c r="A51" s="55"/>
      <c r="B51" s="89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4"/>
      <c r="R51" s="67"/>
      <c r="S51" s="67"/>
      <c r="T51" s="68"/>
    </row>
    <row r="52" spans="1:20" ht="9.75" customHeight="1" x14ac:dyDescent="0.25">
      <c r="A52" s="55"/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4"/>
      <c r="R52" s="67"/>
      <c r="S52" s="67"/>
      <c r="T52" s="68"/>
    </row>
    <row r="53" spans="1:20" ht="1.5" customHeight="1" x14ac:dyDescent="0.25">
      <c r="A53" s="55"/>
      <c r="B53" s="89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4"/>
      <c r="R53" s="67"/>
      <c r="S53" s="67"/>
      <c r="T53" s="68"/>
    </row>
    <row r="54" spans="1:20" ht="15" hidden="1" customHeight="1" x14ac:dyDescent="0.25">
      <c r="A54" s="55"/>
      <c r="B54" s="89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4"/>
      <c r="R54" s="67"/>
      <c r="S54" s="67"/>
      <c r="T54" s="68"/>
    </row>
    <row r="55" spans="1:20" ht="15" hidden="1" customHeight="1" x14ac:dyDescent="0.25">
      <c r="A55" s="55"/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4"/>
      <c r="R55" s="67"/>
      <c r="S55" s="67"/>
      <c r="T55" s="68"/>
    </row>
    <row r="56" spans="1:20" ht="15.75" x14ac:dyDescent="0.25">
      <c r="A56" s="55"/>
      <c r="B56" s="90"/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4"/>
      <c r="R56" s="67"/>
      <c r="S56" s="67"/>
      <c r="T56" s="68"/>
    </row>
    <row r="57" spans="1:20" x14ac:dyDescent="0.25">
      <c r="A57" s="55"/>
      <c r="B57" s="55"/>
      <c r="C57" s="61"/>
      <c r="D57" s="55"/>
      <c r="E57" s="55"/>
      <c r="F57" s="62"/>
      <c r="G57" s="20"/>
      <c r="H57" s="20"/>
      <c r="I57" s="63"/>
      <c r="J57" s="63"/>
      <c r="K57" s="63"/>
      <c r="L57" s="63"/>
      <c r="M57" s="20"/>
      <c r="N57" s="64"/>
      <c r="O57" s="4"/>
      <c r="R57" s="67"/>
      <c r="S57" s="67"/>
      <c r="T57" s="68"/>
    </row>
    <row r="58" spans="1:20" s="76" customFormat="1" ht="12.75" x14ac:dyDescent="0.2">
      <c r="A58" s="71"/>
      <c r="B58" s="83" t="s">
        <v>42</v>
      </c>
      <c r="C58" s="84"/>
      <c r="D58" s="84"/>
      <c r="E58" s="84"/>
      <c r="F58" s="84"/>
      <c r="G58" s="84"/>
      <c r="H58" s="84"/>
      <c r="I58" s="84"/>
      <c r="J58" s="84"/>
      <c r="K58" s="72"/>
      <c r="L58" s="72"/>
      <c r="M58" s="73"/>
      <c r="N58" s="74"/>
      <c r="O58" s="75"/>
      <c r="R58" s="67"/>
      <c r="S58" s="67"/>
      <c r="T58" s="77"/>
    </row>
    <row r="59" spans="1:20" s="76" customFormat="1" ht="12.75" x14ac:dyDescent="0.2">
      <c r="A59" s="71"/>
      <c r="B59" s="79"/>
      <c r="C59" s="80"/>
      <c r="D59" s="80"/>
      <c r="E59" s="80"/>
      <c r="F59" s="80"/>
      <c r="G59" s="80"/>
      <c r="H59" s="80"/>
      <c r="I59" s="80"/>
      <c r="J59" s="80"/>
      <c r="K59" s="72"/>
      <c r="L59" s="72"/>
      <c r="M59" s="73"/>
      <c r="N59" s="74"/>
      <c r="O59" s="75"/>
      <c r="R59" s="67"/>
      <c r="S59" s="67"/>
      <c r="T59" s="77"/>
    </row>
    <row r="60" spans="1:20" s="76" customFormat="1" x14ac:dyDescent="0.2">
      <c r="A60" s="71"/>
      <c r="B60" s="83" t="s">
        <v>43</v>
      </c>
      <c r="C60" s="85"/>
      <c r="D60" s="70" t="s">
        <v>45</v>
      </c>
      <c r="E60" s="71"/>
      <c r="F60" s="78"/>
      <c r="G60" s="73"/>
      <c r="H60" s="73"/>
      <c r="I60" s="72"/>
      <c r="J60" s="72"/>
      <c r="K60" s="72"/>
      <c r="L60" s="72"/>
      <c r="M60" s="73"/>
      <c r="N60" s="74"/>
      <c r="O60" s="75"/>
      <c r="R60" s="67"/>
      <c r="S60" s="67"/>
      <c r="T60" s="77"/>
    </row>
    <row r="61" spans="1:20" x14ac:dyDescent="0.25">
      <c r="A61" s="55"/>
      <c r="B61" s="55"/>
      <c r="C61" s="61"/>
      <c r="D61" s="55"/>
      <c r="E61" s="55"/>
      <c r="F61" s="62"/>
      <c r="G61" s="20"/>
      <c r="H61" s="20"/>
      <c r="I61" s="63"/>
      <c r="J61" s="63"/>
      <c r="K61" s="63"/>
      <c r="L61" s="63"/>
      <c r="M61" s="20"/>
      <c r="N61" s="64"/>
      <c r="O61" s="4"/>
      <c r="R61" s="67"/>
      <c r="S61" s="67"/>
      <c r="T61" s="68"/>
    </row>
    <row r="62" spans="1:20" x14ac:dyDescent="0.25">
      <c r="A62" s="55"/>
      <c r="B62" s="55" t="s">
        <v>17</v>
      </c>
      <c r="C62" s="61"/>
      <c r="D62" s="86" t="s">
        <v>44</v>
      </c>
      <c r="E62" s="87"/>
      <c r="F62" s="87"/>
      <c r="G62" s="20"/>
      <c r="H62" s="20"/>
      <c r="I62" s="63"/>
      <c r="J62" s="63"/>
      <c r="K62" s="63"/>
      <c r="L62" s="63"/>
      <c r="M62" s="20"/>
      <c r="N62" s="64"/>
      <c r="O62" s="4"/>
      <c r="R62" s="67"/>
      <c r="S62" s="67"/>
      <c r="T62" s="68"/>
    </row>
    <row r="63" spans="1:20" x14ac:dyDescent="0.25">
      <c r="A63" s="55"/>
      <c r="B63" s="55"/>
      <c r="C63" s="61"/>
      <c r="D63" s="55"/>
      <c r="E63" s="55"/>
      <c r="F63" s="62"/>
      <c r="G63" s="20"/>
      <c r="H63" s="20"/>
      <c r="I63" s="63"/>
      <c r="J63" s="63"/>
      <c r="K63" s="63"/>
      <c r="L63" s="63"/>
      <c r="M63" s="20"/>
      <c r="N63" s="64"/>
      <c r="O63" s="4"/>
      <c r="R63" s="67"/>
      <c r="S63" s="67"/>
      <c r="T63" s="68"/>
    </row>
    <row r="64" spans="1:20" x14ac:dyDescent="0.25">
      <c r="A64" s="55"/>
      <c r="B64" t="s">
        <v>46</v>
      </c>
      <c r="D64" t="s">
        <v>52</v>
      </c>
      <c r="I64" s="63"/>
      <c r="J64" s="63"/>
      <c r="K64" s="63"/>
      <c r="L64" s="63"/>
      <c r="M64" s="20"/>
      <c r="N64" s="64"/>
      <c r="O64" s="4"/>
      <c r="R64" s="67"/>
      <c r="S64" s="67"/>
      <c r="T64" s="68"/>
    </row>
    <row r="65" spans="1:20" x14ac:dyDescent="0.25">
      <c r="A65" s="55"/>
      <c r="B65" t="s">
        <v>47</v>
      </c>
      <c r="D65" t="s">
        <v>53</v>
      </c>
      <c r="I65" s="63"/>
      <c r="J65" s="63"/>
      <c r="K65" s="63"/>
      <c r="L65" s="63"/>
      <c r="M65" s="20"/>
      <c r="N65" s="64"/>
      <c r="O65" s="4"/>
      <c r="R65" s="67"/>
      <c r="S65" s="67"/>
      <c r="T65" s="68"/>
    </row>
    <row r="66" spans="1:20" x14ac:dyDescent="0.25">
      <c r="A66" s="55"/>
      <c r="B66" t="s">
        <v>48</v>
      </c>
      <c r="D66" t="s">
        <v>54</v>
      </c>
      <c r="I66" s="63"/>
      <c r="J66" s="63"/>
      <c r="K66" s="63"/>
      <c r="L66" s="63"/>
      <c r="M66" s="20"/>
      <c r="N66" s="64"/>
      <c r="O66" s="4"/>
      <c r="R66" s="67"/>
      <c r="S66" s="67"/>
      <c r="T66" s="68"/>
    </row>
    <row r="67" spans="1:20" x14ac:dyDescent="0.25">
      <c r="A67" s="55"/>
      <c r="B67" t="s">
        <v>51</v>
      </c>
      <c r="D67" t="s">
        <v>55</v>
      </c>
      <c r="I67" s="63"/>
      <c r="J67" s="63"/>
      <c r="K67" s="63"/>
      <c r="L67" s="63"/>
      <c r="M67" s="20"/>
      <c r="N67" s="64"/>
      <c r="O67" s="4"/>
      <c r="R67" s="67"/>
      <c r="S67" s="67"/>
      <c r="T67" s="68"/>
    </row>
    <row r="68" spans="1:20" x14ac:dyDescent="0.25">
      <c r="A68" s="55"/>
      <c r="B68" t="s">
        <v>49</v>
      </c>
      <c r="D68" t="s">
        <v>56</v>
      </c>
      <c r="I68" s="63"/>
      <c r="J68" s="63"/>
      <c r="K68" s="63"/>
      <c r="L68" s="63"/>
      <c r="M68" s="20"/>
      <c r="N68" s="64"/>
      <c r="O68" s="4"/>
      <c r="R68" s="67"/>
      <c r="S68" s="67"/>
      <c r="T68" s="68"/>
    </row>
    <row r="69" spans="1:20" x14ac:dyDescent="0.25">
      <c r="A69" s="55"/>
      <c r="B69" t="s">
        <v>50</v>
      </c>
      <c r="D69" t="s">
        <v>57</v>
      </c>
      <c r="I69" s="63"/>
      <c r="J69" s="63"/>
      <c r="K69" s="63"/>
      <c r="L69" s="63"/>
      <c r="M69" s="20"/>
      <c r="N69" s="64"/>
      <c r="O69" s="4"/>
      <c r="R69" s="67"/>
      <c r="S69" s="67"/>
      <c r="T69" s="68"/>
    </row>
    <row r="70" spans="1:20" x14ac:dyDescent="0.25">
      <c r="A70" s="55"/>
      <c r="B70" s="55"/>
      <c r="C70" s="61"/>
      <c r="D70" s="55"/>
      <c r="E70" s="55"/>
      <c r="F70" s="62"/>
      <c r="G70" s="20"/>
      <c r="H70" s="20"/>
      <c r="I70" s="63"/>
      <c r="J70" s="63"/>
      <c r="K70" s="63"/>
      <c r="L70" s="63"/>
      <c r="M70" s="20"/>
      <c r="N70" s="64"/>
      <c r="O70" s="4"/>
      <c r="R70" s="67"/>
      <c r="S70" s="67"/>
      <c r="T70" s="68"/>
    </row>
    <row r="71" spans="1:20" x14ac:dyDescent="0.25">
      <c r="A71" s="55"/>
      <c r="B71" s="55"/>
      <c r="C71" s="61"/>
      <c r="D71" s="55"/>
      <c r="E71" s="55"/>
      <c r="F71" s="62"/>
      <c r="G71" s="20"/>
      <c r="H71" s="20"/>
      <c r="I71" s="63"/>
      <c r="J71" s="63"/>
      <c r="K71" s="63"/>
      <c r="L71" s="63"/>
      <c r="M71" s="20"/>
      <c r="N71" s="64"/>
      <c r="O71" s="4"/>
      <c r="R71" s="67"/>
      <c r="S71" s="67"/>
      <c r="T71" s="68"/>
    </row>
    <row r="72" spans="1:20" x14ac:dyDescent="0.25">
      <c r="A72" s="55"/>
      <c r="B72" s="55"/>
      <c r="C72" s="61"/>
      <c r="D72" s="55"/>
      <c r="E72" s="55"/>
      <c r="F72" s="62"/>
      <c r="G72" s="20"/>
      <c r="H72" s="20"/>
      <c r="I72" s="63"/>
      <c r="J72" s="63"/>
      <c r="K72" s="63"/>
      <c r="L72" s="63"/>
      <c r="M72" s="20"/>
      <c r="N72" s="64"/>
      <c r="O72" s="4"/>
      <c r="R72" s="67"/>
      <c r="S72" s="67"/>
      <c r="T72" s="68"/>
    </row>
    <row r="73" spans="1:20" x14ac:dyDescent="0.25">
      <c r="A73" s="55"/>
      <c r="B73" s="55"/>
      <c r="C73" s="61"/>
      <c r="D73" s="55"/>
      <c r="E73" s="55"/>
      <c r="F73" s="62"/>
      <c r="G73" s="20"/>
      <c r="H73" s="20"/>
      <c r="I73" s="63"/>
      <c r="J73" s="63"/>
      <c r="K73" s="63"/>
      <c r="L73" s="63"/>
      <c r="M73" s="20"/>
      <c r="N73" s="64"/>
      <c r="O73" s="4"/>
      <c r="R73" s="67"/>
      <c r="S73" s="67"/>
      <c r="T73" s="68"/>
    </row>
  </sheetData>
  <mergeCells count="72">
    <mergeCell ref="R20:R21"/>
    <mergeCell ref="S20:S21"/>
    <mergeCell ref="E20:E21"/>
    <mergeCell ref="F20:F21"/>
    <mergeCell ref="G20:G21"/>
    <mergeCell ref="H20:H21"/>
    <mergeCell ref="I20:I21"/>
    <mergeCell ref="M20:M21"/>
    <mergeCell ref="N20:N21"/>
    <mergeCell ref="B44:C44"/>
    <mergeCell ref="B25:C25"/>
    <mergeCell ref="R7:R8"/>
    <mergeCell ref="S7:S8"/>
    <mergeCell ref="B14:C14"/>
    <mergeCell ref="B16:C16"/>
    <mergeCell ref="D7:D8"/>
    <mergeCell ref="E7:E8"/>
    <mergeCell ref="F7:F8"/>
    <mergeCell ref="G7:G8"/>
    <mergeCell ref="H7:H8"/>
    <mergeCell ref="I7:I8"/>
    <mergeCell ref="C10:C11"/>
    <mergeCell ref="B7:B8"/>
    <mergeCell ref="A1:N2"/>
    <mergeCell ref="A3:O3"/>
    <mergeCell ref="A4:M4"/>
    <mergeCell ref="A5:A6"/>
    <mergeCell ref="B5:B6"/>
    <mergeCell ref="C5:C6"/>
    <mergeCell ref="D5:D6"/>
    <mergeCell ref="E5:E6"/>
    <mergeCell ref="F5:F6"/>
    <mergeCell ref="G5:L5"/>
    <mergeCell ref="M5:M6"/>
    <mergeCell ref="N5:N6"/>
    <mergeCell ref="C17:C18"/>
    <mergeCell ref="B17:B18"/>
    <mergeCell ref="A17:A18"/>
    <mergeCell ref="C20:C21"/>
    <mergeCell ref="A7:A8"/>
    <mergeCell ref="B9:C9"/>
    <mergeCell ref="B12:C12"/>
    <mergeCell ref="B10:B11"/>
    <mergeCell ref="A10:A11"/>
    <mergeCell ref="C7:C8"/>
    <mergeCell ref="D20:D21"/>
    <mergeCell ref="C23:C24"/>
    <mergeCell ref="B19:C19"/>
    <mergeCell ref="A20:A21"/>
    <mergeCell ref="B20:B21"/>
    <mergeCell ref="B23:B24"/>
    <mergeCell ref="A23:A24"/>
    <mergeCell ref="B22:C22"/>
    <mergeCell ref="C26:C27"/>
    <mergeCell ref="A26:A27"/>
    <mergeCell ref="A38:A41"/>
    <mergeCell ref="B42:C42"/>
    <mergeCell ref="C38:C41"/>
    <mergeCell ref="B38:B41"/>
    <mergeCell ref="B26:B27"/>
    <mergeCell ref="B35:C35"/>
    <mergeCell ref="B37:C37"/>
    <mergeCell ref="B28:C28"/>
    <mergeCell ref="B33:C33"/>
    <mergeCell ref="C29:C30"/>
    <mergeCell ref="B29:B30"/>
    <mergeCell ref="A29:A30"/>
    <mergeCell ref="B58:J58"/>
    <mergeCell ref="B60:C60"/>
    <mergeCell ref="D62:F62"/>
    <mergeCell ref="B47:N55"/>
    <mergeCell ref="B56:N56"/>
  </mergeCells>
  <pageMargins left="0.19685039370078741" right="0.19685039370078741" top="0.17" bottom="0.17" header="0.17" footer="0.17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Чичасова Екатерина Ивановна</dc:creator>
  <cp:lastModifiedBy>Филиппова Марина Геннадьевна</cp:lastModifiedBy>
  <cp:lastPrinted>2020-11-06T06:02:02Z</cp:lastPrinted>
  <dcterms:created xsi:type="dcterms:W3CDTF">2016-01-21T04:36:45Z</dcterms:created>
  <dcterms:modified xsi:type="dcterms:W3CDTF">2020-11-11T06:55:39Z</dcterms:modified>
</cp:coreProperties>
</file>