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0455" windowHeight="7425"/>
  </bookViews>
  <sheets>
    <sheet name="приложение" sheetId="6" r:id="rId1"/>
  </sheets>
  <definedNames>
    <definedName name="_xlnm._FilterDatabase" localSheetId="0" hidden="1">приложение!$A$1:$J$70</definedName>
    <definedName name="_xlnm.Print_Area" localSheetId="0">приложение!$A$1:$J$99</definedName>
  </definedNames>
  <calcPr calcId="124519"/>
</workbook>
</file>

<file path=xl/calcChain.xml><?xml version="1.0" encoding="utf-8"?>
<calcChain xmlns="http://schemas.openxmlformats.org/spreadsheetml/2006/main">
  <c r="F82" i="6"/>
  <c r="G82"/>
  <c r="G81" s="1"/>
  <c r="H82"/>
  <c r="F83"/>
  <c r="I83" s="1"/>
  <c r="G83"/>
  <c r="H83"/>
  <c r="F84"/>
  <c r="G84"/>
  <c r="I84" s="1"/>
  <c r="H84"/>
  <c r="F81"/>
  <c r="H81"/>
  <c r="E83"/>
  <c r="F75"/>
  <c r="I75" s="1"/>
  <c r="G75"/>
  <c r="E75"/>
  <c r="F74"/>
  <c r="G74"/>
  <c r="H74" s="1"/>
  <c r="E74"/>
  <c r="F73"/>
  <c r="F72" s="1"/>
  <c r="G73"/>
  <c r="E73"/>
  <c r="E72" s="1"/>
  <c r="I73"/>
  <c r="G72"/>
  <c r="H72" s="1"/>
  <c r="H18"/>
  <c r="K79"/>
  <c r="K78"/>
  <c r="I21"/>
  <c r="H21"/>
  <c r="H62"/>
  <c r="H61"/>
  <c r="H60"/>
  <c r="H59"/>
  <c r="H57"/>
  <c r="H56"/>
  <c r="H55"/>
  <c r="H53"/>
  <c r="H52"/>
  <c r="H51"/>
  <c r="H49"/>
  <c r="H48"/>
  <c r="H47"/>
  <c r="H45"/>
  <c r="H44"/>
  <c r="H43"/>
  <c r="H36"/>
  <c r="H35"/>
  <c r="H34"/>
  <c r="H32"/>
  <c r="H31"/>
  <c r="H30"/>
  <c r="H88"/>
  <c r="H87"/>
  <c r="H66"/>
  <c r="H41"/>
  <c r="H23"/>
  <c r="H22"/>
  <c r="H19"/>
  <c r="H17"/>
  <c r="G88"/>
  <c r="I88" s="1"/>
  <c r="F88"/>
  <c r="E88"/>
  <c r="I87"/>
  <c r="G86"/>
  <c r="F86"/>
  <c r="H86" s="1"/>
  <c r="E86"/>
  <c r="E85" s="1"/>
  <c r="F85"/>
  <c r="H85" s="1"/>
  <c r="E84"/>
  <c r="I82"/>
  <c r="E82"/>
  <c r="G79"/>
  <c r="F79"/>
  <c r="E79"/>
  <c r="G78"/>
  <c r="F78"/>
  <c r="E78"/>
  <c r="G66"/>
  <c r="I66" s="1"/>
  <c r="F66"/>
  <c r="E66"/>
  <c r="G65"/>
  <c r="I65" s="1"/>
  <c r="F65"/>
  <c r="E65"/>
  <c r="G64"/>
  <c r="F64"/>
  <c r="F63" s="1"/>
  <c r="E64"/>
  <c r="G62"/>
  <c r="I62" s="1"/>
  <c r="F62"/>
  <c r="E62"/>
  <c r="I61"/>
  <c r="I60"/>
  <c r="I59"/>
  <c r="G58"/>
  <c r="F58"/>
  <c r="E58"/>
  <c r="I57"/>
  <c r="I56"/>
  <c r="I55"/>
  <c r="G54"/>
  <c r="F54"/>
  <c r="E54"/>
  <c r="I53"/>
  <c r="I52"/>
  <c r="I51"/>
  <c r="G50"/>
  <c r="F50"/>
  <c r="E50"/>
  <c r="I49"/>
  <c r="I48"/>
  <c r="I47"/>
  <c r="G46"/>
  <c r="I46" s="1"/>
  <c r="F46"/>
  <c r="E46"/>
  <c r="I45"/>
  <c r="I44"/>
  <c r="I43"/>
  <c r="G41"/>
  <c r="I41" s="1"/>
  <c r="F41"/>
  <c r="E41"/>
  <c r="G40"/>
  <c r="I40" s="1"/>
  <c r="F40"/>
  <c r="E40"/>
  <c r="G39"/>
  <c r="I39" s="1"/>
  <c r="F39"/>
  <c r="E39"/>
  <c r="E38"/>
  <c r="G37"/>
  <c r="I37" s="1"/>
  <c r="F37"/>
  <c r="I36"/>
  <c r="I35"/>
  <c r="I34"/>
  <c r="G33"/>
  <c r="I33" s="1"/>
  <c r="F33"/>
  <c r="E33"/>
  <c r="I32"/>
  <c r="I31"/>
  <c r="I30"/>
  <c r="G28"/>
  <c r="G70" s="1"/>
  <c r="F28"/>
  <c r="E28"/>
  <c r="E70" s="1"/>
  <c r="E80" s="1"/>
  <c r="G27"/>
  <c r="F27"/>
  <c r="F69" s="1"/>
  <c r="E27"/>
  <c r="E69" s="1"/>
  <c r="G26"/>
  <c r="G68" s="1"/>
  <c r="F26"/>
  <c r="H26" s="1"/>
  <c r="E26"/>
  <c r="E68" s="1"/>
  <c r="G25"/>
  <c r="E25"/>
  <c r="G24"/>
  <c r="F24"/>
  <c r="E24"/>
  <c r="I23"/>
  <c r="I22"/>
  <c r="G20"/>
  <c r="I20" s="1"/>
  <c r="F20"/>
  <c r="E20"/>
  <c r="I19"/>
  <c r="I18"/>
  <c r="I17"/>
  <c r="H73" l="1"/>
  <c r="H75"/>
  <c r="I74"/>
  <c r="I72"/>
  <c r="H39"/>
  <c r="H33"/>
  <c r="G38"/>
  <c r="H38" s="1"/>
  <c r="H28"/>
  <c r="I27"/>
  <c r="H58"/>
  <c r="E63"/>
  <c r="E81"/>
  <c r="E67"/>
  <c r="I58"/>
  <c r="I64"/>
  <c r="I86"/>
  <c r="H54"/>
  <c r="I54"/>
  <c r="H50"/>
  <c r="I50"/>
  <c r="I79"/>
  <c r="H65"/>
  <c r="H64"/>
  <c r="H46"/>
  <c r="H40"/>
  <c r="H37"/>
  <c r="H24"/>
  <c r="H78"/>
  <c r="I24"/>
  <c r="I78"/>
  <c r="H20"/>
  <c r="H27"/>
  <c r="H79"/>
  <c r="G80"/>
  <c r="E77"/>
  <c r="F25"/>
  <c r="H25" s="1"/>
  <c r="I26"/>
  <c r="I28"/>
  <c r="E37"/>
  <c r="F38"/>
  <c r="G63"/>
  <c r="F68"/>
  <c r="H68" s="1"/>
  <c r="G69"/>
  <c r="F70"/>
  <c r="H70" s="1"/>
  <c r="G77"/>
  <c r="I81"/>
  <c r="G85"/>
  <c r="I85" s="1"/>
  <c r="I63" l="1"/>
  <c r="H63"/>
  <c r="I69"/>
  <c r="H69"/>
  <c r="F80"/>
  <c r="F67"/>
  <c r="I38"/>
  <c r="I68"/>
  <c r="I25"/>
  <c r="G67"/>
  <c r="I70"/>
  <c r="H80" l="1"/>
  <c r="K80"/>
  <c r="I67"/>
  <c r="H67"/>
  <c r="F77"/>
  <c r="H77" s="1"/>
  <c r="I80"/>
  <c r="I77" l="1"/>
</calcChain>
</file>

<file path=xl/sharedStrings.xml><?xml version="1.0" encoding="utf-8"?>
<sst xmlns="http://schemas.openxmlformats.org/spreadsheetml/2006/main" count="129" uniqueCount="65">
  <si>
    <t>Отчет</t>
  </si>
  <si>
    <t>об исполнении мунициальной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</si>
  <si>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</si>
  <si>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</si>
  <si>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</si>
  <si>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</si>
  <si>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</si>
  <si>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</si>
  <si>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Относительное значение, %(гр.7/ гр.6*100%)</t>
  </si>
  <si>
    <t>Цель: Обеспечение доступности качественного образования, соответствующего требованиям инновационного развития экономики, современным потребностям общества и каждого жителя города Югорска</t>
  </si>
  <si>
    <t>Управление образования</t>
  </si>
  <si>
    <t>бюджет округа</t>
  </si>
  <si>
    <t>бюджет города</t>
  </si>
  <si>
    <t>иные внебюджетные источники</t>
  </si>
  <si>
    <t>Итого по Задаче 1, в том числе:</t>
  </si>
  <si>
    <t>итого</t>
  </si>
  <si>
    <t>Итого по Задаче 2, в том числе:</t>
  </si>
  <si>
    <t>Итого по Задаче 3, в том числе:</t>
  </si>
  <si>
    <t>ДЖК и СК</t>
  </si>
  <si>
    <t>в том числе:</t>
  </si>
  <si>
    <t>Ответственный исполнитель: Управление образования администрации города Югорска</t>
  </si>
  <si>
    <t>Соисполнитель: Департамент жилищно-коммунального и строительного комплекса администрации города Югорска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</si>
  <si>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</si>
  <si>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</si>
  <si>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(соисполнитель 1)                                        (ФИО руководителя)                        (подпись)                                   (ФИО исполнителя, ответственного за                        (подпись)                             (телефон)</t>
  </si>
  <si>
    <t xml:space="preserve">                 ответственный исполнитель                                            (ФИО руководителя)                  (подпись)                                    (ФИО исполнителя, ответственного за                        (подпись)                              (телефон)    </t>
  </si>
  <si>
    <t>Муниципальная программа "Развитие образования города Югорска на 2014-2020 годы"</t>
  </si>
  <si>
    <r>
      <rPr>
        <sz val="12"/>
        <color indexed="8"/>
        <rFont val="Times New Roman"/>
        <family val="1"/>
        <charset val="204"/>
      </rPr>
      <t xml:space="preserve">Ответственный исполнитель: </t>
    </r>
    <r>
      <rPr>
        <b/>
        <sz val="12"/>
        <color indexed="8"/>
        <rFont val="Times New Roman"/>
        <family val="1"/>
        <charset val="204"/>
      </rPr>
      <t>Управление образования администрации города Югорска</t>
    </r>
  </si>
  <si>
    <t>_ДЖКиСК_______________________   Бандурин В.К.___________________/Титова Е.В.___________          ________________________/____8(34675)7-43-03_______________/______________</t>
  </si>
  <si>
    <t xml:space="preserve">Приложение 1 </t>
  </si>
  <si>
    <t xml:space="preserve">к письму начальника Управления образования  </t>
  </si>
  <si>
    <t xml:space="preserve">Наименование основного мероприятия </t>
  </si>
  <si>
    <t>Ответственный исполнитель/соисполнитель (наименование органа или структурного подразделения, учреждения)</t>
  </si>
  <si>
    <t>Задача 1: Модернизация системы общего и дополнительного образования</t>
  </si>
  <si>
    <t>Задача II: Создание современной системы оценки качества образования на основе принципов открытости, объективности, прозрачности, общественно-профессионального участия</t>
  </si>
  <si>
    <t>Задача III: Развитие инфраструктуры и организационно-экономических механизмов, обеспечивающих равную доступность услуг  общего и дополнительного образования детей</t>
  </si>
  <si>
    <t>Обеспечение реализации основных образовательных программ  (№ 2-8)</t>
  </si>
  <si>
    <t>Тыс. рублей</t>
  </si>
  <si>
    <t>Развитие системы оценки качества образования (№ 9-11)</t>
  </si>
  <si>
    <t>Обеспечение информационной открытости муниципальной системы образования (№ 12)</t>
  </si>
  <si>
    <t>Финансовое и организационно-методическое обеспечение функционирования и модернизации муниципальной системы образования (№ 15)</t>
  </si>
  <si>
    <t>Обеспечение комплексной безопасности образовательных учреждений  (№ 13)</t>
  </si>
  <si>
    <t>Развитие материально-технической базы образовательных учреждений (№ 14)</t>
  </si>
  <si>
    <t>Проектирование, строительство (реконструкция), приобретение объектов, предназначенных для размещения муниципальных образовательных учреждений (№ 16,17,18)</t>
  </si>
  <si>
    <t>Проведение капитальных ремонтов зданий, сооружений, предназначенных для размещения муниципальных образовательных учреждений (№ 19, 20)</t>
  </si>
  <si>
    <t>Соисполнитель: Департамент муниципальной собственности и градостроительства  администрации города Югорска</t>
  </si>
  <si>
    <t>ДЖК и СК, ДМСиГ</t>
  </si>
  <si>
    <t>Компенсация части родительской платы носит заявительный характер. Средства будут исполнены в течение 2016 года</t>
  </si>
  <si>
    <t>Результаты реализации муниципальной программы</t>
  </si>
  <si>
    <t>_Управление образования _______Н.И. Бобровская______________/Саргисян С.Ю.____________          ________________________/____8(34675)7-26-12_______________/__</t>
  </si>
  <si>
    <t>Средства запланированы на обеспечение информационной открытости муниципальной системы образования и администрирование сайта Управления образования. Освоение средств запланировано в течение 2016 года.</t>
  </si>
  <si>
    <t>Финансирование осуществляется после предоставления заявок и на основании проведенных аукционов в электронной форме. Исполнение запланировано в III квартале 2016 года.</t>
  </si>
  <si>
    <t>Абсолютное значение (гр.7-гр.6)</t>
  </si>
  <si>
    <t>на 30.06.2016 года</t>
  </si>
  <si>
    <t>На основании приказа ДОиМП «Об итогах конкурсного отбора образовательных организаций, имеющих статус региональных инновационных площадок в 2016 году» выделены средства в сумме 300 000 рублей на проведение мероприятия по реализации проекта, имеющих статус региональных инновационных площадок. Исполнение запланировано до декабря 2016 года</t>
  </si>
  <si>
    <t>Инвестиции в объекты муниципальной собственности</t>
  </si>
  <si>
    <t>внебюджетные источники</t>
  </si>
  <si>
    <t>ВСЕГО ПО МУНИЦИПАЛЬНОЙ ПРОГРАММЕ</t>
  </si>
  <si>
    <t xml:space="preserve"> Исполнение мероприятий запланировано в течение 2016 года</t>
  </si>
  <si>
    <t>На проведение государственной итоговой аттестации обучающихся, освоивших образовательные программы среднего общего образования выделены средства за счет окружного бюджета в сумме 50 000  рублей на оплату суточных, на горюче-смазочные материалы, на приобретение канцелярских принадлежностей с целью проведения единого государственного экзамена и доставки экзаменационных материалов в региональный центр обработки информации. Исполнение запланировано на III квартал 2016 года.</t>
  </si>
  <si>
    <t>На проведение государственной итоговой аттестации обучающихся, освоивших образовательные программы среднего общего образования выделены средства за счет бюджета города в сумме 45 000 рублей. Исполнение запланировано на июль 2016 года.</t>
  </si>
  <si>
    <t>30.06.2016 года увеличены средства  для приобретения оборудования на пищеблок (котел пищеварочный стационарный и сковоорода электрическая) для обеспечения приготовления горячего питания в соответствии с требованиями СаНПиН 2.4.1.3049-13. Исполнение в III квартале.</t>
  </si>
  <si>
    <t>Дата составления отчета 01_/июля_/2016__ год</t>
  </si>
  <si>
    <t>_ДМСиГ______________________   Долматов И.Н.___________________/_Котлова А.В.          ________________________/____8(34675)5-00-14_______________/______________</t>
  </si>
  <si>
    <t>Развитие общего и дополнительного образования (№ 1)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</si>
</sst>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#,##0.0_ ;\-#,##0.0\ "/>
    <numFmt numFmtId="166" formatCode="0.0%"/>
    <numFmt numFmtId="167" formatCode="#,##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horizontal="center" vertical="top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165" fontId="5" fillId="3" borderId="1" xfId="1" applyNumberFormat="1" applyFont="1" applyFill="1" applyBorder="1" applyAlignment="1">
      <alignment horizontal="center" vertical="center" wrapText="1"/>
    </xf>
    <xf numFmtId="166" fontId="5" fillId="3" borderId="1" xfId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top"/>
    </xf>
    <xf numFmtId="164" fontId="1" fillId="0" borderId="0" xfId="1" applyNumberFormat="1" applyFont="1" applyFill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2" fillId="0" borderId="0" xfId="0" applyFont="1"/>
    <xf numFmtId="0" fontId="11" fillId="0" borderId="0" xfId="0" applyFont="1"/>
    <xf numFmtId="0" fontId="13" fillId="0" borderId="0" xfId="0" applyFont="1" applyAlignment="1"/>
    <xf numFmtId="0" fontId="14" fillId="0" borderId="0" xfId="0" applyFont="1"/>
    <xf numFmtId="0" fontId="7" fillId="0" borderId="1" xfId="0" applyFont="1" applyFill="1" applyBorder="1" applyAlignment="1">
      <alignment horizontal="left" vertical="center" wrapText="1"/>
    </xf>
    <xf numFmtId="164" fontId="9" fillId="0" borderId="0" xfId="1" applyNumberFormat="1" applyFont="1" applyFill="1" applyAlignment="1">
      <alignment horizontal="right" vertical="top"/>
    </xf>
    <xf numFmtId="0" fontId="6" fillId="0" borderId="1" xfId="0" applyFont="1" applyBorder="1" applyAlignment="1">
      <alignment horizontal="justify" vertical="center"/>
    </xf>
    <xf numFmtId="165" fontId="7" fillId="0" borderId="1" xfId="1" applyNumberFormat="1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justify"/>
    </xf>
    <xf numFmtId="165" fontId="10" fillId="3" borderId="1" xfId="1" applyNumberFormat="1" applyFont="1" applyFill="1" applyBorder="1" applyAlignment="1">
      <alignment vertical="top" wrapText="1"/>
    </xf>
    <xf numFmtId="165" fontId="7" fillId="0" borderId="1" xfId="1" applyNumberFormat="1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6" fillId="0" borderId="1" xfId="0" applyFont="1" applyFill="1" applyBorder="1" applyAlignment="1">
      <alignment horizontal="justify" vertical="center"/>
    </xf>
    <xf numFmtId="165" fontId="8" fillId="0" borderId="0" xfId="0" applyNumberFormat="1" applyFont="1" applyAlignment="1">
      <alignment vertical="top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top" wrapText="1"/>
    </xf>
    <xf numFmtId="166" fontId="5" fillId="0" borderId="1" xfId="1" applyNumberFormat="1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/>
    </xf>
    <xf numFmtId="167" fontId="17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righ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9"/>
  <sheetViews>
    <sheetView tabSelected="1" view="pageBreakPreview" zoomScale="85" zoomScaleSheetLayoutView="85" workbookViewId="0">
      <pane xSplit="3" ySplit="16" topLeftCell="D17" activePane="bottomRight" state="frozen"/>
      <selection activeCell="M22" sqref="M22"/>
      <selection pane="topRight" activeCell="M22" sqref="M22"/>
      <selection pane="bottomLeft" activeCell="M22" sqref="M22"/>
      <selection pane="bottomRight" activeCell="B21" sqref="B21:B24"/>
    </sheetView>
  </sheetViews>
  <sheetFormatPr defaultRowHeight="15"/>
  <cols>
    <col min="1" max="1" width="8.140625" style="2" customWidth="1"/>
    <col min="2" max="2" width="36.28515625" style="2" customWidth="1"/>
    <col min="3" max="3" width="15.42578125" style="2" customWidth="1"/>
    <col min="4" max="4" width="20.5703125" style="18" customWidth="1"/>
    <col min="5" max="5" width="15.42578125" style="19" bestFit="1" customWidth="1"/>
    <col min="6" max="6" width="14.28515625" style="19" bestFit="1" customWidth="1"/>
    <col min="7" max="7" width="13.5703125" style="19" customWidth="1"/>
    <col min="8" max="8" width="15.28515625" style="19" customWidth="1"/>
    <col min="9" max="9" width="16.7109375" style="19" customWidth="1"/>
    <col min="10" max="10" width="73.5703125" style="19" customWidth="1"/>
    <col min="11" max="16384" width="9.140625" style="2"/>
  </cols>
  <sheetData>
    <row r="1" spans="1:10">
      <c r="A1" s="1"/>
      <c r="J1" s="31" t="s">
        <v>29</v>
      </c>
    </row>
    <row r="2" spans="1:10">
      <c r="A2" s="1"/>
      <c r="J2" s="31" t="s">
        <v>30</v>
      </c>
    </row>
    <row r="3" spans="1:10">
      <c r="A3" s="1"/>
      <c r="J3" s="31"/>
    </row>
    <row r="4" spans="1:10" ht="15.75">
      <c r="A4" s="71" t="s">
        <v>0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5.75">
      <c r="A5" s="72" t="s">
        <v>1</v>
      </c>
      <c r="B5" s="72"/>
      <c r="C5" s="72"/>
      <c r="D5" s="72"/>
      <c r="E5" s="72"/>
      <c r="F5" s="72"/>
      <c r="G5" s="72"/>
      <c r="H5" s="72"/>
      <c r="I5" s="72"/>
      <c r="J5" s="72"/>
    </row>
    <row r="6" spans="1:10" ht="21" customHeight="1">
      <c r="A6" s="73" t="s">
        <v>53</v>
      </c>
      <c r="B6" s="73"/>
      <c r="C6" s="73"/>
      <c r="D6" s="73"/>
      <c r="E6" s="73"/>
      <c r="F6" s="73"/>
      <c r="G6" s="73"/>
      <c r="H6" s="73"/>
      <c r="I6" s="73"/>
      <c r="J6" s="73"/>
    </row>
    <row r="7" spans="1:10" ht="15.75" hidden="1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0" ht="15.75">
      <c r="A8" s="43"/>
      <c r="B8" s="43"/>
      <c r="C8" s="43"/>
      <c r="D8" s="43"/>
      <c r="E8" s="43"/>
      <c r="F8" s="43"/>
      <c r="G8" s="43"/>
      <c r="H8" s="43"/>
      <c r="I8" s="43"/>
      <c r="J8" s="43"/>
    </row>
    <row r="9" spans="1:10" ht="15.75">
      <c r="A9" s="74" t="s">
        <v>26</v>
      </c>
      <c r="B9" s="74"/>
      <c r="C9" s="74"/>
      <c r="D9" s="74"/>
      <c r="E9" s="74"/>
      <c r="F9" s="74"/>
      <c r="G9" s="74"/>
      <c r="H9" s="74"/>
      <c r="I9" s="74"/>
      <c r="J9" s="74"/>
    </row>
    <row r="10" spans="1:10" ht="15.75">
      <c r="A10" s="74" t="s">
        <v>27</v>
      </c>
      <c r="B10" s="74"/>
      <c r="C10" s="74"/>
      <c r="D10" s="74"/>
      <c r="E10" s="74"/>
      <c r="F10" s="74"/>
      <c r="G10" s="74"/>
      <c r="H10" s="74"/>
      <c r="I10" s="74"/>
      <c r="J10" s="74"/>
    </row>
    <row r="11" spans="1:10">
      <c r="A11" s="3"/>
      <c r="B11" s="3"/>
      <c r="C11" s="3"/>
      <c r="D11" s="20"/>
      <c r="E11" s="20"/>
      <c r="F11" s="20"/>
      <c r="G11" s="20"/>
      <c r="H11" s="20"/>
      <c r="I11" s="20"/>
      <c r="J11" s="35" t="s">
        <v>37</v>
      </c>
    </row>
    <row r="12" spans="1:10" ht="42.75" customHeight="1">
      <c r="A12" s="75" t="s">
        <v>2</v>
      </c>
      <c r="B12" s="75" t="s">
        <v>31</v>
      </c>
      <c r="C12" s="75" t="s">
        <v>32</v>
      </c>
      <c r="D12" s="76" t="s">
        <v>3</v>
      </c>
      <c r="E12" s="77" t="s">
        <v>4</v>
      </c>
      <c r="F12" s="77" t="s">
        <v>5</v>
      </c>
      <c r="G12" s="77" t="s">
        <v>6</v>
      </c>
      <c r="H12" s="78" t="s">
        <v>7</v>
      </c>
      <c r="I12" s="78"/>
      <c r="J12" s="77" t="s">
        <v>48</v>
      </c>
    </row>
    <row r="13" spans="1:10" ht="81.75" customHeight="1">
      <c r="A13" s="75"/>
      <c r="B13" s="75"/>
      <c r="C13" s="75"/>
      <c r="D13" s="76"/>
      <c r="E13" s="77"/>
      <c r="F13" s="77"/>
      <c r="G13" s="77"/>
      <c r="H13" s="21" t="s">
        <v>52</v>
      </c>
      <c r="I13" s="21" t="s">
        <v>8</v>
      </c>
      <c r="J13" s="77"/>
    </row>
    <row r="14" spans="1:10">
      <c r="A14" s="4">
        <v>1</v>
      </c>
      <c r="B14" s="4">
        <v>2</v>
      </c>
      <c r="C14" s="4">
        <v>3</v>
      </c>
      <c r="D14" s="22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</row>
    <row r="15" spans="1:10" ht="29.25" customHeight="1">
      <c r="A15" s="70" t="s">
        <v>9</v>
      </c>
      <c r="B15" s="70"/>
      <c r="C15" s="70"/>
      <c r="D15" s="70"/>
      <c r="E15" s="70"/>
      <c r="F15" s="70"/>
      <c r="G15" s="70"/>
      <c r="H15" s="70"/>
      <c r="I15" s="70"/>
      <c r="J15" s="70"/>
    </row>
    <row r="16" spans="1:10">
      <c r="A16" s="70" t="s">
        <v>33</v>
      </c>
      <c r="B16" s="70"/>
      <c r="C16" s="70"/>
      <c r="D16" s="70"/>
      <c r="E16" s="70"/>
      <c r="F16" s="70"/>
      <c r="G16" s="70"/>
      <c r="H16" s="70"/>
      <c r="I16" s="70"/>
      <c r="J16" s="70"/>
    </row>
    <row r="17" spans="1:10" s="18" customFormat="1" ht="26.25" customHeight="1">
      <c r="A17" s="63">
        <v>1</v>
      </c>
      <c r="B17" s="64" t="s">
        <v>64</v>
      </c>
      <c r="C17" s="68" t="s">
        <v>10</v>
      </c>
      <c r="D17" s="50" t="s">
        <v>11</v>
      </c>
      <c r="E17" s="9">
        <v>0</v>
      </c>
      <c r="F17" s="9">
        <v>0</v>
      </c>
      <c r="G17" s="9">
        <v>0</v>
      </c>
      <c r="H17" s="9">
        <f>G17-F17</f>
        <v>0</v>
      </c>
      <c r="I17" s="24" t="e">
        <f>SUM(G17/F17)*100%</f>
        <v>#DIV/0!</v>
      </c>
      <c r="J17" s="9"/>
    </row>
    <row r="18" spans="1:10" s="18" customFormat="1" ht="26.25" customHeight="1">
      <c r="A18" s="63"/>
      <c r="B18" s="64"/>
      <c r="C18" s="68"/>
      <c r="D18" s="50" t="s">
        <v>12</v>
      </c>
      <c r="E18" s="9">
        <v>2952.6</v>
      </c>
      <c r="F18" s="9">
        <v>2952.6</v>
      </c>
      <c r="G18" s="9">
        <v>1114.7</v>
      </c>
      <c r="H18" s="9">
        <f>G18-F18</f>
        <v>-1837.8999999999999</v>
      </c>
      <c r="I18" s="24">
        <f t="shared" ref="I18:I28" si="0">SUM(G18/F18)*100%</f>
        <v>0.37753166700535123</v>
      </c>
      <c r="J18" s="48" t="s">
        <v>58</v>
      </c>
    </row>
    <row r="19" spans="1:10" s="18" customFormat="1" ht="27" customHeight="1">
      <c r="A19" s="63"/>
      <c r="B19" s="64"/>
      <c r="C19" s="68"/>
      <c r="D19" s="44" t="s">
        <v>13</v>
      </c>
      <c r="E19" s="9">
        <v>0</v>
      </c>
      <c r="F19" s="9">
        <v>0</v>
      </c>
      <c r="G19" s="9">
        <v>0</v>
      </c>
      <c r="H19" s="9">
        <f t="shared" ref="H19:H23" si="1">G19-F19</f>
        <v>0</v>
      </c>
      <c r="I19" s="24" t="e">
        <f t="shared" si="0"/>
        <v>#DIV/0!</v>
      </c>
      <c r="J19" s="9"/>
    </row>
    <row r="20" spans="1:10" ht="19.5" customHeight="1">
      <c r="A20" s="63"/>
      <c r="B20" s="64"/>
      <c r="C20" s="68"/>
      <c r="D20" s="15" t="s">
        <v>15</v>
      </c>
      <c r="E20" s="16">
        <f>SUM(E17:E19)</f>
        <v>2952.6</v>
      </c>
      <c r="F20" s="16">
        <f t="shared" ref="F20:G20" si="2">SUM(F17:F19)</f>
        <v>2952.6</v>
      </c>
      <c r="G20" s="16">
        <f t="shared" si="2"/>
        <v>1114.7</v>
      </c>
      <c r="H20" s="16">
        <f>G20-F20</f>
        <v>-1837.8999999999999</v>
      </c>
      <c r="I20" s="17">
        <f t="shared" si="0"/>
        <v>0.37753166700535123</v>
      </c>
      <c r="J20" s="16"/>
    </row>
    <row r="21" spans="1:10" s="18" customFormat="1" ht="78" customHeight="1">
      <c r="A21" s="63">
        <v>2</v>
      </c>
      <c r="B21" s="64" t="s">
        <v>36</v>
      </c>
      <c r="C21" s="68" t="s">
        <v>10</v>
      </c>
      <c r="D21" s="50" t="s">
        <v>11</v>
      </c>
      <c r="E21" s="9">
        <v>939789.1</v>
      </c>
      <c r="F21" s="9">
        <v>940089.1</v>
      </c>
      <c r="G21" s="9">
        <v>507991.8</v>
      </c>
      <c r="H21" s="9">
        <f>G21-F21</f>
        <v>-432097.3</v>
      </c>
      <c r="I21" s="24">
        <f>SUM(G21/F21)*100%</f>
        <v>0.54036558875110885</v>
      </c>
      <c r="J21" s="9" t="s">
        <v>54</v>
      </c>
    </row>
    <row r="22" spans="1:10" s="18" customFormat="1" ht="25.5" customHeight="1">
      <c r="A22" s="63"/>
      <c r="B22" s="64"/>
      <c r="C22" s="68"/>
      <c r="D22" s="50" t="s">
        <v>12</v>
      </c>
      <c r="E22" s="9">
        <v>263601.90000000002</v>
      </c>
      <c r="F22" s="9">
        <v>263371</v>
      </c>
      <c r="G22" s="9">
        <v>133225.70000000001</v>
      </c>
      <c r="H22" s="9">
        <f t="shared" si="1"/>
        <v>-130145.29999999999</v>
      </c>
      <c r="I22" s="24">
        <f t="shared" si="0"/>
        <v>0.50584802426994624</v>
      </c>
      <c r="J22" s="33"/>
    </row>
    <row r="23" spans="1:10" s="18" customFormat="1" ht="25.5">
      <c r="A23" s="63"/>
      <c r="B23" s="64"/>
      <c r="C23" s="68"/>
      <c r="D23" s="51" t="s">
        <v>13</v>
      </c>
      <c r="E23" s="9">
        <v>75075.399999999994</v>
      </c>
      <c r="F23" s="9">
        <v>75098.399999999994</v>
      </c>
      <c r="G23" s="9">
        <v>37704.199999999997</v>
      </c>
      <c r="H23" s="9">
        <f t="shared" si="1"/>
        <v>-37394.199999999997</v>
      </c>
      <c r="I23" s="24">
        <f t="shared" si="0"/>
        <v>0.50206395875278298</v>
      </c>
      <c r="J23" s="9"/>
    </row>
    <row r="24" spans="1:10" ht="28.5" customHeight="1">
      <c r="A24" s="63"/>
      <c r="B24" s="64"/>
      <c r="C24" s="68"/>
      <c r="D24" s="15" t="s">
        <v>15</v>
      </c>
      <c r="E24" s="16">
        <f>SUM(E21:E23)</f>
        <v>1278466.3999999999</v>
      </c>
      <c r="F24" s="16">
        <f t="shared" ref="F24:G24" si="3">SUM(F21:F23)</f>
        <v>1278558.5</v>
      </c>
      <c r="G24" s="16">
        <f t="shared" si="3"/>
        <v>678921.7</v>
      </c>
      <c r="H24" s="16">
        <f>G24-F24</f>
        <v>-599636.80000000005</v>
      </c>
      <c r="I24" s="17">
        <f t="shared" si="0"/>
        <v>0.5310055816765521</v>
      </c>
      <c r="J24" s="16"/>
    </row>
    <row r="25" spans="1:10" ht="21" customHeight="1">
      <c r="A25" s="63"/>
      <c r="B25" s="69" t="s">
        <v>14</v>
      </c>
      <c r="C25" s="69"/>
      <c r="D25" s="69"/>
      <c r="E25" s="13">
        <f>SUM(E26:E28)</f>
        <v>1281419</v>
      </c>
      <c r="F25" s="13">
        <f t="shared" ref="F25:G25" si="4">SUM(F26:F28)</f>
        <v>1281511.0999999999</v>
      </c>
      <c r="G25" s="13">
        <f t="shared" si="4"/>
        <v>680036.39999999991</v>
      </c>
      <c r="H25" s="13">
        <f>G25-F25</f>
        <v>-601474.69999999995</v>
      </c>
      <c r="I25" s="52">
        <f t="shared" si="0"/>
        <v>0.53065197796569996</v>
      </c>
      <c r="J25" s="14"/>
    </row>
    <row r="26" spans="1:10" s="5" customFormat="1">
      <c r="A26" s="63"/>
      <c r="B26" s="59" t="s">
        <v>11</v>
      </c>
      <c r="C26" s="59"/>
      <c r="D26" s="59"/>
      <c r="E26" s="8">
        <f>SUM(E17+E21)</f>
        <v>939789.1</v>
      </c>
      <c r="F26" s="8">
        <f t="shared" ref="F26:G28" si="5">SUM(F17+F21)</f>
        <v>940089.1</v>
      </c>
      <c r="G26" s="8">
        <f t="shared" si="5"/>
        <v>507991.8</v>
      </c>
      <c r="H26" s="13">
        <f>G26-F26</f>
        <v>-432097.3</v>
      </c>
      <c r="I26" s="52">
        <f t="shared" si="0"/>
        <v>0.54036558875110885</v>
      </c>
      <c r="J26" s="6"/>
    </row>
    <row r="27" spans="1:10" s="5" customFormat="1">
      <c r="A27" s="63"/>
      <c r="B27" s="59" t="s">
        <v>12</v>
      </c>
      <c r="C27" s="59"/>
      <c r="D27" s="59"/>
      <c r="E27" s="8">
        <f>SUM(E18+E22)</f>
        <v>266554.5</v>
      </c>
      <c r="F27" s="8">
        <f t="shared" si="5"/>
        <v>266323.59999999998</v>
      </c>
      <c r="G27" s="8">
        <f t="shared" si="5"/>
        <v>134340.40000000002</v>
      </c>
      <c r="H27" s="13">
        <f t="shared" ref="H27:H28" si="6">G27-F27</f>
        <v>-131983.19999999995</v>
      </c>
      <c r="I27" s="52">
        <f t="shared" si="0"/>
        <v>0.50442544333284789</v>
      </c>
      <c r="J27" s="6"/>
    </row>
    <row r="28" spans="1:10" s="5" customFormat="1">
      <c r="A28" s="63"/>
      <c r="B28" s="59" t="s">
        <v>13</v>
      </c>
      <c r="C28" s="59"/>
      <c r="D28" s="59"/>
      <c r="E28" s="8">
        <f>SUM(E19+E23)</f>
        <v>75075.399999999994</v>
      </c>
      <c r="F28" s="8">
        <f t="shared" si="5"/>
        <v>75098.399999999994</v>
      </c>
      <c r="G28" s="8">
        <f t="shared" si="5"/>
        <v>37704.199999999997</v>
      </c>
      <c r="H28" s="13">
        <f t="shared" si="6"/>
        <v>-37394.199999999997</v>
      </c>
      <c r="I28" s="52">
        <f t="shared" si="0"/>
        <v>0.50206395875278298</v>
      </c>
      <c r="J28" s="6"/>
    </row>
    <row r="29" spans="1:10">
      <c r="A29" s="56" t="s">
        <v>34</v>
      </c>
      <c r="B29" s="56"/>
      <c r="C29" s="56"/>
      <c r="D29" s="56"/>
      <c r="E29" s="56"/>
      <c r="F29" s="56"/>
      <c r="G29" s="56"/>
      <c r="H29" s="56"/>
      <c r="I29" s="56"/>
      <c r="J29" s="56"/>
    </row>
    <row r="30" spans="1:10" s="18" customFormat="1" ht="103.5" customHeight="1">
      <c r="A30" s="63">
        <v>3</v>
      </c>
      <c r="B30" s="64" t="s">
        <v>38</v>
      </c>
      <c r="C30" s="68" t="s">
        <v>10</v>
      </c>
      <c r="D30" s="30" t="s">
        <v>11</v>
      </c>
      <c r="E30" s="9">
        <v>50</v>
      </c>
      <c r="F30" s="9">
        <v>50</v>
      </c>
      <c r="G30" s="9">
        <v>17.2</v>
      </c>
      <c r="H30" s="9">
        <f>G30-F30</f>
        <v>-32.799999999999997</v>
      </c>
      <c r="I30" s="24">
        <f t="shared" ref="I30:I41" si="7">SUM(G30/F30)*100%</f>
        <v>0.34399999999999997</v>
      </c>
      <c r="J30" s="34" t="s">
        <v>59</v>
      </c>
    </row>
    <row r="31" spans="1:10" s="18" customFormat="1" ht="67.5" customHeight="1">
      <c r="A31" s="63"/>
      <c r="B31" s="64"/>
      <c r="C31" s="68"/>
      <c r="D31" s="30" t="s">
        <v>12</v>
      </c>
      <c r="E31" s="9">
        <v>45</v>
      </c>
      <c r="F31" s="9">
        <v>45</v>
      </c>
      <c r="G31" s="9">
        <v>0</v>
      </c>
      <c r="H31" s="9">
        <f t="shared" ref="H31:H32" si="8">G31-F31</f>
        <v>-45</v>
      </c>
      <c r="I31" s="24">
        <f t="shared" si="7"/>
        <v>0</v>
      </c>
      <c r="J31" s="32" t="s">
        <v>60</v>
      </c>
    </row>
    <row r="32" spans="1:10" s="18" customFormat="1" ht="30" customHeight="1">
      <c r="A32" s="63"/>
      <c r="B32" s="64"/>
      <c r="C32" s="68"/>
      <c r="D32" s="30" t="s">
        <v>13</v>
      </c>
      <c r="E32" s="9">
        <v>0</v>
      </c>
      <c r="F32" s="9">
        <v>0</v>
      </c>
      <c r="G32" s="9">
        <v>0</v>
      </c>
      <c r="H32" s="9">
        <f t="shared" si="8"/>
        <v>0</v>
      </c>
      <c r="I32" s="24" t="e">
        <f t="shared" si="7"/>
        <v>#DIV/0!</v>
      </c>
      <c r="J32" s="36"/>
    </row>
    <row r="33" spans="1:10" ht="27" customHeight="1">
      <c r="A33" s="63"/>
      <c r="B33" s="64"/>
      <c r="C33" s="68"/>
      <c r="D33" s="25" t="s">
        <v>15</v>
      </c>
      <c r="E33" s="11">
        <f>SUM(E30:E32)</f>
        <v>95</v>
      </c>
      <c r="F33" s="11">
        <f>SUM(F30:F32)</f>
        <v>95</v>
      </c>
      <c r="G33" s="11">
        <f t="shared" ref="G33" si="9">SUM(G30:G32)</f>
        <v>17.2</v>
      </c>
      <c r="H33" s="16">
        <f>G33-F33</f>
        <v>-77.8</v>
      </c>
      <c r="I33" s="17">
        <f t="shared" si="7"/>
        <v>0.18105263157894735</v>
      </c>
      <c r="J33" s="37"/>
    </row>
    <row r="34" spans="1:10" s="18" customFormat="1" ht="19.5" customHeight="1">
      <c r="A34" s="63">
        <v>4</v>
      </c>
      <c r="B34" s="64" t="s">
        <v>39</v>
      </c>
      <c r="C34" s="68" t="s">
        <v>10</v>
      </c>
      <c r="D34" s="30" t="s">
        <v>11</v>
      </c>
      <c r="E34" s="9">
        <v>0</v>
      </c>
      <c r="F34" s="9">
        <v>0</v>
      </c>
      <c r="G34" s="9">
        <v>0</v>
      </c>
      <c r="H34" s="9">
        <f>G34-F34</f>
        <v>0</v>
      </c>
      <c r="I34" s="24" t="e">
        <f t="shared" si="7"/>
        <v>#DIV/0!</v>
      </c>
      <c r="J34" s="34"/>
    </row>
    <row r="35" spans="1:10" s="18" customFormat="1" ht="53.25" customHeight="1">
      <c r="A35" s="63"/>
      <c r="B35" s="64"/>
      <c r="C35" s="68"/>
      <c r="D35" s="30" t="s">
        <v>12</v>
      </c>
      <c r="E35" s="9">
        <v>3218.8</v>
      </c>
      <c r="F35" s="9">
        <v>3218.8</v>
      </c>
      <c r="G35" s="9">
        <v>1697.1</v>
      </c>
      <c r="H35" s="9">
        <f t="shared" ref="H35:H36" si="10">G35-F35</f>
        <v>-1521.7000000000003</v>
      </c>
      <c r="I35" s="24">
        <f t="shared" si="7"/>
        <v>0.52724617870013668</v>
      </c>
      <c r="J35" s="38" t="s">
        <v>50</v>
      </c>
    </row>
    <row r="36" spans="1:10" s="18" customFormat="1" ht="25.5">
      <c r="A36" s="63"/>
      <c r="B36" s="64"/>
      <c r="C36" s="68"/>
      <c r="D36" s="30" t="s">
        <v>13</v>
      </c>
      <c r="E36" s="9">
        <v>0</v>
      </c>
      <c r="F36" s="9">
        <v>0</v>
      </c>
      <c r="G36" s="9">
        <v>0</v>
      </c>
      <c r="H36" s="9">
        <f t="shared" si="10"/>
        <v>0</v>
      </c>
      <c r="I36" s="24" t="e">
        <f t="shared" si="7"/>
        <v>#DIV/0!</v>
      </c>
      <c r="J36" s="34"/>
    </row>
    <row r="37" spans="1:10" ht="32.25" customHeight="1">
      <c r="A37" s="63"/>
      <c r="B37" s="64"/>
      <c r="C37" s="68"/>
      <c r="D37" s="12" t="s">
        <v>15</v>
      </c>
      <c r="E37" s="11">
        <f t="shared" ref="E37" si="11">SUM(F37)</f>
        <v>3218.8</v>
      </c>
      <c r="F37" s="11">
        <f t="shared" ref="F37:G37" si="12">SUM(F34:F36)</f>
        <v>3218.8</v>
      </c>
      <c r="G37" s="11">
        <f t="shared" si="12"/>
        <v>1697.1</v>
      </c>
      <c r="H37" s="16">
        <f>G37-F37</f>
        <v>-1521.7000000000003</v>
      </c>
      <c r="I37" s="17">
        <f t="shared" si="7"/>
        <v>0.52724617870013668</v>
      </c>
      <c r="J37" s="37"/>
    </row>
    <row r="38" spans="1:10" s="5" customFormat="1">
      <c r="A38" s="56"/>
      <c r="B38" s="58" t="s">
        <v>16</v>
      </c>
      <c r="C38" s="58"/>
      <c r="D38" s="58"/>
      <c r="E38" s="13">
        <f>SUM(E39:E41)</f>
        <v>3313.8</v>
      </c>
      <c r="F38" s="13">
        <f>SUM(F39:F41)</f>
        <v>3313.8</v>
      </c>
      <c r="G38" s="13">
        <f>SUM(G39:G41)</f>
        <v>1714.3</v>
      </c>
      <c r="H38" s="13">
        <f>G38-F38</f>
        <v>-1599.5000000000002</v>
      </c>
      <c r="I38" s="52">
        <f t="shared" si="7"/>
        <v>0.51732150401351917</v>
      </c>
      <c r="J38" s="6"/>
    </row>
    <row r="39" spans="1:10" s="5" customFormat="1">
      <c r="A39" s="56"/>
      <c r="B39" s="59" t="s">
        <v>11</v>
      </c>
      <c r="C39" s="59"/>
      <c r="D39" s="59"/>
      <c r="E39" s="13">
        <f t="shared" ref="E39:G41" si="13">SUM(E30+E34)</f>
        <v>50</v>
      </c>
      <c r="F39" s="13">
        <f t="shared" si="13"/>
        <v>50</v>
      </c>
      <c r="G39" s="13">
        <f t="shared" si="13"/>
        <v>17.2</v>
      </c>
      <c r="H39" s="13">
        <f>G39-F39</f>
        <v>-32.799999999999997</v>
      </c>
      <c r="I39" s="52">
        <f t="shared" si="7"/>
        <v>0.34399999999999997</v>
      </c>
      <c r="J39" s="6"/>
    </row>
    <row r="40" spans="1:10" s="5" customFormat="1">
      <c r="A40" s="56"/>
      <c r="B40" s="59" t="s">
        <v>12</v>
      </c>
      <c r="C40" s="59"/>
      <c r="D40" s="59"/>
      <c r="E40" s="13">
        <f t="shared" si="13"/>
        <v>3263.8</v>
      </c>
      <c r="F40" s="13">
        <f t="shared" si="13"/>
        <v>3263.8</v>
      </c>
      <c r="G40" s="13">
        <f t="shared" si="13"/>
        <v>1697.1</v>
      </c>
      <c r="H40" s="13">
        <f t="shared" ref="H40:H41" si="14">G40-F40</f>
        <v>-1566.7000000000003</v>
      </c>
      <c r="I40" s="52">
        <f t="shared" si="7"/>
        <v>0.51997671425945213</v>
      </c>
      <c r="J40" s="6"/>
    </row>
    <row r="41" spans="1:10" s="5" customFormat="1">
      <c r="A41" s="56"/>
      <c r="B41" s="59" t="s">
        <v>13</v>
      </c>
      <c r="C41" s="59"/>
      <c r="D41" s="59"/>
      <c r="E41" s="13">
        <f t="shared" si="13"/>
        <v>0</v>
      </c>
      <c r="F41" s="13">
        <f t="shared" si="13"/>
        <v>0</v>
      </c>
      <c r="G41" s="13">
        <f t="shared" si="13"/>
        <v>0</v>
      </c>
      <c r="H41" s="13">
        <f t="shared" si="14"/>
        <v>0</v>
      </c>
      <c r="I41" s="52" t="e">
        <f t="shared" si="7"/>
        <v>#DIV/0!</v>
      </c>
      <c r="J41" s="6"/>
    </row>
    <row r="42" spans="1:10">
      <c r="A42" s="56" t="s">
        <v>35</v>
      </c>
      <c r="B42" s="56"/>
      <c r="C42" s="56"/>
      <c r="D42" s="56"/>
      <c r="E42" s="56"/>
      <c r="F42" s="56"/>
      <c r="G42" s="56"/>
      <c r="H42" s="56"/>
      <c r="I42" s="56"/>
      <c r="J42" s="56"/>
    </row>
    <row r="43" spans="1:10" s="18" customFormat="1" ht="42" customHeight="1">
      <c r="A43" s="63">
        <v>5</v>
      </c>
      <c r="B43" s="64" t="s">
        <v>40</v>
      </c>
      <c r="C43" s="64" t="s">
        <v>10</v>
      </c>
      <c r="D43" s="50" t="s">
        <v>11</v>
      </c>
      <c r="E43" s="9">
        <v>37751</v>
      </c>
      <c r="F43" s="9">
        <v>37751</v>
      </c>
      <c r="G43" s="9">
        <v>12810.7</v>
      </c>
      <c r="H43" s="9">
        <f>G43-F43</f>
        <v>-24940.3</v>
      </c>
      <c r="I43" s="9">
        <f t="shared" ref="I43:I62" si="15">SUM(G43/F43)*100</f>
        <v>33.934730205822369</v>
      </c>
      <c r="J43" s="34" t="s">
        <v>47</v>
      </c>
    </row>
    <row r="44" spans="1:10" s="18" customFormat="1" ht="45.75" customHeight="1">
      <c r="A44" s="63"/>
      <c r="B44" s="64"/>
      <c r="C44" s="64"/>
      <c r="D44" s="50" t="s">
        <v>12</v>
      </c>
      <c r="E44" s="9">
        <v>68994.8</v>
      </c>
      <c r="F44" s="9">
        <v>68994.8</v>
      </c>
      <c r="G44" s="9">
        <v>40202.400000000001</v>
      </c>
      <c r="H44" s="9">
        <f t="shared" ref="H44:H45" si="16">G44-F44</f>
        <v>-28792.400000000001</v>
      </c>
      <c r="I44" s="9">
        <f t="shared" si="15"/>
        <v>58.268739093380951</v>
      </c>
      <c r="J44" s="34"/>
    </row>
    <row r="45" spans="1:10" s="18" customFormat="1" ht="25.5">
      <c r="A45" s="63"/>
      <c r="B45" s="64"/>
      <c r="C45" s="64"/>
      <c r="D45" s="44" t="s">
        <v>13</v>
      </c>
      <c r="E45" s="9">
        <v>0</v>
      </c>
      <c r="F45" s="9">
        <v>0</v>
      </c>
      <c r="G45" s="9">
        <v>0</v>
      </c>
      <c r="H45" s="9">
        <f t="shared" si="16"/>
        <v>0</v>
      </c>
      <c r="I45" s="9" t="e">
        <f t="shared" si="15"/>
        <v>#DIV/0!</v>
      </c>
      <c r="J45" s="34"/>
    </row>
    <row r="46" spans="1:10" ht="26.25" customHeight="1">
      <c r="A46" s="63"/>
      <c r="B46" s="64"/>
      <c r="C46" s="64"/>
      <c r="D46" s="12" t="s">
        <v>15</v>
      </c>
      <c r="E46" s="11">
        <f>SUM(E43:E45)</f>
        <v>106745.8</v>
      </c>
      <c r="F46" s="11">
        <f>SUM(F43:F45)</f>
        <v>106745.8</v>
      </c>
      <c r="G46" s="11">
        <f t="shared" ref="G46" si="17">SUM(G43:G45)</f>
        <v>53013.100000000006</v>
      </c>
      <c r="H46" s="16">
        <f>G46-F46</f>
        <v>-53732.7</v>
      </c>
      <c r="I46" s="11">
        <f t="shared" si="15"/>
        <v>49.662937558199019</v>
      </c>
      <c r="J46" s="11"/>
    </row>
    <row r="47" spans="1:10" s="18" customFormat="1" ht="15" customHeight="1">
      <c r="A47" s="63">
        <v>6</v>
      </c>
      <c r="B47" s="64" t="s">
        <v>41</v>
      </c>
      <c r="C47" s="64" t="s">
        <v>10</v>
      </c>
      <c r="D47" s="44" t="s">
        <v>11</v>
      </c>
      <c r="E47" s="9">
        <v>0</v>
      </c>
      <c r="F47" s="9">
        <v>0</v>
      </c>
      <c r="G47" s="9"/>
      <c r="H47" s="9">
        <f>G47-F47</f>
        <v>0</v>
      </c>
      <c r="I47" s="9" t="e">
        <f t="shared" si="15"/>
        <v>#DIV/0!</v>
      </c>
      <c r="J47" s="34"/>
    </row>
    <row r="48" spans="1:10" s="18" customFormat="1" ht="39" customHeight="1">
      <c r="A48" s="63"/>
      <c r="B48" s="64"/>
      <c r="C48" s="64"/>
      <c r="D48" s="50" t="s">
        <v>12</v>
      </c>
      <c r="E48" s="9">
        <v>12964.5</v>
      </c>
      <c r="F48" s="9">
        <v>12964.5</v>
      </c>
      <c r="G48" s="9">
        <v>2250.1999999999998</v>
      </c>
      <c r="H48" s="9">
        <f t="shared" ref="H48:H49" si="18">G48-F48</f>
        <v>-10714.3</v>
      </c>
      <c r="I48" s="9">
        <f t="shared" si="15"/>
        <v>17.356627714142466</v>
      </c>
      <c r="J48" s="34" t="s">
        <v>51</v>
      </c>
    </row>
    <row r="49" spans="1:11" s="18" customFormat="1" ht="25.5">
      <c r="A49" s="63"/>
      <c r="B49" s="64"/>
      <c r="C49" s="64"/>
      <c r="D49" s="44" t="s">
        <v>13</v>
      </c>
      <c r="E49" s="9">
        <v>0</v>
      </c>
      <c r="F49" s="9">
        <v>0</v>
      </c>
      <c r="G49" s="9">
        <v>0</v>
      </c>
      <c r="H49" s="9">
        <f t="shared" si="18"/>
        <v>0</v>
      </c>
      <c r="I49" s="9" t="e">
        <f t="shared" si="15"/>
        <v>#DIV/0!</v>
      </c>
      <c r="J49" s="34"/>
    </row>
    <row r="50" spans="1:11" ht="34.5" customHeight="1">
      <c r="A50" s="63"/>
      <c r="B50" s="64"/>
      <c r="C50" s="64"/>
      <c r="D50" s="10" t="s">
        <v>15</v>
      </c>
      <c r="E50" s="11">
        <f>SUM(E47:E49)</f>
        <v>12964.5</v>
      </c>
      <c r="F50" s="11">
        <f t="shared" ref="F50:G50" si="19">SUM(F47:F49)</f>
        <v>12964.5</v>
      </c>
      <c r="G50" s="11">
        <f t="shared" si="19"/>
        <v>2250.1999999999998</v>
      </c>
      <c r="H50" s="16">
        <f>G50-F50</f>
        <v>-10714.3</v>
      </c>
      <c r="I50" s="11">
        <f t="shared" si="15"/>
        <v>17.356627714142466</v>
      </c>
      <c r="J50" s="11"/>
    </row>
    <row r="51" spans="1:11" s="18" customFormat="1" ht="27" customHeight="1">
      <c r="A51" s="63">
        <v>7</v>
      </c>
      <c r="B51" s="64" t="s">
        <v>42</v>
      </c>
      <c r="C51" s="64" t="s">
        <v>10</v>
      </c>
      <c r="D51" s="44" t="s">
        <v>11</v>
      </c>
      <c r="E51" s="9">
        <v>0</v>
      </c>
      <c r="F51" s="9">
        <v>0</v>
      </c>
      <c r="G51" s="9">
        <v>0</v>
      </c>
      <c r="H51" s="9">
        <f>G51-F51</f>
        <v>0</v>
      </c>
      <c r="I51" s="9" t="e">
        <f t="shared" si="15"/>
        <v>#DIV/0!</v>
      </c>
      <c r="J51" s="34"/>
    </row>
    <row r="52" spans="1:11" s="18" customFormat="1" ht="66" customHeight="1">
      <c r="A52" s="63"/>
      <c r="B52" s="64"/>
      <c r="C52" s="64"/>
      <c r="D52" s="45" t="s">
        <v>12</v>
      </c>
      <c r="E52" s="9">
        <v>2151</v>
      </c>
      <c r="F52" s="9">
        <v>2381.9</v>
      </c>
      <c r="G52" s="9">
        <v>1851</v>
      </c>
      <c r="H52" s="9">
        <f t="shared" ref="H52:H53" si="20">G52-F52</f>
        <v>-530.90000000000009</v>
      </c>
      <c r="I52" s="9">
        <f t="shared" si="15"/>
        <v>77.711070993744485</v>
      </c>
      <c r="J52" s="39" t="s">
        <v>61</v>
      </c>
      <c r="K52" s="18">
        <v>230.9</v>
      </c>
    </row>
    <row r="53" spans="1:11" s="18" customFormat="1" ht="25.5">
      <c r="A53" s="63"/>
      <c r="B53" s="64"/>
      <c r="C53" s="64"/>
      <c r="D53" s="44" t="s">
        <v>13</v>
      </c>
      <c r="E53" s="9">
        <v>0</v>
      </c>
      <c r="F53" s="9">
        <v>0</v>
      </c>
      <c r="G53" s="9">
        <v>0</v>
      </c>
      <c r="H53" s="9">
        <f t="shared" si="20"/>
        <v>0</v>
      </c>
      <c r="I53" s="9" t="e">
        <f t="shared" si="15"/>
        <v>#DIV/0!</v>
      </c>
      <c r="J53" s="34"/>
    </row>
    <row r="54" spans="1:11" ht="23.25" customHeight="1">
      <c r="A54" s="63"/>
      <c r="B54" s="64"/>
      <c r="C54" s="64"/>
      <c r="D54" s="10" t="s">
        <v>15</v>
      </c>
      <c r="E54" s="11">
        <f>SUM(E51:E53)</f>
        <v>2151</v>
      </c>
      <c r="F54" s="11">
        <f t="shared" ref="F54:G54" si="21">SUM(F51:F53)</f>
        <v>2381.9</v>
      </c>
      <c r="G54" s="11">
        <f t="shared" si="21"/>
        <v>1851</v>
      </c>
      <c r="H54" s="16">
        <f>G54-F54</f>
        <v>-530.90000000000009</v>
      </c>
      <c r="I54" s="11">
        <f t="shared" si="15"/>
        <v>77.711070993744485</v>
      </c>
      <c r="J54" s="40"/>
    </row>
    <row r="55" spans="1:11" s="18" customFormat="1" ht="15" customHeight="1">
      <c r="A55" s="63">
        <v>8</v>
      </c>
      <c r="B55" s="64" t="s">
        <v>43</v>
      </c>
      <c r="C55" s="64" t="s">
        <v>46</v>
      </c>
      <c r="D55" s="44" t="s">
        <v>11</v>
      </c>
      <c r="E55" s="9">
        <v>0</v>
      </c>
      <c r="F55" s="9">
        <v>0</v>
      </c>
      <c r="G55" s="9">
        <v>0</v>
      </c>
      <c r="H55" s="9">
        <f>G55-F55</f>
        <v>0</v>
      </c>
      <c r="I55" s="9" t="e">
        <f t="shared" si="15"/>
        <v>#DIV/0!</v>
      </c>
      <c r="J55" s="34"/>
    </row>
    <row r="56" spans="1:11" s="18" customFormat="1" ht="28.5" customHeight="1">
      <c r="A56" s="63"/>
      <c r="B56" s="64"/>
      <c r="C56" s="64"/>
      <c r="D56" s="44" t="s">
        <v>12</v>
      </c>
      <c r="E56" s="9">
        <v>3497</v>
      </c>
      <c r="F56" s="9">
        <v>3497</v>
      </c>
      <c r="G56" s="9">
        <v>3497</v>
      </c>
      <c r="H56" s="9">
        <f t="shared" ref="H56:H57" si="22">G56-F56</f>
        <v>0</v>
      </c>
      <c r="I56" s="9">
        <f t="shared" si="15"/>
        <v>100</v>
      </c>
      <c r="J56" s="39"/>
    </row>
    <row r="57" spans="1:11" s="18" customFormat="1" ht="25.5">
      <c r="A57" s="63"/>
      <c r="B57" s="64"/>
      <c r="C57" s="64"/>
      <c r="D57" s="44" t="s">
        <v>13</v>
      </c>
      <c r="E57" s="9">
        <v>0</v>
      </c>
      <c r="F57" s="9">
        <v>0</v>
      </c>
      <c r="G57" s="9">
        <v>0</v>
      </c>
      <c r="H57" s="9">
        <f t="shared" si="22"/>
        <v>0</v>
      </c>
      <c r="I57" s="9" t="e">
        <f t="shared" si="15"/>
        <v>#DIV/0!</v>
      </c>
      <c r="J57" s="34"/>
    </row>
    <row r="58" spans="1:11" ht="22.5" customHeight="1">
      <c r="A58" s="63"/>
      <c r="B58" s="64"/>
      <c r="C58" s="64"/>
      <c r="D58" s="10" t="s">
        <v>15</v>
      </c>
      <c r="E58" s="11">
        <f>SUM(E55:E57)</f>
        <v>3497</v>
      </c>
      <c r="F58" s="11">
        <f t="shared" ref="F58:G58" si="23">SUM(F55:F57)</f>
        <v>3497</v>
      </c>
      <c r="G58" s="11">
        <f t="shared" si="23"/>
        <v>3497</v>
      </c>
      <c r="H58" s="16">
        <f>G58-F58</f>
        <v>0</v>
      </c>
      <c r="I58" s="11">
        <f t="shared" si="15"/>
        <v>100</v>
      </c>
      <c r="J58" s="40"/>
    </row>
    <row r="59" spans="1:11" s="18" customFormat="1" ht="24" customHeight="1">
      <c r="A59" s="63">
        <v>9</v>
      </c>
      <c r="B59" s="64" t="s">
        <v>44</v>
      </c>
      <c r="C59" s="64" t="s">
        <v>18</v>
      </c>
      <c r="D59" s="30" t="s">
        <v>11</v>
      </c>
      <c r="E59" s="9">
        <v>11626.3</v>
      </c>
      <c r="F59" s="9">
        <v>11626.3</v>
      </c>
      <c r="G59" s="9">
        <v>0</v>
      </c>
      <c r="H59" s="9">
        <f>G59-F59</f>
        <v>-11626.3</v>
      </c>
      <c r="I59" s="9">
        <f t="shared" si="15"/>
        <v>0</v>
      </c>
      <c r="J59" s="34"/>
    </row>
    <row r="60" spans="1:11" s="18" customFormat="1" ht="23.25" customHeight="1">
      <c r="A60" s="63"/>
      <c r="B60" s="64"/>
      <c r="C60" s="64"/>
      <c r="D60" s="30" t="s">
        <v>12</v>
      </c>
      <c r="E60" s="9">
        <v>118.7</v>
      </c>
      <c r="F60" s="9">
        <v>118.7</v>
      </c>
      <c r="G60" s="9">
        <v>0</v>
      </c>
      <c r="H60" s="9">
        <f t="shared" ref="H60:H61" si="24">G60-F60</f>
        <v>-118.7</v>
      </c>
      <c r="I60" s="9">
        <f t="shared" si="15"/>
        <v>0</v>
      </c>
      <c r="J60" s="39"/>
    </row>
    <row r="61" spans="1:11" s="18" customFormat="1" ht="25.5">
      <c r="A61" s="63"/>
      <c r="B61" s="64"/>
      <c r="C61" s="64"/>
      <c r="D61" s="44" t="s">
        <v>13</v>
      </c>
      <c r="E61" s="9">
        <v>0</v>
      </c>
      <c r="F61" s="9">
        <v>0</v>
      </c>
      <c r="G61" s="9">
        <v>0</v>
      </c>
      <c r="H61" s="9">
        <f t="shared" si="24"/>
        <v>0</v>
      </c>
      <c r="I61" s="9" t="e">
        <f t="shared" si="15"/>
        <v>#DIV/0!</v>
      </c>
      <c r="J61" s="34"/>
    </row>
    <row r="62" spans="1:11" ht="22.5" customHeight="1">
      <c r="A62" s="63"/>
      <c r="B62" s="64"/>
      <c r="C62" s="64"/>
      <c r="D62" s="41" t="s">
        <v>15</v>
      </c>
      <c r="E62" s="11">
        <f>SUM(E59:E61)</f>
        <v>11745</v>
      </c>
      <c r="F62" s="11">
        <f t="shared" ref="F62:G62" si="25">SUM(F59:F61)</f>
        <v>11745</v>
      </c>
      <c r="G62" s="11">
        <f t="shared" si="25"/>
        <v>0</v>
      </c>
      <c r="H62" s="16">
        <f>G62-F62</f>
        <v>-11745</v>
      </c>
      <c r="I62" s="11">
        <f t="shared" si="15"/>
        <v>0</v>
      </c>
      <c r="J62" s="40"/>
    </row>
    <row r="63" spans="1:11" s="5" customFormat="1">
      <c r="A63" s="56"/>
      <c r="B63" s="58" t="s">
        <v>17</v>
      </c>
      <c r="C63" s="58"/>
      <c r="D63" s="58"/>
      <c r="E63" s="13">
        <f>SUM(E64:E66)</f>
        <v>137103.29999999999</v>
      </c>
      <c r="F63" s="13">
        <f t="shared" ref="F63:G63" si="26">SUM(F64:F66)</f>
        <v>137334.20000000001</v>
      </c>
      <c r="G63" s="13">
        <f t="shared" si="26"/>
        <v>60611.3</v>
      </c>
      <c r="H63" s="13">
        <f>G63-F63</f>
        <v>-76722.900000000009</v>
      </c>
      <c r="I63" s="52">
        <f t="shared" ref="I63:I66" si="27">SUM(G63/F63)*100%</f>
        <v>0.44134163231008733</v>
      </c>
      <c r="J63" s="6"/>
    </row>
    <row r="64" spans="1:11" s="5" customFormat="1">
      <c r="A64" s="56"/>
      <c r="B64" s="59" t="s">
        <v>11</v>
      </c>
      <c r="C64" s="59"/>
      <c r="D64" s="59"/>
      <c r="E64" s="13">
        <f>SUM(E47+E51+E55+E59+E43)</f>
        <v>49377.3</v>
      </c>
      <c r="F64" s="13">
        <f t="shared" ref="F64:G64" si="28">SUM(F47+F51+F55+F59+F43)</f>
        <v>49377.3</v>
      </c>
      <c r="G64" s="13">
        <f t="shared" si="28"/>
        <v>12810.7</v>
      </c>
      <c r="H64" s="13">
        <f>G64-F64</f>
        <v>-36566.600000000006</v>
      </c>
      <c r="I64" s="52">
        <f t="shared" si="27"/>
        <v>0.25944512964459376</v>
      </c>
      <c r="J64" s="6"/>
    </row>
    <row r="65" spans="1:11" s="5" customFormat="1">
      <c r="A65" s="56"/>
      <c r="B65" s="59" t="s">
        <v>12</v>
      </c>
      <c r="C65" s="59"/>
      <c r="D65" s="59"/>
      <c r="E65" s="13">
        <f>SUM(E44+E48+E52+E56+E60)</f>
        <v>87726</v>
      </c>
      <c r="F65" s="13">
        <f t="shared" ref="F65:G65" si="29">SUM(F44+F48+F52+F56+F60)</f>
        <v>87956.9</v>
      </c>
      <c r="G65" s="13">
        <f t="shared" si="29"/>
        <v>47800.6</v>
      </c>
      <c r="H65" s="13">
        <f t="shared" ref="H65:H66" si="30">G65-F65</f>
        <v>-40156.299999999996</v>
      </c>
      <c r="I65" s="52">
        <f t="shared" si="27"/>
        <v>0.54345480570597648</v>
      </c>
      <c r="J65" s="6"/>
    </row>
    <row r="66" spans="1:11" s="5" customFormat="1">
      <c r="A66" s="56"/>
      <c r="B66" s="59" t="s">
        <v>13</v>
      </c>
      <c r="C66" s="59"/>
      <c r="D66" s="59"/>
      <c r="E66" s="13">
        <f>SUM(E49+E53+E57+E61)</f>
        <v>0</v>
      </c>
      <c r="F66" s="13">
        <f t="shared" ref="F66:G66" si="31">SUM(F49+F53+F57+F61)</f>
        <v>0</v>
      </c>
      <c r="G66" s="13">
        <f t="shared" si="31"/>
        <v>0</v>
      </c>
      <c r="H66" s="13">
        <f t="shared" si="30"/>
        <v>0</v>
      </c>
      <c r="I66" s="52" t="e">
        <f t="shared" si="27"/>
        <v>#DIV/0!</v>
      </c>
      <c r="J66" s="6"/>
    </row>
    <row r="67" spans="1:11" s="5" customFormat="1" ht="24" customHeight="1">
      <c r="A67" s="56"/>
      <c r="B67" s="65" t="s">
        <v>57</v>
      </c>
      <c r="C67" s="66"/>
      <c r="D67" s="67"/>
      <c r="E67" s="13">
        <f>SUM(E68:E70)</f>
        <v>1421836.0999999999</v>
      </c>
      <c r="F67" s="13">
        <f t="shared" ref="F67:G67" si="32">SUM(F68:F70)</f>
        <v>1422159.0999999999</v>
      </c>
      <c r="G67" s="13">
        <f t="shared" si="32"/>
        <v>742362</v>
      </c>
      <c r="H67" s="13">
        <f>G67-F67</f>
        <v>-679797.09999999986</v>
      </c>
      <c r="I67" s="52">
        <f t="shared" ref="I67:I75" si="33">SUM(G67/F67)*100%</f>
        <v>0.52199644892051811</v>
      </c>
      <c r="J67" s="6"/>
    </row>
    <row r="68" spans="1:11" s="5" customFormat="1">
      <c r="A68" s="56"/>
      <c r="B68" s="59" t="s">
        <v>11</v>
      </c>
      <c r="C68" s="59"/>
      <c r="D68" s="59"/>
      <c r="E68" s="13">
        <f>SUM(E26+E39+E64)</f>
        <v>989216.4</v>
      </c>
      <c r="F68" s="13">
        <f t="shared" ref="F68:G70" si="34">SUM(F26+F39+F64)</f>
        <v>989516.4</v>
      </c>
      <c r="G68" s="13">
        <f t="shared" si="34"/>
        <v>520819.7</v>
      </c>
      <c r="H68" s="13">
        <f>G68-F68</f>
        <v>-468696.7</v>
      </c>
      <c r="I68" s="52">
        <f t="shared" si="33"/>
        <v>0.5263376129996431</v>
      </c>
      <c r="J68" s="6"/>
      <c r="K68" s="49"/>
    </row>
    <row r="69" spans="1:11" s="5" customFormat="1">
      <c r="A69" s="56"/>
      <c r="B69" s="59" t="s">
        <v>12</v>
      </c>
      <c r="C69" s="59"/>
      <c r="D69" s="59"/>
      <c r="E69" s="13">
        <f>SUM(E27+E40+E65)</f>
        <v>357544.3</v>
      </c>
      <c r="F69" s="13">
        <f t="shared" si="34"/>
        <v>357544.29999999993</v>
      </c>
      <c r="G69" s="13">
        <f t="shared" si="34"/>
        <v>183838.10000000003</v>
      </c>
      <c r="H69" s="13">
        <f t="shared" ref="H69:H70" si="35">G69-F69</f>
        <v>-173706.1999999999</v>
      </c>
      <c r="I69" s="52">
        <f t="shared" si="33"/>
        <v>0.51416873377648609</v>
      </c>
      <c r="J69" s="6"/>
    </row>
    <row r="70" spans="1:11" s="5" customFormat="1">
      <c r="A70" s="56"/>
      <c r="B70" s="59" t="s">
        <v>13</v>
      </c>
      <c r="C70" s="59"/>
      <c r="D70" s="59"/>
      <c r="E70" s="13">
        <f>SUM(E28+E41+E66)</f>
        <v>75075.399999999994</v>
      </c>
      <c r="F70" s="13">
        <f t="shared" si="34"/>
        <v>75098.399999999994</v>
      </c>
      <c r="G70" s="13">
        <f t="shared" si="34"/>
        <v>37704.199999999997</v>
      </c>
      <c r="H70" s="13">
        <f t="shared" si="35"/>
        <v>-37394.199999999997</v>
      </c>
      <c r="I70" s="52">
        <f t="shared" si="33"/>
        <v>0.50206395875278298</v>
      </c>
      <c r="J70" s="6"/>
    </row>
    <row r="71" spans="1:11" s="5" customFormat="1" ht="15.75" customHeight="1">
      <c r="A71" s="60" t="s">
        <v>19</v>
      </c>
      <c r="B71" s="61"/>
      <c r="C71" s="61"/>
      <c r="D71" s="61"/>
      <c r="E71" s="62"/>
      <c r="F71" s="62"/>
      <c r="G71" s="62"/>
      <c r="H71" s="62"/>
      <c r="I71" s="62"/>
      <c r="J71" s="62"/>
    </row>
    <row r="72" spans="1:11" s="5" customFormat="1" ht="15.75" customHeight="1">
      <c r="A72" s="46"/>
      <c r="B72" s="58" t="s">
        <v>55</v>
      </c>
      <c r="C72" s="58"/>
      <c r="D72" s="58"/>
      <c r="E72" s="54">
        <f>SUM(E73:E75)</f>
        <v>3497</v>
      </c>
      <c r="F72" s="54">
        <f t="shared" ref="F72:G72" si="36">SUM(F73:F75)</f>
        <v>3497</v>
      </c>
      <c r="G72" s="54">
        <f t="shared" si="36"/>
        <v>3497</v>
      </c>
      <c r="H72" s="14">
        <f t="shared" ref="H72:H75" si="37">G72-F72</f>
        <v>0</v>
      </c>
      <c r="I72" s="52">
        <f t="shared" si="33"/>
        <v>1</v>
      </c>
      <c r="J72" s="47"/>
    </row>
    <row r="73" spans="1:11" s="5" customFormat="1" ht="15.75" customHeight="1">
      <c r="A73" s="46"/>
      <c r="B73" s="59" t="s">
        <v>11</v>
      </c>
      <c r="C73" s="59"/>
      <c r="D73" s="59"/>
      <c r="E73" s="54">
        <f>SUM(E55)</f>
        <v>0</v>
      </c>
      <c r="F73" s="54">
        <f t="shared" ref="F73:G73" si="38">SUM(F55)</f>
        <v>0</v>
      </c>
      <c r="G73" s="54">
        <f t="shared" si="38"/>
        <v>0</v>
      </c>
      <c r="H73" s="13">
        <f t="shared" si="37"/>
        <v>0</v>
      </c>
      <c r="I73" s="52" t="e">
        <f t="shared" si="33"/>
        <v>#DIV/0!</v>
      </c>
      <c r="J73" s="47"/>
    </row>
    <row r="74" spans="1:11" s="5" customFormat="1" ht="15.75" customHeight="1">
      <c r="A74" s="46"/>
      <c r="B74" s="79" t="s">
        <v>12</v>
      </c>
      <c r="C74" s="80"/>
      <c r="D74" s="81"/>
      <c r="E74" s="53">
        <f>SUM(E56)</f>
        <v>3497</v>
      </c>
      <c r="F74" s="53">
        <f t="shared" ref="F74:G74" si="39">SUM(F56)</f>
        <v>3497</v>
      </c>
      <c r="G74" s="53">
        <f t="shared" si="39"/>
        <v>3497</v>
      </c>
      <c r="H74" s="13">
        <f t="shared" si="37"/>
        <v>0</v>
      </c>
      <c r="I74" s="52">
        <f t="shared" si="33"/>
        <v>1</v>
      </c>
      <c r="J74" s="47"/>
    </row>
    <row r="75" spans="1:11" s="5" customFormat="1" ht="15.75" customHeight="1">
      <c r="A75" s="46"/>
      <c r="B75" s="79" t="s">
        <v>56</v>
      </c>
      <c r="C75" s="80"/>
      <c r="D75" s="81"/>
      <c r="E75" s="53">
        <f>SUM(E57)</f>
        <v>0</v>
      </c>
      <c r="F75" s="53">
        <f t="shared" ref="F75:G75" si="40">SUM(F57)</f>
        <v>0</v>
      </c>
      <c r="G75" s="53">
        <f t="shared" si="40"/>
        <v>0</v>
      </c>
      <c r="H75" s="13">
        <f t="shared" si="37"/>
        <v>0</v>
      </c>
      <c r="I75" s="52" t="e">
        <f t="shared" si="33"/>
        <v>#DIV/0!</v>
      </c>
      <c r="J75" s="47"/>
    </row>
    <row r="76" spans="1:11" s="5" customFormat="1" ht="15.75" customHeight="1">
      <c r="A76" s="60" t="s">
        <v>19</v>
      </c>
      <c r="B76" s="61"/>
      <c r="C76" s="61"/>
      <c r="D76" s="61"/>
      <c r="E76" s="62"/>
      <c r="F76" s="62"/>
      <c r="G76" s="62"/>
      <c r="H76" s="62"/>
      <c r="I76" s="62"/>
      <c r="J76" s="62"/>
    </row>
    <row r="77" spans="1:11" s="5" customFormat="1" ht="30" customHeight="1">
      <c r="A77" s="56"/>
      <c r="B77" s="58" t="s">
        <v>20</v>
      </c>
      <c r="C77" s="58"/>
      <c r="D77" s="58"/>
      <c r="E77" s="13">
        <f>SUM(E78:E80)</f>
        <v>1406594.0999999999</v>
      </c>
      <c r="F77" s="13">
        <f>SUM(F78:F80)</f>
        <v>1406917.0999999999</v>
      </c>
      <c r="G77" s="13">
        <f>SUM(G78:G80)</f>
        <v>738865</v>
      </c>
      <c r="H77" s="13">
        <f t="shared" ref="H77:H88" si="41">G77-F77</f>
        <v>-668052.09999999986</v>
      </c>
      <c r="I77" s="52">
        <f t="shared" ref="I77:I88" si="42">SUM(G77/F77)*100%</f>
        <v>0.52516598170567408</v>
      </c>
      <c r="J77" s="42"/>
    </row>
    <row r="78" spans="1:11" s="5" customFormat="1">
      <c r="A78" s="57"/>
      <c r="B78" s="59" t="s">
        <v>11</v>
      </c>
      <c r="C78" s="59"/>
      <c r="D78" s="59"/>
      <c r="E78" s="13">
        <f t="shared" ref="E78:G79" si="43">SUM(E17+E21+E30+E34+E43+E47+E51)</f>
        <v>977590.1</v>
      </c>
      <c r="F78" s="13">
        <f t="shared" si="43"/>
        <v>977890.1</v>
      </c>
      <c r="G78" s="13">
        <f t="shared" si="43"/>
        <v>520819.7</v>
      </c>
      <c r="H78" s="13">
        <f t="shared" si="41"/>
        <v>-457070.39999999997</v>
      </c>
      <c r="I78" s="52">
        <f t="shared" si="42"/>
        <v>0.53259532947516297</v>
      </c>
      <c r="J78" s="42"/>
      <c r="K78" s="49">
        <f>F78-E78</f>
        <v>300</v>
      </c>
    </row>
    <row r="79" spans="1:11" s="5" customFormat="1">
      <c r="A79" s="57"/>
      <c r="B79" s="59" t="s">
        <v>12</v>
      </c>
      <c r="C79" s="59"/>
      <c r="D79" s="59"/>
      <c r="E79" s="13">
        <f t="shared" si="43"/>
        <v>353928.6</v>
      </c>
      <c r="F79" s="13">
        <f t="shared" si="43"/>
        <v>353928.6</v>
      </c>
      <c r="G79" s="13">
        <f t="shared" si="43"/>
        <v>180341.10000000003</v>
      </c>
      <c r="H79" s="13">
        <f t="shared" si="41"/>
        <v>-173587.49999999994</v>
      </c>
      <c r="I79" s="52">
        <f t="shared" si="42"/>
        <v>0.50954090740335778</v>
      </c>
      <c r="J79" s="42"/>
      <c r="K79" s="49">
        <f>F79-E79</f>
        <v>0</v>
      </c>
    </row>
    <row r="80" spans="1:11" s="5" customFormat="1">
      <c r="A80" s="57"/>
      <c r="B80" s="59" t="s">
        <v>13</v>
      </c>
      <c r="C80" s="59"/>
      <c r="D80" s="59"/>
      <c r="E80" s="13">
        <f>SUM(E70-E84)</f>
        <v>75075.399999999994</v>
      </c>
      <c r="F80" s="13">
        <f>SUM(F70-F84)</f>
        <v>75098.399999999994</v>
      </c>
      <c r="G80" s="13">
        <f>SUM(G70-G84)</f>
        <v>37704.199999999997</v>
      </c>
      <c r="H80" s="13">
        <f t="shared" si="41"/>
        <v>-37394.199999999997</v>
      </c>
      <c r="I80" s="52">
        <f t="shared" si="42"/>
        <v>0.50206395875278298</v>
      </c>
      <c r="J80" s="42"/>
      <c r="K80" s="49">
        <f>F80-E80</f>
        <v>23</v>
      </c>
    </row>
    <row r="81" spans="1:10" s="5" customFormat="1" ht="30" customHeight="1">
      <c r="A81" s="56"/>
      <c r="B81" s="58" t="s">
        <v>21</v>
      </c>
      <c r="C81" s="58"/>
      <c r="D81" s="58"/>
      <c r="E81" s="13">
        <f>SUM(E82:E84)</f>
        <v>11745</v>
      </c>
      <c r="F81" s="13">
        <f t="shared" ref="F81:H81" si="44">SUM(F82:F84)</f>
        <v>11745</v>
      </c>
      <c r="G81" s="13">
        <f t="shared" si="44"/>
        <v>0</v>
      </c>
      <c r="H81" s="13">
        <f t="shared" si="44"/>
        <v>-11745</v>
      </c>
      <c r="I81" s="52">
        <f t="shared" si="42"/>
        <v>0</v>
      </c>
      <c r="J81" s="42"/>
    </row>
    <row r="82" spans="1:10" s="5" customFormat="1">
      <c r="A82" s="56"/>
      <c r="B82" s="59" t="s">
        <v>11</v>
      </c>
      <c r="C82" s="59"/>
      <c r="D82" s="59"/>
      <c r="E82" s="13">
        <f>SUM(E59)</f>
        <v>11626.3</v>
      </c>
      <c r="F82" s="13">
        <f t="shared" ref="F82:H82" si="45">SUM(F59)</f>
        <v>11626.3</v>
      </c>
      <c r="G82" s="13">
        <f t="shared" si="45"/>
        <v>0</v>
      </c>
      <c r="H82" s="13">
        <f t="shared" si="45"/>
        <v>-11626.3</v>
      </c>
      <c r="I82" s="52">
        <f t="shared" si="42"/>
        <v>0</v>
      </c>
      <c r="J82" s="42"/>
    </row>
    <row r="83" spans="1:10" s="5" customFormat="1">
      <c r="A83" s="56"/>
      <c r="B83" s="59" t="s">
        <v>12</v>
      </c>
      <c r="C83" s="59"/>
      <c r="D83" s="59"/>
      <c r="E83" s="13">
        <f>SUM(E60)</f>
        <v>118.7</v>
      </c>
      <c r="F83" s="13">
        <f t="shared" ref="F83:H83" si="46">SUM(F60)</f>
        <v>118.7</v>
      </c>
      <c r="G83" s="13">
        <f t="shared" si="46"/>
        <v>0</v>
      </c>
      <c r="H83" s="13">
        <f t="shared" si="46"/>
        <v>-118.7</v>
      </c>
      <c r="I83" s="52">
        <f t="shared" si="42"/>
        <v>0</v>
      </c>
      <c r="J83" s="42"/>
    </row>
    <row r="84" spans="1:10" s="5" customFormat="1">
      <c r="A84" s="56"/>
      <c r="B84" s="59" t="s">
        <v>13</v>
      </c>
      <c r="C84" s="59"/>
      <c r="D84" s="59"/>
      <c r="E84" s="13">
        <f>SUM(E61)</f>
        <v>0</v>
      </c>
      <c r="F84" s="13">
        <f t="shared" ref="F84:H84" si="47">SUM(F61)</f>
        <v>0</v>
      </c>
      <c r="G84" s="13">
        <f t="shared" si="47"/>
        <v>0</v>
      </c>
      <c r="H84" s="13">
        <f t="shared" si="47"/>
        <v>0</v>
      </c>
      <c r="I84" s="52" t="e">
        <f t="shared" si="42"/>
        <v>#DIV/0!</v>
      </c>
      <c r="J84" s="42"/>
    </row>
    <row r="85" spans="1:10" s="5" customFormat="1" ht="30" customHeight="1">
      <c r="A85" s="56"/>
      <c r="B85" s="58" t="s">
        <v>45</v>
      </c>
      <c r="C85" s="58"/>
      <c r="D85" s="58"/>
      <c r="E85" s="13">
        <f>SUM(E86:E88)</f>
        <v>0</v>
      </c>
      <c r="F85" s="13">
        <f t="shared" ref="F85:G85" si="48">SUM(F86:F88)</f>
        <v>0</v>
      </c>
      <c r="G85" s="13">
        <f t="shared" si="48"/>
        <v>0</v>
      </c>
      <c r="H85" s="13">
        <f t="shared" si="41"/>
        <v>0</v>
      </c>
      <c r="I85" s="52" t="e">
        <f t="shared" si="42"/>
        <v>#DIV/0!</v>
      </c>
      <c r="J85" s="42"/>
    </row>
    <row r="86" spans="1:10" s="5" customFormat="1">
      <c r="A86" s="56"/>
      <c r="B86" s="59" t="s">
        <v>11</v>
      </c>
      <c r="C86" s="59"/>
      <c r="D86" s="59"/>
      <c r="E86" s="13">
        <f>SUM(E55)</f>
        <v>0</v>
      </c>
      <c r="F86" s="13">
        <f t="shared" ref="F86:G86" si="49">SUM(F55)</f>
        <v>0</v>
      </c>
      <c r="G86" s="13">
        <f t="shared" si="49"/>
        <v>0</v>
      </c>
      <c r="H86" s="13">
        <f t="shared" si="41"/>
        <v>0</v>
      </c>
      <c r="I86" s="52" t="e">
        <f t="shared" si="42"/>
        <v>#DIV/0!</v>
      </c>
      <c r="J86" s="42"/>
    </row>
    <row r="87" spans="1:10" s="5" customFormat="1">
      <c r="A87" s="56"/>
      <c r="B87" s="59" t="s">
        <v>12</v>
      </c>
      <c r="C87" s="59"/>
      <c r="D87" s="59"/>
      <c r="E87" s="13">
        <v>0</v>
      </c>
      <c r="F87" s="13">
        <v>0</v>
      </c>
      <c r="G87" s="13">
        <v>0</v>
      </c>
      <c r="H87" s="13">
        <f t="shared" si="41"/>
        <v>0</v>
      </c>
      <c r="I87" s="52" t="e">
        <f t="shared" si="42"/>
        <v>#DIV/0!</v>
      </c>
      <c r="J87" s="42"/>
    </row>
    <row r="88" spans="1:10" s="5" customFormat="1">
      <c r="A88" s="56"/>
      <c r="B88" s="59" t="s">
        <v>13</v>
      </c>
      <c r="C88" s="59"/>
      <c r="D88" s="59"/>
      <c r="E88" s="13">
        <f>SUM(E57)</f>
        <v>0</v>
      </c>
      <c r="F88" s="13">
        <f t="shared" ref="F88:G88" si="50">SUM(F57)</f>
        <v>0</v>
      </c>
      <c r="G88" s="13">
        <f t="shared" si="50"/>
        <v>0</v>
      </c>
      <c r="H88" s="13">
        <f t="shared" si="41"/>
        <v>0</v>
      </c>
      <c r="I88" s="52" t="e">
        <f t="shared" si="42"/>
        <v>#DIV/0!</v>
      </c>
      <c r="J88" s="42"/>
    </row>
    <row r="89" spans="1:10" s="7" customFormat="1">
      <c r="B89" s="55"/>
      <c r="C89" s="55"/>
      <c r="D89" s="55"/>
      <c r="E89" s="55"/>
      <c r="F89" s="55"/>
      <c r="G89" s="55"/>
      <c r="H89" s="55"/>
      <c r="I89" s="55"/>
      <c r="J89" s="55"/>
    </row>
    <row r="90" spans="1:10" ht="15.75">
      <c r="A90" s="29" t="s">
        <v>49</v>
      </c>
    </row>
    <row r="91" spans="1:10">
      <c r="A91" s="26" t="s">
        <v>25</v>
      </c>
    </row>
    <row r="92" spans="1:10">
      <c r="A92" s="26" t="s">
        <v>22</v>
      </c>
    </row>
    <row r="93" spans="1:10" ht="15.75">
      <c r="A93" s="27" t="s">
        <v>28</v>
      </c>
    </row>
    <row r="94" spans="1:10">
      <c r="A94" s="26" t="s">
        <v>24</v>
      </c>
    </row>
    <row r="95" spans="1:10">
      <c r="A95" s="26" t="s">
        <v>23</v>
      </c>
    </row>
    <row r="96" spans="1:10" ht="15.75">
      <c r="A96" s="27" t="s">
        <v>63</v>
      </c>
    </row>
    <row r="97" spans="1:1">
      <c r="A97" s="26" t="s">
        <v>24</v>
      </c>
    </row>
    <row r="98" spans="1:1">
      <c r="A98" s="26" t="s">
        <v>23</v>
      </c>
    </row>
    <row r="99" spans="1:1" s="28" customFormat="1">
      <c r="A99" s="28" t="s">
        <v>62</v>
      </c>
    </row>
  </sheetData>
  <mergeCells count="87">
    <mergeCell ref="B72:D72"/>
    <mergeCell ref="B73:D73"/>
    <mergeCell ref="B74:D74"/>
    <mergeCell ref="B75:D75"/>
    <mergeCell ref="A76:J76"/>
    <mergeCell ref="A16:J16"/>
    <mergeCell ref="A4:J4"/>
    <mergeCell ref="A5:J5"/>
    <mergeCell ref="A6:J6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29:J29"/>
    <mergeCell ref="A17:A20"/>
    <mergeCell ref="B17:B20"/>
    <mergeCell ref="C17:C20"/>
    <mergeCell ref="A21:A24"/>
    <mergeCell ref="B21:B24"/>
    <mergeCell ref="C21:C24"/>
    <mergeCell ref="A25:A28"/>
    <mergeCell ref="B25:D25"/>
    <mergeCell ref="B26:D26"/>
    <mergeCell ref="B27:D27"/>
    <mergeCell ref="B28:D28"/>
    <mergeCell ref="A42:J42"/>
    <mergeCell ref="A30:A33"/>
    <mergeCell ref="B30:B33"/>
    <mergeCell ref="C30:C33"/>
    <mergeCell ref="A34:A37"/>
    <mergeCell ref="B34:B37"/>
    <mergeCell ref="C34:C37"/>
    <mergeCell ref="A38:A41"/>
    <mergeCell ref="B38:D38"/>
    <mergeCell ref="B39:D39"/>
    <mergeCell ref="B40:D40"/>
    <mergeCell ref="B41:D41"/>
    <mergeCell ref="A43:A46"/>
    <mergeCell ref="B43:B46"/>
    <mergeCell ref="C43:C46"/>
    <mergeCell ref="A47:A50"/>
    <mergeCell ref="B47:B50"/>
    <mergeCell ref="C47:C50"/>
    <mergeCell ref="A51:A54"/>
    <mergeCell ref="B51:B54"/>
    <mergeCell ref="C51:C54"/>
    <mergeCell ref="A55:A58"/>
    <mergeCell ref="B55:B58"/>
    <mergeCell ref="C55:C58"/>
    <mergeCell ref="A71:J71"/>
    <mergeCell ref="A59:A62"/>
    <mergeCell ref="B59:B62"/>
    <mergeCell ref="C59:C62"/>
    <mergeCell ref="A63:A66"/>
    <mergeCell ref="B63:D63"/>
    <mergeCell ref="B64:D64"/>
    <mergeCell ref="B65:D65"/>
    <mergeCell ref="B66:D66"/>
    <mergeCell ref="A67:A70"/>
    <mergeCell ref="B67:D67"/>
    <mergeCell ref="B68:D68"/>
    <mergeCell ref="B69:D69"/>
    <mergeCell ref="B70:D70"/>
    <mergeCell ref="B89:J89"/>
    <mergeCell ref="A77:A80"/>
    <mergeCell ref="B77:D77"/>
    <mergeCell ref="B78:D78"/>
    <mergeCell ref="B79:D79"/>
    <mergeCell ref="B80:D80"/>
    <mergeCell ref="A81:A84"/>
    <mergeCell ref="B81:D81"/>
    <mergeCell ref="B82:D82"/>
    <mergeCell ref="B83:D83"/>
    <mergeCell ref="B84:D84"/>
    <mergeCell ref="A85:A88"/>
    <mergeCell ref="B85:D85"/>
    <mergeCell ref="B86:D86"/>
    <mergeCell ref="B87:D87"/>
    <mergeCell ref="B88:D88"/>
  </mergeCells>
  <pageMargins left="0.19685039370078741" right="0.19685039370078741" top="0.19685039370078741" bottom="0.19685039370078741" header="0.31496062992125984" footer="0.31496062992125984"/>
  <pageSetup paperSize="9" scale="61" orientation="landscape" horizontalDpi="180" verticalDpi="180" r:id="rId1"/>
  <rowBreaks count="2" manualBreakCount="2">
    <brk id="31" max="9" man="1"/>
    <brk id="5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CB128</dc:creator>
  <cp:lastModifiedBy>CB128</cp:lastModifiedBy>
  <cp:lastPrinted>2016-07-14T03:54:35Z</cp:lastPrinted>
  <dcterms:created xsi:type="dcterms:W3CDTF">2014-03-31T10:57:35Z</dcterms:created>
  <dcterms:modified xsi:type="dcterms:W3CDTF">2016-07-14T03:55:18Z</dcterms:modified>
</cp:coreProperties>
</file>