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128" windowWidth="14808" windowHeight="6996"/>
  </bookViews>
  <sheets>
    <sheet name="Лист1" sheetId="1" r:id="rId1"/>
  </sheets>
  <calcPr calcId="145621" iterate="1"/>
</workbook>
</file>

<file path=xl/calcChain.xml><?xml version="1.0" encoding="utf-8"?>
<calcChain xmlns="http://schemas.openxmlformats.org/spreadsheetml/2006/main">
  <c r="I150" i="1" l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I118" i="1"/>
  <c r="H133" i="1"/>
  <c r="H132" i="1"/>
  <c r="H131" i="1"/>
  <c r="H130" i="1"/>
  <c r="H118" i="1"/>
  <c r="H117" i="1"/>
  <c r="H116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I83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3" i="1"/>
  <c r="H52" i="1"/>
  <c r="H51" i="1"/>
  <c r="H50" i="1"/>
  <c r="H48" i="1"/>
  <c r="H47" i="1"/>
  <c r="H46" i="1"/>
  <c r="H45" i="1"/>
  <c r="H44" i="1"/>
  <c r="H43" i="1"/>
  <c r="H41" i="1"/>
  <c r="H40" i="1"/>
  <c r="H39" i="1"/>
  <c r="H38" i="1"/>
  <c r="H37" i="1"/>
  <c r="H36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5" i="1"/>
  <c r="H16" i="1"/>
  <c r="H14" i="1"/>
  <c r="G81" i="1"/>
  <c r="I81" i="1" s="1"/>
  <c r="G149" i="1"/>
  <c r="I147" i="1"/>
  <c r="I145" i="1"/>
  <c r="I141" i="1"/>
  <c r="I140" i="1"/>
  <c r="I138" i="1"/>
  <c r="I137" i="1"/>
  <c r="I136" i="1"/>
  <c r="I135" i="1"/>
  <c r="I133" i="1"/>
  <c r="I132" i="1"/>
  <c r="I131" i="1"/>
  <c r="I130" i="1"/>
  <c r="I117" i="1"/>
  <c r="I114" i="1"/>
  <c r="I112" i="1"/>
  <c r="I110" i="1"/>
  <c r="I109" i="1"/>
  <c r="I108" i="1"/>
  <c r="G105" i="1"/>
  <c r="I105" i="1" s="1"/>
  <c r="I106" i="1"/>
  <c r="I104" i="1"/>
  <c r="I103" i="1"/>
  <c r="I102" i="1"/>
  <c r="I101" i="1"/>
  <c r="I99" i="1"/>
  <c r="I100" i="1"/>
  <c r="I98" i="1"/>
  <c r="I96" i="1"/>
  <c r="I94" i="1"/>
  <c r="I92" i="1"/>
  <c r="I91" i="1"/>
  <c r="I90" i="1"/>
  <c r="I89" i="1"/>
  <c r="I88" i="1"/>
  <c r="I84" i="1"/>
  <c r="I77" i="1"/>
  <c r="I76" i="1"/>
  <c r="I75" i="1"/>
  <c r="I74" i="1"/>
  <c r="I67" i="1"/>
  <c r="I66" i="1"/>
  <c r="I65" i="1"/>
  <c r="I63" i="1"/>
  <c r="I62" i="1"/>
  <c r="I59" i="1"/>
  <c r="I61" i="1"/>
  <c r="I60" i="1"/>
  <c r="I58" i="1"/>
  <c r="I56" i="1"/>
  <c r="I52" i="1"/>
  <c r="I50" i="1"/>
  <c r="I38" i="1"/>
  <c r="I36" i="1"/>
  <c r="I34" i="1"/>
  <c r="I32" i="1"/>
  <c r="I29" i="1"/>
  <c r="I26" i="1"/>
  <c r="I20" i="1"/>
  <c r="I14" i="1"/>
  <c r="I16" i="1"/>
  <c r="H54" i="1"/>
  <c r="G55" i="1"/>
  <c r="I79" i="1"/>
  <c r="G79" i="1"/>
  <c r="F88" i="1" l="1"/>
  <c r="G76" i="1"/>
  <c r="G61" i="1"/>
  <c r="G52" i="1"/>
  <c r="G22" i="1"/>
  <c r="G38" i="1"/>
  <c r="G31" i="1"/>
  <c r="G16" i="1"/>
  <c r="F135" i="1" l="1"/>
  <c r="G135" i="1"/>
  <c r="E135" i="1"/>
  <c r="G14" i="1" l="1"/>
  <c r="F112" i="1" l="1"/>
  <c r="F109" i="1"/>
  <c r="G109" i="1"/>
  <c r="F108" i="1"/>
  <c r="F110" i="1" s="1"/>
  <c r="G108" i="1"/>
  <c r="G110" i="1" s="1"/>
  <c r="F106" i="1"/>
  <c r="F107" i="1" s="1"/>
  <c r="F105" i="1"/>
  <c r="F103" i="1"/>
  <c r="F140" i="1" s="1"/>
  <c r="G103" i="1"/>
  <c r="F102" i="1"/>
  <c r="F139" i="1" s="1"/>
  <c r="G102" i="1"/>
  <c r="F100" i="1"/>
  <c r="F101" i="1" s="1"/>
  <c r="G100" i="1"/>
  <c r="F99" i="1"/>
  <c r="F136" i="1" s="1"/>
  <c r="G99" i="1"/>
  <c r="F98" i="1"/>
  <c r="G98" i="1"/>
  <c r="F96" i="1"/>
  <c r="G96" i="1"/>
  <c r="F95" i="1"/>
  <c r="G95" i="1"/>
  <c r="I95" i="1" s="1"/>
  <c r="F94" i="1"/>
  <c r="G94" i="1"/>
  <c r="G112" i="1" s="1"/>
  <c r="G89" i="1"/>
  <c r="F89" i="1"/>
  <c r="F74" i="1"/>
  <c r="G74" i="1"/>
  <c r="G88" i="1"/>
  <c r="F149" i="1"/>
  <c r="I149" i="1"/>
  <c r="F148" i="1"/>
  <c r="F150" i="1" s="1"/>
  <c r="G148" i="1"/>
  <c r="G136" i="1"/>
  <c r="F133" i="1"/>
  <c r="F118" i="1"/>
  <c r="G118" i="1"/>
  <c r="F87" i="1"/>
  <c r="G87" i="1"/>
  <c r="I87" i="1" s="1"/>
  <c r="F80" i="1"/>
  <c r="G80" i="1"/>
  <c r="I80" i="1" s="1"/>
  <c r="F77" i="1"/>
  <c r="G77" i="1"/>
  <c r="F29" i="1"/>
  <c r="F14" i="1"/>
  <c r="E149" i="1"/>
  <c r="E148" i="1"/>
  <c r="E150" i="1" s="1"/>
  <c r="F147" i="1"/>
  <c r="G147" i="1"/>
  <c r="F144" i="1"/>
  <c r="G144" i="1"/>
  <c r="I144" i="1"/>
  <c r="F83" i="1"/>
  <c r="F86" i="1" s="1"/>
  <c r="G83" i="1"/>
  <c r="F71" i="1"/>
  <c r="G71" i="1"/>
  <c r="I71" i="1"/>
  <c r="F68" i="1"/>
  <c r="G68" i="1"/>
  <c r="I68" i="1"/>
  <c r="F67" i="1"/>
  <c r="G67" i="1"/>
  <c r="F66" i="1"/>
  <c r="G66" i="1"/>
  <c r="F62" i="1"/>
  <c r="G62" i="1"/>
  <c r="F59" i="1"/>
  <c r="F65" i="1" s="1"/>
  <c r="G59" i="1"/>
  <c r="G65" i="1" s="1"/>
  <c r="F58" i="1"/>
  <c r="G58" i="1"/>
  <c r="F57" i="1"/>
  <c r="G57" i="1"/>
  <c r="I57" i="1"/>
  <c r="F53" i="1"/>
  <c r="G53" i="1"/>
  <c r="F50" i="1"/>
  <c r="F56" i="1" s="1"/>
  <c r="G50" i="1"/>
  <c r="F48" i="1"/>
  <c r="G48" i="1"/>
  <c r="I48" i="1"/>
  <c r="I47" i="1"/>
  <c r="F47" i="1"/>
  <c r="G47" i="1"/>
  <c r="F43" i="1"/>
  <c r="F46" i="1" s="1"/>
  <c r="G43" i="1"/>
  <c r="G46" i="1" s="1"/>
  <c r="I43" i="1"/>
  <c r="I46" i="1" s="1"/>
  <c r="F41" i="1"/>
  <c r="G41" i="1"/>
  <c r="I41" i="1"/>
  <c r="F40" i="1"/>
  <c r="G40" i="1"/>
  <c r="I40" i="1"/>
  <c r="F39" i="1"/>
  <c r="G39" i="1"/>
  <c r="F37" i="1"/>
  <c r="G37" i="1"/>
  <c r="I37" i="1"/>
  <c r="G34" i="1"/>
  <c r="F33" i="1"/>
  <c r="F113" i="1" s="1"/>
  <c r="G33" i="1"/>
  <c r="G113" i="1" s="1"/>
  <c r="I113" i="1" s="1"/>
  <c r="I33" i="1"/>
  <c r="I31" i="1"/>
  <c r="G29" i="1"/>
  <c r="F27" i="1"/>
  <c r="G27" i="1"/>
  <c r="G28" i="1"/>
  <c r="E28" i="1"/>
  <c r="F23" i="1"/>
  <c r="G23" i="1"/>
  <c r="I23" i="1"/>
  <c r="I39" i="1" s="1"/>
  <c r="G20" i="1"/>
  <c r="F22" i="1"/>
  <c r="F17" i="1"/>
  <c r="G17" i="1"/>
  <c r="I17" i="1"/>
  <c r="G150" i="1" l="1"/>
  <c r="I148" i="1"/>
  <c r="G107" i="1"/>
  <c r="I107" i="1" s="1"/>
  <c r="I139" i="1"/>
  <c r="G86" i="1"/>
  <c r="I86" i="1" s="1"/>
  <c r="G93" i="1"/>
  <c r="G114" i="1"/>
  <c r="G132" i="1" s="1"/>
  <c r="F104" i="1"/>
  <c r="F38" i="1"/>
  <c r="F137" i="1" s="1"/>
  <c r="G32" i="1"/>
  <c r="G56" i="1"/>
  <c r="G101" i="1"/>
  <c r="F36" i="1"/>
  <c r="F34" i="1"/>
  <c r="F114" i="1" s="1"/>
  <c r="F93" i="1"/>
  <c r="G139" i="1"/>
  <c r="G140" i="1"/>
  <c r="G141" i="1" s="1"/>
  <c r="G104" i="1"/>
  <c r="G36" i="1"/>
  <c r="G137" i="1"/>
  <c r="G138" i="1" s="1"/>
  <c r="F138" i="1"/>
  <c r="F141" i="1"/>
  <c r="F32" i="1"/>
  <c r="I22" i="1"/>
  <c r="G26" i="1"/>
  <c r="F20" i="1"/>
  <c r="F28" i="1"/>
  <c r="F26" i="1" s="1"/>
  <c r="E146" i="1"/>
  <c r="E145" i="1"/>
  <c r="E147" i="1" s="1"/>
  <c r="E118" i="1"/>
  <c r="E100" i="1"/>
  <c r="E99" i="1"/>
  <c r="E110" i="1"/>
  <c r="E109" i="1"/>
  <c r="E108" i="1"/>
  <c r="E106" i="1"/>
  <c r="E105" i="1"/>
  <c r="E103" i="1"/>
  <c r="E102" i="1"/>
  <c r="E104" i="1" s="1"/>
  <c r="E95" i="1"/>
  <c r="E96" i="1"/>
  <c r="E94" i="1"/>
  <c r="E112" i="1" s="1"/>
  <c r="E130" i="1" s="1"/>
  <c r="E89" i="1"/>
  <c r="E88" i="1"/>
  <c r="E87" i="1"/>
  <c r="E83" i="1"/>
  <c r="E80" i="1"/>
  <c r="E77" i="1"/>
  <c r="E74" i="1"/>
  <c r="E71" i="1"/>
  <c r="E68" i="1"/>
  <c r="E67" i="1"/>
  <c r="E66" i="1"/>
  <c r="E59" i="1"/>
  <c r="E62" i="1"/>
  <c r="E58" i="1"/>
  <c r="E57" i="1"/>
  <c r="E53" i="1"/>
  <c r="E50" i="1"/>
  <c r="E48" i="1"/>
  <c r="E143" i="1" s="1"/>
  <c r="E47" i="1"/>
  <c r="E43" i="1"/>
  <c r="E46" i="1" s="1"/>
  <c r="E41" i="1"/>
  <c r="E38" i="1"/>
  <c r="E137" i="1" s="1"/>
  <c r="E37" i="1"/>
  <c r="E34" i="1"/>
  <c r="E33" i="1"/>
  <c r="E29" i="1"/>
  <c r="E27" i="1"/>
  <c r="E23" i="1"/>
  <c r="E39" i="1" s="1"/>
  <c r="E20" i="1"/>
  <c r="E17" i="1"/>
  <c r="E14" i="1"/>
  <c r="G111" i="1" l="1"/>
  <c r="I111" i="1" s="1"/>
  <c r="I93" i="1"/>
  <c r="E136" i="1"/>
  <c r="G133" i="1"/>
  <c r="F111" i="1"/>
  <c r="E107" i="1"/>
  <c r="E113" i="1"/>
  <c r="E131" i="1" s="1"/>
  <c r="E114" i="1"/>
  <c r="E132" i="1" s="1"/>
  <c r="E93" i="1"/>
  <c r="E140" i="1"/>
  <c r="E138" i="1"/>
  <c r="E144" i="1"/>
  <c r="E98" i="1"/>
  <c r="E101" i="1" s="1"/>
  <c r="I28" i="1"/>
  <c r="E86" i="1"/>
  <c r="E56" i="1"/>
  <c r="E65" i="1"/>
  <c r="E32" i="1"/>
  <c r="E26" i="1"/>
  <c r="E36" i="1"/>
  <c r="E40" i="1"/>
  <c r="E139" i="1" s="1"/>
  <c r="E141" i="1" s="1"/>
  <c r="E111" i="1" l="1"/>
  <c r="E133" i="1"/>
</calcChain>
</file>

<file path=xl/sharedStrings.xml><?xml version="1.0" encoding="utf-8"?>
<sst xmlns="http://schemas.openxmlformats.org/spreadsheetml/2006/main" count="328" uniqueCount="100">
  <si>
    <t xml:space="preserve">Отчет </t>
  </si>
  <si>
    <t>об исполнении муниципальной программы</t>
  </si>
  <si>
    <t xml:space="preserve">                  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</si>
  <si>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</si>
  <si>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</si>
  <si>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</si>
  <si>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</si>
  <si>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</si>
  <si>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</si>
  <si>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</si>
  <si>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Х</t>
  </si>
  <si>
    <t>бюджет автономного округа</t>
  </si>
  <si>
    <t>местный бюджет</t>
  </si>
  <si>
    <t>в том числе:</t>
  </si>
  <si>
    <t xml:space="preserve"> </t>
  </si>
  <si>
    <t>Фактическое значение за отчетный период</t>
  </si>
  <si>
    <t>ДЖКиСК</t>
  </si>
  <si>
    <t>ДМСиГ</t>
  </si>
  <si>
    <t>Инвестиции в объекты муниципальной собственности</t>
  </si>
  <si>
    <t>Всего</t>
  </si>
  <si>
    <t>Ответственный исполнитель/ соисполнитель (наименование органа или структурного подразделения, учреждения)</t>
  </si>
  <si>
    <t>(гр.7- гр.6)</t>
  </si>
  <si>
    <t>Результаты реализации муниципальной программы</t>
  </si>
  <si>
    <t>Оплата производится по факту выполненных работ, оказанных услуг</t>
  </si>
  <si>
    <t>Автомобильные дороги, транспорт и городская среда</t>
  </si>
  <si>
    <t>Подпрограмма 1 «Развитие сети автомобильных дорог и транспорта»</t>
  </si>
  <si>
    <t>1.1.</t>
  </si>
  <si>
    <t>1.2.</t>
  </si>
  <si>
    <t>1.3.</t>
  </si>
  <si>
    <t>1.4.</t>
  </si>
  <si>
    <t>Итого по подпрограмме 1</t>
  </si>
  <si>
    <t>Подпрограмма 2. «Формирование законопослушного поведения участников дорожного движения»</t>
  </si>
  <si>
    <t>2.1.</t>
  </si>
  <si>
    <t xml:space="preserve">Отдел ГОиЧС, транспорту 
и связи администрации города Югорска
</t>
  </si>
  <si>
    <t>Подпрограмма 3. «Формирование комфортной городской среды»</t>
  </si>
  <si>
    <t>3.1.</t>
  </si>
  <si>
    <t>3.2.</t>
  </si>
  <si>
    <t>3.3.</t>
  </si>
  <si>
    <t>3.4.</t>
  </si>
  <si>
    <t>3.5.</t>
  </si>
  <si>
    <t>3.6.</t>
  </si>
  <si>
    <t xml:space="preserve">Участие в реализации Федерального проекта «Формирование комфортной городской среды»   </t>
  </si>
  <si>
    <t>Управление бухгалтерского учета и отчетности администрации города Югорска</t>
  </si>
  <si>
    <t>Управление социальной политики администрации города Югорска</t>
  </si>
  <si>
    <t>Итого по подпрограмме 3</t>
  </si>
  <si>
    <t>федеральный бюджет</t>
  </si>
  <si>
    <t xml:space="preserve">ВСЕГО ПО МУНИЦИПАЛЬНОЙ ПРОГРАММЕ
</t>
  </si>
  <si>
    <t xml:space="preserve">Проекты, портфели проектов, направленные, 
в том числе на реализацию в городе Югорске национальных проектов (программ) Российской Федерации, Ханты-Мансийского автономного 
округа – Югры, муниципальных проектов реализуемых в составе муниципальной программы
</t>
  </si>
  <si>
    <t>в том числе инвестиции в объекты муниципальной собственности</t>
  </si>
  <si>
    <t xml:space="preserve">Инвестиции в объекты муниципальной собственности 
(за исключением инвестиций в объекты муниципальной собственности по проектам, портфелям проектов)
</t>
  </si>
  <si>
    <t xml:space="preserve">Прочие расходы
</t>
  </si>
  <si>
    <t xml:space="preserve">Ответственный исполнитель
</t>
  </si>
  <si>
    <t xml:space="preserve">  Департамент жилищно-коммунального и строительного комплекса администрации города Югорска</t>
  </si>
  <si>
    <t>Соисполнитель 1</t>
  </si>
  <si>
    <t>Департамент муниципальной собственности и градостроительства администрации города Югорска</t>
  </si>
  <si>
    <t>Соисполнитель 2</t>
  </si>
  <si>
    <t>Отдел ГОиЧС, транспорту и связи администрации города Югорска</t>
  </si>
  <si>
    <t xml:space="preserve">Соисполнитель 3
</t>
  </si>
  <si>
    <t xml:space="preserve">  Управление бухгалтерского учета и отчетности администрации города Югорска</t>
  </si>
  <si>
    <t xml:space="preserve">Соисполнитель 4
</t>
  </si>
  <si>
    <t xml:space="preserve">                      (наименование программы)</t>
  </si>
  <si>
    <t xml:space="preserve">                  (ответственный исполнитель)</t>
  </si>
  <si>
    <t>Оплата производится по факту оказанных услуг</t>
  </si>
  <si>
    <t>Оплата производится по факту выполненных работ</t>
  </si>
  <si>
    <t>Департамент жилищно-коммунального и строительного комплекса администрации города Югорска</t>
  </si>
  <si>
    <t>Номер основного мероприятия</t>
  </si>
  <si>
    <t>Основные  мероприятия муниципальной программы (их связь с целевыми показателями муниципальной программы)</t>
  </si>
  <si>
    <t>Оказание услуг 
по осуществлению пассажирских перевозок по маршрутам регулярного сообщения (1)</t>
  </si>
  <si>
    <t>Выполнение мероприятий по разработке программ, нормативных документов в сфере дорожной деятельности (2-11)</t>
  </si>
  <si>
    <t>Выполнение работ по строительству (реконструкции), капитальному ремонту 
и ремонту автомобильных дорог общего пользования местного значения (2,3)</t>
  </si>
  <si>
    <t>Итого по мероприятию 1.3.</t>
  </si>
  <si>
    <t>Текущее содержание городских дорог  (4)</t>
  </si>
  <si>
    <t>Реализация мероприятий, направленных 
на формирование законопослушного поведения участников дорожного движения      (5-12)</t>
  </si>
  <si>
    <t>Итого по подпрограмме 2</t>
  </si>
  <si>
    <t xml:space="preserve">Выполнение работ 
по благоустройству (13-15)
</t>
  </si>
  <si>
    <t>Итого по мероприятию 3.1.</t>
  </si>
  <si>
    <t>Итого по мероприятию 3.2.</t>
  </si>
  <si>
    <t>Санитарный отлов безнадзорных и бродячих  животных (17)</t>
  </si>
  <si>
    <t>Информирование населения о благоустройстве (15)</t>
  </si>
  <si>
    <t>Демонтаж информационных конструкций (16)</t>
  </si>
  <si>
    <t>Содержание и текущий ремонт объектов благоустройства  (16)</t>
  </si>
  <si>
    <t>Итого по мероприятию 3.5.</t>
  </si>
  <si>
    <t>В том числе:</t>
  </si>
  <si>
    <t xml:space="preserve">                                                                                                                                                                                                        </t>
  </si>
  <si>
    <t xml:space="preserve">   составление формы)              </t>
  </si>
  <si>
    <r>
      <rPr>
        <u/>
        <sz val="12"/>
        <color theme="1"/>
        <rFont val="Times New Roman"/>
        <family val="1"/>
        <charset val="204"/>
      </rPr>
      <t xml:space="preserve">Управление бухгалтерского учета и отчетности администрации г. Югорска                         </t>
    </r>
    <r>
      <rPr>
        <sz val="12"/>
        <color theme="1"/>
        <rFont val="Times New Roman"/>
        <family val="1"/>
        <charset val="204"/>
      </rPr>
      <t xml:space="preserve"> /______________/                                                  /_____________/ </t>
    </r>
    <r>
      <rPr>
        <u/>
        <sz val="12"/>
        <color theme="1"/>
        <rFont val="Times New Roman"/>
        <family val="1"/>
        <charset val="204"/>
      </rPr>
      <t>5-00-47</t>
    </r>
  </si>
  <si>
    <r>
      <rPr>
        <u/>
        <sz val="12"/>
        <color theme="1"/>
        <rFont val="Times New Roman"/>
        <family val="1"/>
        <charset val="204"/>
      </rPr>
      <t xml:space="preserve">Департамент муниципальной собственности и градостроительства                              </t>
    </r>
    <r>
      <rPr>
        <sz val="12"/>
        <color theme="1"/>
        <rFont val="Times New Roman"/>
        <family val="1"/>
        <charset val="204"/>
      </rPr>
      <t xml:space="preserve"> /______________/                                                          /___________/ </t>
    </r>
    <r>
      <rPr>
        <u/>
        <sz val="12"/>
        <color theme="1"/>
        <rFont val="Times New Roman"/>
        <family val="1"/>
        <charset val="204"/>
      </rPr>
      <t>5-00-14</t>
    </r>
  </si>
  <si>
    <r>
      <rPr>
        <u/>
        <sz val="12"/>
        <color theme="1"/>
        <rFont val="Times New Roman"/>
        <family val="1"/>
        <charset val="204"/>
      </rPr>
      <t xml:space="preserve">Управление социальной политики администрации города Югорска                                    </t>
    </r>
    <r>
      <rPr>
        <sz val="12"/>
        <color theme="1"/>
        <rFont val="Times New Roman"/>
        <family val="1"/>
        <charset val="204"/>
      </rPr>
      <t xml:space="preserve"> /______________/                                                /______________/ </t>
    </r>
    <r>
      <rPr>
        <u/>
        <sz val="12"/>
        <color theme="1"/>
        <rFont val="Times New Roman"/>
        <family val="1"/>
        <charset val="204"/>
      </rPr>
      <t>5-00-24</t>
    </r>
  </si>
  <si>
    <t>Работу будут производиться в теплый период</t>
  </si>
  <si>
    <t>Оплачена кредиторская задолженность 2019 года. Оплата по факту выполненных работ по  ремонту городских дорог с твердым покрытием (ямочный ремонт).</t>
  </si>
  <si>
    <t xml:space="preserve">Произведена оплата работ по муниципальным контрактам на выполнение работ по благоустройству территории города Югорска (обустройство мест (площадок) накопления твердых коммунальных отходов, приобретение и установка контейнеров) и на оказание услуг по проведению экспертизы сметной стоимости по объекту "Парк по улице Менделеева в городе Югорске"; оплата оказанных услуг по изготовлению листовок "Раздельный сбор отходов" </t>
  </si>
  <si>
    <r>
      <t>Дата составления отчета</t>
    </r>
    <r>
      <rPr>
        <u/>
        <sz val="11"/>
        <color rgb="FF26282F"/>
        <rFont val="Times New Roman"/>
        <family val="1"/>
        <charset val="204"/>
      </rPr>
      <t xml:space="preserve"> 07 июля 2020 год</t>
    </r>
  </si>
  <si>
    <t xml:space="preserve">                                                 (соисполнитель 4)                                                                                (ФИО руководителя)                   (подпись)                (ФИО исполнителя, ответственного за           (подпись)                 (телефон)</t>
  </si>
  <si>
    <t xml:space="preserve">                                         (ответственный исполнитель)                                                                              (ФИО руководителя)             (подпись)                        (ФИО исполнителя, ответственного за        (подпись)            (телефон)</t>
  </si>
  <si>
    <t xml:space="preserve">                                          (ответственный исполнитель)                                                                  (ФИО руководителя)             (подпись)                        (ФИО исполнителя, ответственного за              (подпись)            (телефон)</t>
  </si>
  <si>
    <t xml:space="preserve">                                  (ответственный исполнитель)                                                                         (ФИО руководителя)          (подпись)                  (ФИО исполнителя, ответственного за                          (подпись)            (телефон)</t>
  </si>
  <si>
    <r>
      <rPr>
        <u/>
        <sz val="12"/>
        <color theme="1"/>
        <rFont val="Times New Roman"/>
        <family val="1"/>
        <charset val="204"/>
      </rPr>
      <t>Департамент жилищно-коммунального и строительного комплекса</t>
    </r>
    <r>
      <rPr>
        <sz val="12"/>
        <color theme="1"/>
        <rFont val="Times New Roman"/>
        <family val="1"/>
        <charset val="204"/>
      </rPr>
      <t xml:space="preserve">  </t>
    </r>
    <r>
      <rPr>
        <u/>
        <sz val="12"/>
        <color theme="1"/>
        <rFont val="Times New Roman"/>
        <family val="1"/>
        <charset val="204"/>
      </rPr>
      <t xml:space="preserve"> Валинурова О.С.</t>
    </r>
    <r>
      <rPr>
        <sz val="12"/>
        <color theme="1"/>
        <rFont val="Times New Roman"/>
        <family val="1"/>
        <charset val="204"/>
      </rPr>
      <t>/_____________/     Сметанина Екатерина Николаевна /____________/</t>
    </r>
    <r>
      <rPr>
        <u/>
        <sz val="12"/>
        <color theme="1"/>
        <rFont val="Times New Roman"/>
        <family val="1"/>
        <charset val="204"/>
      </rPr>
      <t xml:space="preserve"> 7-43-03</t>
    </r>
  </si>
  <si>
    <t>Средства были передвинуты с мероприятия "Реализация наказов избирателей депутатам Думы г.Югорска"для передачи в МБУ СШОР "Центр Югорского спорта"на дооборудование детской площадки по ул. Чкалова</t>
  </si>
  <si>
    <r>
      <t xml:space="preserve">по состоянию на </t>
    </r>
    <r>
      <rPr>
        <b/>
        <u/>
        <sz val="12"/>
        <color theme="1"/>
        <rFont val="Times New Roman"/>
        <family val="1"/>
        <charset val="204"/>
      </rPr>
      <t>1 июля 2020 года</t>
    </r>
  </si>
  <si>
    <t>Оплачены работы по демонтажу новогодней ели и гирлянд, уборке аварийно-опасных деревьев и формированию крон деревьев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</si>
</sst>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"/>
  </numFmts>
  <fonts count="2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1"/>
      <color rgb="FF26282F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5" fillId="0" borderId="0" applyFont="0" applyFill="0" applyBorder="0" applyAlignment="0" applyProtection="0"/>
  </cellStyleXfs>
  <cellXfs count="210">
    <xf numFmtId="0" fontId="0" fillId="0" borderId="0" xfId="0"/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0" xfId="0" applyFont="1"/>
    <xf numFmtId="0" fontId="0" fillId="0" borderId="0" xfId="0" applyFill="1"/>
    <xf numFmtId="165" fontId="4" fillId="0" borderId="1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Fill="1"/>
    <xf numFmtId="0" fontId="12" fillId="0" borderId="0" xfId="0" applyFont="1" applyFill="1"/>
    <xf numFmtId="165" fontId="13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65" fontId="8" fillId="0" borderId="0" xfId="0" applyNumberFormat="1" applyFont="1"/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6" fillId="0" borderId="49" xfId="0" applyFont="1" applyFill="1" applyBorder="1" applyAlignment="1">
      <alignment horizontal="center" vertical="center" wrapText="1"/>
    </xf>
    <xf numFmtId="165" fontId="5" fillId="0" borderId="23" xfId="0" applyNumberFormat="1" applyFont="1" applyFill="1" applyBorder="1" applyAlignment="1">
      <alignment horizontal="center" vertical="center" wrapText="1"/>
    </xf>
    <xf numFmtId="0" fontId="11" fillId="0" borderId="5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65" fontId="13" fillId="0" borderId="4" xfId="0" applyNumberFormat="1" applyFont="1" applyFill="1" applyBorder="1" applyAlignment="1">
      <alignment horizontal="center" vertical="center" wrapText="1"/>
    </xf>
    <xf numFmtId="165" fontId="16" fillId="0" borderId="4" xfId="0" applyNumberFormat="1" applyFont="1" applyFill="1" applyBorder="1" applyAlignment="1">
      <alignment horizontal="center" vertical="center" wrapText="1"/>
    </xf>
    <xf numFmtId="0" fontId="5" fillId="0" borderId="6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/>
    </xf>
    <xf numFmtId="165" fontId="13" fillId="0" borderId="15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top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8" fillId="0" borderId="0" xfId="0" applyFont="1" applyFill="1" applyBorder="1" applyAlignment="1">
      <alignment horizontal="center"/>
    </xf>
    <xf numFmtId="0" fontId="4" fillId="0" borderId="48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165" fontId="13" fillId="0" borderId="2" xfId="0" applyNumberFormat="1" applyFont="1" applyFill="1" applyBorder="1" applyAlignment="1">
      <alignment horizontal="center" vertical="center" wrapText="1"/>
    </xf>
    <xf numFmtId="0" fontId="14" fillId="0" borderId="53" xfId="0" applyFont="1" applyFill="1" applyBorder="1" applyAlignment="1">
      <alignment horizontal="center" vertical="center" wrapText="1"/>
    </xf>
    <xf numFmtId="0" fontId="17" fillId="0" borderId="0" xfId="0" applyFont="1" applyFill="1"/>
    <xf numFmtId="0" fontId="13" fillId="0" borderId="1" xfId="0" applyFont="1" applyFill="1" applyBorder="1" applyAlignment="1">
      <alignment horizontal="center" vertical="center" wrapText="1"/>
    </xf>
    <xf numFmtId="165" fontId="13" fillId="0" borderId="9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65" fontId="16" fillId="0" borderId="9" xfId="0" applyNumberFormat="1" applyFont="1" applyFill="1" applyBorder="1" applyAlignment="1">
      <alignment horizontal="center" vertical="center" wrapText="1"/>
    </xf>
    <xf numFmtId="165" fontId="16" fillId="0" borderId="1" xfId="0" applyNumberFormat="1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49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3" fillId="0" borderId="35" xfId="0" applyFont="1" applyFill="1" applyBorder="1" applyAlignment="1">
      <alignment horizontal="center" vertical="center" wrapText="1"/>
    </xf>
    <xf numFmtId="165" fontId="13" fillId="0" borderId="5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165" fontId="16" fillId="0" borderId="15" xfId="0" applyNumberFormat="1" applyFont="1" applyFill="1" applyBorder="1" applyAlignment="1">
      <alignment horizontal="center" vertical="center" wrapText="1"/>
    </xf>
    <xf numFmtId="165" fontId="13" fillId="0" borderId="29" xfId="0" applyNumberFormat="1" applyFont="1" applyFill="1" applyBorder="1" applyAlignment="1">
      <alignment horizontal="center" vertical="center" wrapText="1"/>
    </xf>
    <xf numFmtId="165" fontId="16" fillId="0" borderId="2" xfId="0" applyNumberFormat="1" applyFont="1" applyFill="1" applyBorder="1" applyAlignment="1">
      <alignment horizontal="center" vertical="center" wrapText="1"/>
    </xf>
    <xf numFmtId="165" fontId="13" fillId="0" borderId="41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wrapText="1"/>
    </xf>
    <xf numFmtId="0" fontId="14" fillId="0" borderId="51" xfId="0" applyFont="1" applyFill="1" applyBorder="1" applyAlignment="1">
      <alignment horizontal="center" vertical="center" wrapText="1"/>
    </xf>
    <xf numFmtId="0" fontId="14" fillId="0" borderId="52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/>
    </xf>
    <xf numFmtId="165" fontId="13" fillId="0" borderId="23" xfId="0" applyNumberFormat="1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165" fontId="16" fillId="0" borderId="39" xfId="0" applyNumberFormat="1" applyFont="1" applyFill="1" applyBorder="1" applyAlignment="1">
      <alignment horizontal="center" vertical="center" wrapText="1"/>
    </xf>
    <xf numFmtId="0" fontId="16" fillId="0" borderId="55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wrapText="1"/>
    </xf>
    <xf numFmtId="165" fontId="16" fillId="0" borderId="24" xfId="0" applyNumberFormat="1" applyFont="1" applyFill="1" applyBorder="1" applyAlignment="1">
      <alignment horizontal="center" vertical="center" wrapText="1"/>
    </xf>
    <xf numFmtId="0" fontId="16" fillId="0" borderId="56" xfId="0" applyFont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165" fontId="16" fillId="0" borderId="19" xfId="0" applyNumberFormat="1" applyFont="1" applyFill="1" applyBorder="1" applyAlignment="1">
      <alignment horizontal="center" vertical="center" wrapText="1"/>
    </xf>
    <xf numFmtId="0" fontId="16" fillId="0" borderId="56" xfId="0" applyFont="1" applyFill="1" applyBorder="1" applyAlignment="1">
      <alignment horizontal="center" vertical="center" wrapText="1"/>
    </xf>
    <xf numFmtId="0" fontId="16" fillId="0" borderId="26" xfId="0" applyFont="1" applyFill="1" applyBorder="1" applyAlignment="1">
      <alignment horizontal="center" vertical="center" wrapText="1"/>
    </xf>
    <xf numFmtId="165" fontId="16" fillId="0" borderId="13" xfId="0" applyNumberFormat="1" applyFont="1" applyFill="1" applyBorder="1" applyAlignment="1">
      <alignment horizontal="center" vertical="center" wrapText="1"/>
    </xf>
    <xf numFmtId="0" fontId="16" fillId="0" borderId="57" xfId="0" applyFont="1" applyFill="1" applyBorder="1" applyAlignment="1">
      <alignment horizontal="center" vertical="center" wrapText="1"/>
    </xf>
    <xf numFmtId="165" fontId="13" fillId="0" borderId="1" xfId="1" applyNumberFormat="1" applyFont="1" applyBorder="1" applyAlignment="1">
      <alignment horizontal="center" vertical="center" wrapText="1"/>
    </xf>
    <xf numFmtId="0" fontId="19" fillId="0" borderId="49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wrapText="1"/>
    </xf>
    <xf numFmtId="165" fontId="13" fillId="0" borderId="4" xfId="1" applyNumberFormat="1" applyFont="1" applyFill="1" applyBorder="1" applyAlignment="1">
      <alignment horizontal="center" vertical="center" wrapText="1"/>
    </xf>
    <xf numFmtId="165" fontId="13" fillId="0" borderId="5" xfId="1" applyNumberFormat="1" applyFont="1" applyFill="1" applyBorder="1" applyAlignment="1">
      <alignment horizontal="center" vertical="center" wrapText="1"/>
    </xf>
    <xf numFmtId="165" fontId="13" fillId="0" borderId="1" xfId="1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165" fontId="16" fillId="0" borderId="1" xfId="1" applyNumberFormat="1" applyFont="1" applyFill="1" applyBorder="1" applyAlignment="1">
      <alignment horizontal="center" vertical="center" wrapText="1"/>
    </xf>
    <xf numFmtId="0" fontId="16" fillId="0" borderId="61" xfId="0" applyFont="1" applyFill="1" applyBorder="1" applyAlignment="1">
      <alignment horizontal="center" vertical="center" wrapText="1"/>
    </xf>
    <xf numFmtId="165" fontId="16" fillId="0" borderId="23" xfId="0" applyNumberFormat="1" applyFont="1" applyFill="1" applyBorder="1" applyAlignment="1">
      <alignment horizontal="center" vertical="center" wrapText="1"/>
    </xf>
    <xf numFmtId="165" fontId="16" fillId="0" borderId="23" xfId="1" applyNumberFormat="1" applyFont="1" applyFill="1" applyBorder="1" applyAlignment="1">
      <alignment horizontal="center" vertical="center" wrapText="1"/>
    </xf>
    <xf numFmtId="0" fontId="19" fillId="0" borderId="5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49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35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horizontal="center" vertical="center" wrapText="1"/>
    </xf>
    <xf numFmtId="0" fontId="13" fillId="0" borderId="52" xfId="0" applyFont="1" applyFill="1" applyBorder="1" applyAlignment="1">
      <alignment horizontal="center" vertical="center" wrapText="1"/>
    </xf>
    <xf numFmtId="0" fontId="14" fillId="0" borderId="51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165" fontId="13" fillId="0" borderId="0" xfId="0" applyNumberFormat="1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wrapText="1"/>
    </xf>
    <xf numFmtId="0" fontId="19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14" fillId="0" borderId="64" xfId="0" applyFont="1" applyFill="1" applyBorder="1" applyAlignment="1">
      <alignment horizontal="center" vertical="center" wrapText="1"/>
    </xf>
    <xf numFmtId="165" fontId="16" fillId="0" borderId="6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right" vertical="top"/>
    </xf>
    <xf numFmtId="0" fontId="13" fillId="0" borderId="7" xfId="0" applyFont="1" applyFill="1" applyBorder="1" applyAlignment="1">
      <alignment vertical="center" wrapText="1"/>
    </xf>
    <xf numFmtId="0" fontId="13" fillId="0" borderId="62" xfId="0" applyFont="1" applyFill="1" applyBorder="1" applyAlignment="1">
      <alignment vertical="center" wrapText="1"/>
    </xf>
    <xf numFmtId="0" fontId="13" fillId="0" borderId="5" xfId="0" applyFont="1" applyFill="1" applyBorder="1" applyAlignment="1">
      <alignment vertical="center" wrapText="1"/>
    </xf>
    <xf numFmtId="0" fontId="13" fillId="0" borderId="52" xfId="0" applyFont="1" applyFill="1" applyBorder="1" applyAlignment="1">
      <alignment vertical="center" wrapText="1"/>
    </xf>
    <xf numFmtId="0" fontId="13" fillId="0" borderId="58" xfId="0" applyFont="1" applyFill="1" applyBorder="1" applyAlignment="1">
      <alignment vertical="center" wrapText="1"/>
    </xf>
    <xf numFmtId="0" fontId="13" fillId="0" borderId="63" xfId="0" applyFont="1" applyFill="1" applyBorder="1" applyAlignment="1">
      <alignment vertical="center" wrapText="1"/>
    </xf>
    <xf numFmtId="0" fontId="16" fillId="0" borderId="54" xfId="0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horizontal="center" vertical="center" wrapText="1"/>
    </xf>
    <xf numFmtId="0" fontId="16" fillId="0" borderId="27" xfId="0" applyFont="1" applyFill="1" applyBorder="1" applyAlignment="1">
      <alignment horizontal="center" vertical="center" wrapText="1"/>
    </xf>
    <xf numFmtId="0" fontId="16" fillId="0" borderId="34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38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6" fillId="0" borderId="28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33" xfId="0" applyFont="1" applyFill="1" applyBorder="1" applyAlignment="1">
      <alignment horizontal="left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5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34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60" xfId="0" applyFont="1" applyFill="1" applyBorder="1" applyAlignment="1">
      <alignment horizontal="center" vertical="center" wrapText="1"/>
    </xf>
    <xf numFmtId="0" fontId="13" fillId="0" borderId="40" xfId="0" applyFont="1" applyFill="1" applyBorder="1" applyAlignment="1">
      <alignment horizontal="center" vertical="center" wrapText="1"/>
    </xf>
    <xf numFmtId="0" fontId="13" fillId="0" borderId="31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center" vertical="center" wrapText="1"/>
    </xf>
    <xf numFmtId="49" fontId="13" fillId="0" borderId="20" xfId="0" applyNumberFormat="1" applyFont="1" applyFill="1" applyBorder="1" applyAlignment="1">
      <alignment horizontal="center" vertical="center" wrapText="1"/>
    </xf>
    <xf numFmtId="49" fontId="13" fillId="0" borderId="14" xfId="0" applyNumberFormat="1" applyFont="1" applyFill="1" applyBorder="1" applyAlignment="1">
      <alignment horizontal="center" vertical="center" wrapText="1"/>
    </xf>
    <xf numFmtId="49" fontId="13" fillId="0" borderId="15" xfId="0" applyNumberFormat="1" applyFont="1" applyFill="1" applyBorder="1" applyAlignment="1">
      <alignment horizontal="center" vertical="center" wrapText="1"/>
    </xf>
    <xf numFmtId="0" fontId="13" fillId="0" borderId="50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45" xfId="0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>
      <alignment horizontal="center" vertical="center" wrapText="1"/>
    </xf>
    <xf numFmtId="0" fontId="13" fillId="0" borderId="58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 wrapText="1"/>
    </xf>
    <xf numFmtId="0" fontId="16" fillId="0" borderId="36" xfId="0" applyFont="1" applyFill="1" applyBorder="1" applyAlignment="1">
      <alignment horizontal="center" vertical="center" wrapText="1"/>
    </xf>
    <xf numFmtId="0" fontId="16" fillId="0" borderId="32" xfId="0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horizontal="center" vertical="center" wrapText="1"/>
    </xf>
    <xf numFmtId="0" fontId="16" fillId="0" borderId="33" xfId="0" applyFont="1" applyFill="1" applyBorder="1" applyAlignment="1">
      <alignment horizontal="center" vertical="center" wrapText="1"/>
    </xf>
    <xf numFmtId="0" fontId="16" fillId="0" borderId="30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4" fillId="0" borderId="59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49" fontId="13" fillId="0" borderId="21" xfId="0" applyNumberFormat="1" applyFont="1" applyFill="1" applyBorder="1" applyAlignment="1">
      <alignment horizontal="center" vertical="center" wrapText="1"/>
    </xf>
    <xf numFmtId="49" fontId="13" fillId="0" borderId="34" xfId="0" applyNumberFormat="1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13" fillId="0" borderId="3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5" fontId="18" fillId="0" borderId="15" xfId="0" applyNumberFormat="1" applyFont="1" applyFill="1" applyBorder="1" applyAlignment="1">
      <alignment horizontal="center" vertical="center" wrapText="1"/>
    </xf>
    <xf numFmtId="165" fontId="18" fillId="0" borderId="4" xfId="0" applyNumberFormat="1" applyFont="1" applyFill="1" applyBorder="1" applyAlignment="1">
      <alignment horizontal="center" vertical="center" wrapText="1"/>
    </xf>
    <xf numFmtId="165" fontId="18" fillId="0" borderId="20" xfId="0" applyNumberFormat="1" applyFont="1" applyFill="1" applyBorder="1" applyAlignment="1">
      <alignment horizontal="center" vertical="center" wrapText="1"/>
    </xf>
    <xf numFmtId="165" fontId="18" fillId="0" borderId="14" xfId="0" applyNumberFormat="1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3" fillId="0" borderId="51" xfId="0" applyFont="1" applyFill="1" applyBorder="1" applyAlignment="1">
      <alignment horizontal="center" vertical="center" wrapText="1"/>
    </xf>
    <xf numFmtId="0" fontId="13" fillId="0" borderId="63" xfId="0" applyFont="1" applyFill="1" applyBorder="1" applyAlignment="1">
      <alignment horizontal="center" vertical="center" wrapText="1"/>
    </xf>
    <xf numFmtId="0" fontId="14" fillId="0" borderId="51" xfId="0" applyFont="1" applyFill="1" applyBorder="1" applyAlignment="1">
      <alignment horizontal="center" vertical="center" wrapText="1"/>
    </xf>
    <xf numFmtId="0" fontId="14" fillId="0" borderId="63" xfId="0" applyFont="1" applyFill="1" applyBorder="1" applyAlignment="1">
      <alignment horizontal="center" vertical="center" wrapText="1"/>
    </xf>
    <xf numFmtId="0" fontId="14" fillId="0" borderId="52" xfId="0" applyFont="1" applyFill="1" applyBorder="1" applyAlignment="1">
      <alignment horizontal="center" vertical="center" wrapText="1"/>
    </xf>
    <xf numFmtId="0" fontId="13" fillId="0" borderId="66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0"/>
  <sheetViews>
    <sheetView tabSelected="1" topLeftCell="A148" zoomScale="80" zoomScaleNormal="80" workbookViewId="0">
      <selection activeCell="F161" sqref="F161"/>
    </sheetView>
  </sheetViews>
  <sheetFormatPr defaultRowHeight="14.4" x14ac:dyDescent="0.3"/>
  <cols>
    <col min="1" max="1" width="6.5546875" customWidth="1"/>
    <col min="2" max="2" width="29.6640625" customWidth="1"/>
    <col min="3" max="3" width="17.109375" customWidth="1"/>
    <col min="4" max="4" width="14.33203125" style="6" customWidth="1"/>
    <col min="5" max="5" width="15.6640625" style="6" customWidth="1"/>
    <col min="6" max="6" width="13.44140625" style="6" customWidth="1"/>
    <col min="7" max="7" width="15.44140625" customWidth="1"/>
    <col min="8" max="8" width="14" customWidth="1"/>
    <col min="9" max="9" width="15.33203125" customWidth="1"/>
    <col min="10" max="10" width="24" customWidth="1"/>
  </cols>
  <sheetData>
    <row r="1" spans="1:10" ht="15.6" x14ac:dyDescent="0.3">
      <c r="A1" s="178" t="s">
        <v>0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0" ht="15.6" x14ac:dyDescent="0.3">
      <c r="A2" s="178" t="s">
        <v>1</v>
      </c>
      <c r="B2" s="178"/>
      <c r="C2" s="178"/>
      <c r="D2" s="178"/>
      <c r="E2" s="178"/>
      <c r="F2" s="178"/>
      <c r="G2" s="178"/>
      <c r="H2" s="178"/>
      <c r="I2" s="178"/>
      <c r="J2" s="178"/>
    </row>
    <row r="3" spans="1:10" ht="15.6" x14ac:dyDescent="0.3">
      <c r="A3" s="28"/>
      <c r="B3" s="28"/>
      <c r="C3" s="28"/>
      <c r="D3" s="196" t="s">
        <v>98</v>
      </c>
      <c r="E3" s="196"/>
      <c r="F3" s="196"/>
      <c r="G3" s="196"/>
      <c r="H3" s="28"/>
      <c r="I3" s="28"/>
      <c r="J3" s="28"/>
    </row>
    <row r="4" spans="1:10" ht="27.75" customHeight="1" x14ac:dyDescent="0.3">
      <c r="A4" s="180" t="s">
        <v>24</v>
      </c>
      <c r="B4" s="180"/>
      <c r="C4" s="180"/>
      <c r="D4" s="180"/>
      <c r="E4" s="9"/>
      <c r="F4" s="9"/>
      <c r="G4" s="9"/>
      <c r="H4" s="9"/>
      <c r="I4" s="9"/>
      <c r="J4" s="9"/>
    </row>
    <row r="5" spans="1:10" x14ac:dyDescent="0.3">
      <c r="A5" s="179" t="s">
        <v>60</v>
      </c>
      <c r="B5" s="179"/>
      <c r="C5" s="179"/>
      <c r="D5" s="179"/>
      <c r="E5" s="9"/>
      <c r="F5" s="9"/>
      <c r="G5" s="9"/>
      <c r="H5" s="9"/>
      <c r="I5" s="9"/>
      <c r="J5" s="9"/>
    </row>
    <row r="6" spans="1:10" ht="15" customHeight="1" x14ac:dyDescent="0.3">
      <c r="A6" s="58" t="s">
        <v>64</v>
      </c>
      <c r="B6" s="58"/>
      <c r="C6" s="58"/>
      <c r="D6" s="58"/>
      <c r="E6" s="9"/>
      <c r="F6" s="9"/>
      <c r="G6" s="9"/>
      <c r="H6" s="9"/>
      <c r="I6" s="9"/>
      <c r="J6" s="9"/>
    </row>
    <row r="7" spans="1:10" x14ac:dyDescent="0.3">
      <c r="A7" s="179" t="s">
        <v>61</v>
      </c>
      <c r="B7" s="179"/>
      <c r="C7" s="179"/>
      <c r="D7" s="179"/>
      <c r="E7" s="9"/>
      <c r="F7" s="9"/>
      <c r="G7" s="9"/>
      <c r="H7" s="9"/>
      <c r="I7" s="9"/>
      <c r="J7" s="9"/>
    </row>
    <row r="8" spans="1:10" ht="10.199999999999999" customHeight="1" x14ac:dyDescent="0.3">
      <c r="A8" s="29" t="s">
        <v>2</v>
      </c>
      <c r="B8" s="9"/>
      <c r="C8" s="9"/>
      <c r="D8" s="9"/>
      <c r="E8" s="9"/>
      <c r="F8" s="9"/>
      <c r="G8" s="30"/>
      <c r="H8" s="9"/>
      <c r="I8" s="9"/>
      <c r="J8" s="9"/>
    </row>
    <row r="9" spans="1:10" ht="27.75" customHeight="1" x14ac:dyDescent="0.3">
      <c r="A9" s="191" t="s">
        <v>65</v>
      </c>
      <c r="B9" s="188" t="s">
        <v>66</v>
      </c>
      <c r="C9" s="188" t="s">
        <v>20</v>
      </c>
      <c r="D9" s="188" t="s">
        <v>3</v>
      </c>
      <c r="E9" s="188" t="s">
        <v>4</v>
      </c>
      <c r="F9" s="194" t="s">
        <v>5</v>
      </c>
      <c r="G9" s="181" t="s">
        <v>15</v>
      </c>
      <c r="H9" s="187" t="s">
        <v>6</v>
      </c>
      <c r="I9" s="188"/>
      <c r="J9" s="189" t="s">
        <v>22</v>
      </c>
    </row>
    <row r="10" spans="1:10" ht="35.25" customHeight="1" x14ac:dyDescent="0.3">
      <c r="A10" s="192"/>
      <c r="B10" s="193"/>
      <c r="C10" s="193"/>
      <c r="D10" s="193"/>
      <c r="E10" s="193"/>
      <c r="F10" s="195"/>
      <c r="G10" s="182"/>
      <c r="H10" s="12" t="s">
        <v>7</v>
      </c>
      <c r="I10" s="25" t="s">
        <v>8</v>
      </c>
      <c r="J10" s="190"/>
    </row>
    <row r="11" spans="1:10" ht="46.95" customHeight="1" x14ac:dyDescent="0.3">
      <c r="A11" s="192"/>
      <c r="B11" s="193"/>
      <c r="C11" s="193"/>
      <c r="D11" s="193"/>
      <c r="E11" s="193"/>
      <c r="F11" s="195"/>
      <c r="G11" s="183"/>
      <c r="H11" s="12" t="s">
        <v>21</v>
      </c>
      <c r="I11" s="25" t="s">
        <v>9</v>
      </c>
      <c r="J11" s="190"/>
    </row>
    <row r="12" spans="1:10" x14ac:dyDescent="0.3">
      <c r="A12" s="31">
        <v>1</v>
      </c>
      <c r="B12" s="25">
        <v>2</v>
      </c>
      <c r="C12" s="25">
        <v>3</v>
      </c>
      <c r="D12" s="25">
        <v>4</v>
      </c>
      <c r="E12" s="25">
        <v>5</v>
      </c>
      <c r="F12" s="25">
        <v>6</v>
      </c>
      <c r="G12" s="19">
        <v>7</v>
      </c>
      <c r="H12" s="25">
        <v>8</v>
      </c>
      <c r="I12" s="25">
        <v>9</v>
      </c>
      <c r="J12" s="32">
        <v>10</v>
      </c>
    </row>
    <row r="13" spans="1:10" ht="15.6" customHeight="1" x14ac:dyDescent="0.3">
      <c r="A13" s="26"/>
      <c r="B13" s="184" t="s">
        <v>25</v>
      </c>
      <c r="C13" s="185"/>
      <c r="D13" s="185"/>
      <c r="E13" s="185"/>
      <c r="F13" s="185"/>
      <c r="G13" s="185"/>
      <c r="H13" s="185"/>
      <c r="I13" s="185"/>
      <c r="J13" s="186"/>
    </row>
    <row r="14" spans="1:10" ht="25.95" customHeight="1" x14ac:dyDescent="0.3">
      <c r="A14" s="142" t="s">
        <v>26</v>
      </c>
      <c r="B14" s="142" t="s">
        <v>67</v>
      </c>
      <c r="C14" s="145" t="s">
        <v>16</v>
      </c>
      <c r="D14" s="38" t="s">
        <v>19</v>
      </c>
      <c r="E14" s="40">
        <f>E15+E16</f>
        <v>13400</v>
      </c>
      <c r="F14" s="40">
        <f>F15+F16</f>
        <v>13400</v>
      </c>
      <c r="G14" s="40">
        <f>G15+G16</f>
        <v>4274.8905500000001</v>
      </c>
      <c r="H14" s="40">
        <f>G14-F14</f>
        <v>-9125.1094499999999</v>
      </c>
      <c r="I14" s="40">
        <f>G14/F14*100</f>
        <v>31.902168283582089</v>
      </c>
      <c r="J14" s="124" t="s">
        <v>62</v>
      </c>
    </row>
    <row r="15" spans="1:10" ht="44.4" customHeight="1" x14ac:dyDescent="0.3">
      <c r="A15" s="143"/>
      <c r="B15" s="143"/>
      <c r="C15" s="146"/>
      <c r="D15" s="36" t="s">
        <v>11</v>
      </c>
      <c r="E15" s="37">
        <v>0</v>
      </c>
      <c r="F15" s="37">
        <v>0</v>
      </c>
      <c r="G15" s="37">
        <v>0</v>
      </c>
      <c r="H15" s="11">
        <f t="shared" ref="H15:H16" si="0">G15-F15</f>
        <v>0</v>
      </c>
      <c r="I15" s="33">
        <v>0</v>
      </c>
      <c r="J15" s="124"/>
    </row>
    <row r="16" spans="1:10" ht="33" customHeight="1" x14ac:dyDescent="0.3">
      <c r="A16" s="143"/>
      <c r="B16" s="143"/>
      <c r="C16" s="146"/>
      <c r="D16" s="36" t="s">
        <v>12</v>
      </c>
      <c r="E16" s="37">
        <v>13400</v>
      </c>
      <c r="F16" s="37">
        <v>13400</v>
      </c>
      <c r="G16" s="37">
        <f>4274890.55/1000</f>
        <v>4274.8905500000001</v>
      </c>
      <c r="H16" s="11">
        <f t="shared" si="0"/>
        <v>-9125.1094499999999</v>
      </c>
      <c r="I16" s="33">
        <f>G16/F16*100</f>
        <v>31.902168283582089</v>
      </c>
      <c r="J16" s="124"/>
    </row>
    <row r="17" spans="1:10" ht="25.95" customHeight="1" x14ac:dyDescent="0.3">
      <c r="A17" s="142" t="s">
        <v>27</v>
      </c>
      <c r="B17" s="142" t="s">
        <v>68</v>
      </c>
      <c r="C17" s="145" t="s">
        <v>16</v>
      </c>
      <c r="D17" s="38" t="s">
        <v>19</v>
      </c>
      <c r="E17" s="40">
        <f>E18+E19</f>
        <v>0</v>
      </c>
      <c r="F17" s="40">
        <f t="shared" ref="F17:I17" si="1">F18+F19</f>
        <v>0</v>
      </c>
      <c r="G17" s="40">
        <f t="shared" si="1"/>
        <v>0</v>
      </c>
      <c r="H17" s="40">
        <f>G17-F17</f>
        <v>0</v>
      </c>
      <c r="I17" s="40">
        <f t="shared" si="1"/>
        <v>0</v>
      </c>
      <c r="J17" s="204"/>
    </row>
    <row r="18" spans="1:10" ht="42.6" customHeight="1" x14ac:dyDescent="0.3">
      <c r="A18" s="143"/>
      <c r="B18" s="143"/>
      <c r="C18" s="146"/>
      <c r="D18" s="98" t="s">
        <v>11</v>
      </c>
      <c r="E18" s="37">
        <v>0</v>
      </c>
      <c r="F18" s="37">
        <v>0</v>
      </c>
      <c r="G18" s="37">
        <v>0</v>
      </c>
      <c r="H18" s="11">
        <f>G18-F18</f>
        <v>0</v>
      </c>
      <c r="I18" s="11">
        <v>0</v>
      </c>
      <c r="J18" s="205"/>
    </row>
    <row r="19" spans="1:10" ht="33.6" customHeight="1" x14ac:dyDescent="0.3">
      <c r="A19" s="143"/>
      <c r="B19" s="143"/>
      <c r="C19" s="146"/>
      <c r="D19" s="41" t="s">
        <v>12</v>
      </c>
      <c r="E19" s="59">
        <v>0</v>
      </c>
      <c r="F19" s="59">
        <v>0</v>
      </c>
      <c r="G19" s="59">
        <v>0</v>
      </c>
      <c r="H19" s="11">
        <f>G19-F19</f>
        <v>0</v>
      </c>
      <c r="I19" s="11">
        <v>0</v>
      </c>
      <c r="J19" s="205"/>
    </row>
    <row r="20" spans="1:10" ht="27" customHeight="1" x14ac:dyDescent="0.3">
      <c r="A20" s="152" t="s">
        <v>28</v>
      </c>
      <c r="B20" s="152" t="s">
        <v>69</v>
      </c>
      <c r="C20" s="145" t="s">
        <v>16</v>
      </c>
      <c r="D20" s="38" t="s">
        <v>19</v>
      </c>
      <c r="E20" s="40">
        <f>E21+E22</f>
        <v>9100</v>
      </c>
      <c r="F20" s="40">
        <f>F21+F22</f>
        <v>9100</v>
      </c>
      <c r="G20" s="40">
        <f>G21+G22</f>
        <v>1926.6256899999998</v>
      </c>
      <c r="H20" s="40">
        <f>G20-F20</f>
        <v>-7173.3743100000002</v>
      </c>
      <c r="I20" s="40">
        <f>G20/F20*100</f>
        <v>21.171710879120877</v>
      </c>
      <c r="J20" s="206" t="s">
        <v>89</v>
      </c>
    </row>
    <row r="21" spans="1:10" ht="48" customHeight="1" x14ac:dyDescent="0.3">
      <c r="A21" s="152"/>
      <c r="B21" s="152"/>
      <c r="C21" s="146"/>
      <c r="D21" s="98" t="s">
        <v>11</v>
      </c>
      <c r="E21" s="37">
        <v>0</v>
      </c>
      <c r="F21" s="37">
        <v>0</v>
      </c>
      <c r="G21" s="37">
        <v>0</v>
      </c>
      <c r="H21" s="11">
        <f>G21-F21</f>
        <v>0</v>
      </c>
      <c r="I21" s="11">
        <v>0</v>
      </c>
      <c r="J21" s="207"/>
    </row>
    <row r="22" spans="1:10" ht="52.2" customHeight="1" x14ac:dyDescent="0.3">
      <c r="A22" s="152"/>
      <c r="B22" s="152"/>
      <c r="C22" s="150"/>
      <c r="D22" s="41" t="s">
        <v>12</v>
      </c>
      <c r="E22" s="59">
        <v>9100</v>
      </c>
      <c r="F22" s="59">
        <f>2100+2000+5000</f>
        <v>9100</v>
      </c>
      <c r="G22" s="59">
        <f>(105.19+1926520.5)/1000</f>
        <v>1926.6256899999998</v>
      </c>
      <c r="H22" s="11">
        <f>G22-F22</f>
        <v>-7173.3743100000002</v>
      </c>
      <c r="I22" s="11">
        <f>G22/F22*100</f>
        <v>21.171710879120877</v>
      </c>
      <c r="J22" s="208"/>
    </row>
    <row r="23" spans="1:10" ht="28.95" customHeight="1" x14ac:dyDescent="0.3">
      <c r="A23" s="152"/>
      <c r="B23" s="152"/>
      <c r="C23" s="151" t="s">
        <v>17</v>
      </c>
      <c r="D23" s="99" t="s">
        <v>19</v>
      </c>
      <c r="E23" s="39">
        <f>E24+E25</f>
        <v>0</v>
      </c>
      <c r="F23" s="39">
        <f t="shared" ref="F23:I23" si="2">F24+F25</f>
        <v>0</v>
      </c>
      <c r="G23" s="39">
        <f t="shared" si="2"/>
        <v>0</v>
      </c>
      <c r="H23" s="39">
        <f>G23-F23</f>
        <v>0</v>
      </c>
      <c r="I23" s="39">
        <f t="shared" si="2"/>
        <v>0</v>
      </c>
      <c r="J23" s="206"/>
    </row>
    <row r="24" spans="1:10" ht="54" customHeight="1" x14ac:dyDescent="0.3">
      <c r="A24" s="152"/>
      <c r="B24" s="152"/>
      <c r="C24" s="146"/>
      <c r="D24" s="36" t="s">
        <v>11</v>
      </c>
      <c r="E24" s="11">
        <v>0</v>
      </c>
      <c r="F24" s="11">
        <v>0</v>
      </c>
      <c r="G24" s="11">
        <v>0</v>
      </c>
      <c r="H24" s="11">
        <f>G24-F24</f>
        <v>0</v>
      </c>
      <c r="I24" s="11">
        <v>0</v>
      </c>
      <c r="J24" s="207"/>
    </row>
    <row r="25" spans="1:10" ht="51" customHeight="1" x14ac:dyDescent="0.3">
      <c r="A25" s="152"/>
      <c r="B25" s="152"/>
      <c r="C25" s="150"/>
      <c r="D25" s="41" t="s">
        <v>12</v>
      </c>
      <c r="E25" s="59">
        <v>0</v>
      </c>
      <c r="F25" s="59">
        <v>0</v>
      </c>
      <c r="G25" s="59">
        <v>0</v>
      </c>
      <c r="H25" s="11">
        <f>G25-F25</f>
        <v>0</v>
      </c>
      <c r="I25" s="11">
        <v>0</v>
      </c>
      <c r="J25" s="208"/>
    </row>
    <row r="26" spans="1:10" ht="30.6" customHeight="1" x14ac:dyDescent="0.3">
      <c r="A26" s="142"/>
      <c r="B26" s="142" t="s">
        <v>70</v>
      </c>
      <c r="C26" s="151" t="s">
        <v>10</v>
      </c>
      <c r="D26" s="99" t="s">
        <v>19</v>
      </c>
      <c r="E26" s="39">
        <f>E27+E28</f>
        <v>9100</v>
      </c>
      <c r="F26" s="39">
        <f t="shared" ref="F26:G26" si="3">F27+F28</f>
        <v>9100</v>
      </c>
      <c r="G26" s="39">
        <f t="shared" si="3"/>
        <v>1926.6256899999998</v>
      </c>
      <c r="H26" s="39">
        <f>G26-F26</f>
        <v>-7173.3743100000002</v>
      </c>
      <c r="I26" s="39">
        <f>G26/F26*100</f>
        <v>21.171710879120877</v>
      </c>
      <c r="J26" s="43" t="s">
        <v>10</v>
      </c>
    </row>
    <row r="27" spans="1:10" ht="44.4" customHeight="1" x14ac:dyDescent="0.3">
      <c r="A27" s="143"/>
      <c r="B27" s="143"/>
      <c r="C27" s="146"/>
      <c r="D27" s="36" t="s">
        <v>11</v>
      </c>
      <c r="E27" s="37">
        <f>E21+E24</f>
        <v>0</v>
      </c>
      <c r="F27" s="37">
        <f t="shared" ref="F27:G27" si="4">F21+F24</f>
        <v>0</v>
      </c>
      <c r="G27" s="37">
        <f t="shared" si="4"/>
        <v>0</v>
      </c>
      <c r="H27" s="37">
        <f>G27-F27</f>
        <v>0</v>
      </c>
      <c r="I27" s="33">
        <v>0</v>
      </c>
      <c r="J27" s="43" t="s">
        <v>10</v>
      </c>
    </row>
    <row r="28" spans="1:10" ht="36" customHeight="1" x14ac:dyDescent="0.3">
      <c r="A28" s="144"/>
      <c r="B28" s="144"/>
      <c r="C28" s="153"/>
      <c r="D28" s="41" t="s">
        <v>12</v>
      </c>
      <c r="E28" s="37">
        <f>E22+E25</f>
        <v>9100</v>
      </c>
      <c r="F28" s="37">
        <f t="shared" ref="F28:G28" si="5">F22+F25</f>
        <v>9100</v>
      </c>
      <c r="G28" s="37">
        <f t="shared" si="5"/>
        <v>1926.6256899999998</v>
      </c>
      <c r="H28" s="37">
        <f>G28-F28</f>
        <v>-7173.3743100000002</v>
      </c>
      <c r="I28" s="33">
        <f>G28/F28*100</f>
        <v>21.171710879120877</v>
      </c>
      <c r="J28" s="43" t="s">
        <v>10</v>
      </c>
    </row>
    <row r="29" spans="1:10" s="6" customFormat="1" ht="27.6" customHeight="1" x14ac:dyDescent="0.3">
      <c r="A29" s="142" t="s">
        <v>29</v>
      </c>
      <c r="B29" s="142" t="s">
        <v>71</v>
      </c>
      <c r="C29" s="145" t="s">
        <v>16</v>
      </c>
      <c r="D29" s="38" t="s">
        <v>19</v>
      </c>
      <c r="E29" s="40">
        <f>E30+E31</f>
        <v>103204.2</v>
      </c>
      <c r="F29" s="40">
        <f>F30+F31</f>
        <v>103204.2</v>
      </c>
      <c r="G29" s="40">
        <f>G30+G31</f>
        <v>62043.856939999998</v>
      </c>
      <c r="H29" s="40">
        <f>G29-F29</f>
        <v>-41160.343059999999</v>
      </c>
      <c r="I29" s="40">
        <f>G29/F29*100</f>
        <v>60.117569769447364</v>
      </c>
      <c r="J29" s="124" t="s">
        <v>23</v>
      </c>
    </row>
    <row r="30" spans="1:10" s="6" customFormat="1" ht="44.4" customHeight="1" x14ac:dyDescent="0.3">
      <c r="A30" s="143"/>
      <c r="B30" s="143"/>
      <c r="C30" s="146"/>
      <c r="D30" s="98" t="s">
        <v>11</v>
      </c>
      <c r="E30" s="37">
        <v>0</v>
      </c>
      <c r="F30" s="37">
        <v>0</v>
      </c>
      <c r="G30" s="37">
        <v>0</v>
      </c>
      <c r="H30" s="11">
        <f>G30-F30</f>
        <v>0</v>
      </c>
      <c r="I30" s="33">
        <v>0</v>
      </c>
      <c r="J30" s="124"/>
    </row>
    <row r="31" spans="1:10" s="6" customFormat="1" ht="31.2" customHeight="1" x14ac:dyDescent="0.3">
      <c r="A31" s="143"/>
      <c r="B31" s="143"/>
      <c r="C31" s="146"/>
      <c r="D31" s="41" t="s">
        <v>12</v>
      </c>
      <c r="E31" s="59">
        <v>103204.2</v>
      </c>
      <c r="F31" s="59">
        <v>103204.2</v>
      </c>
      <c r="G31" s="59">
        <f>(53149243.44+4599155.9+3016608.4+0+1278849.2)/1000</f>
        <v>62043.856939999998</v>
      </c>
      <c r="H31" s="11">
        <f>G31-F31</f>
        <v>-41160.343059999999</v>
      </c>
      <c r="I31" s="33">
        <f>G31/F31*100</f>
        <v>60.117569769447364</v>
      </c>
      <c r="J31" s="124"/>
    </row>
    <row r="32" spans="1:10" s="6" customFormat="1" ht="29.4" customHeight="1" x14ac:dyDescent="0.3">
      <c r="A32" s="201"/>
      <c r="B32" s="161" t="s">
        <v>30</v>
      </c>
      <c r="C32" s="157"/>
      <c r="D32" s="78" t="s">
        <v>19</v>
      </c>
      <c r="E32" s="40">
        <f>E14+E17+E20+E23+E29</f>
        <v>125704.2</v>
      </c>
      <c r="F32" s="40">
        <f t="shared" ref="F32:I32" si="6">F14+F17+F20+F23+F29</f>
        <v>125704.2</v>
      </c>
      <c r="G32" s="40">
        <f t="shared" si="6"/>
        <v>68245.373179999995</v>
      </c>
      <c r="H32" s="40">
        <f>G32-F32</f>
        <v>-57458.826820000002</v>
      </c>
      <c r="I32" s="40">
        <f>G32/F32*100</f>
        <v>54.290447876841029</v>
      </c>
      <c r="J32" s="73" t="s">
        <v>10</v>
      </c>
    </row>
    <row r="33" spans="1:10" s="6" customFormat="1" ht="45" customHeight="1" x14ac:dyDescent="0.3">
      <c r="A33" s="202"/>
      <c r="B33" s="119"/>
      <c r="C33" s="158"/>
      <c r="D33" s="42" t="s">
        <v>11</v>
      </c>
      <c r="E33" s="37">
        <f>E15+E18+E21+E24+E30</f>
        <v>0</v>
      </c>
      <c r="F33" s="37">
        <f t="shared" ref="F33:I33" si="7">F15+F18+F21+F24+F30</f>
        <v>0</v>
      </c>
      <c r="G33" s="37">
        <f t="shared" si="7"/>
        <v>0</v>
      </c>
      <c r="H33" s="37">
        <f>G33-F33</f>
        <v>0</v>
      </c>
      <c r="I33" s="37">
        <f t="shared" si="7"/>
        <v>0</v>
      </c>
      <c r="J33" s="43" t="s">
        <v>10</v>
      </c>
    </row>
    <row r="34" spans="1:10" s="6" customFormat="1" ht="28.95" customHeight="1" x14ac:dyDescent="0.3">
      <c r="A34" s="203"/>
      <c r="B34" s="162"/>
      <c r="C34" s="160"/>
      <c r="D34" s="96" t="s">
        <v>12</v>
      </c>
      <c r="E34" s="20">
        <f>E16+E19+E22+E25+E31</f>
        <v>125704.2</v>
      </c>
      <c r="F34" s="20">
        <f t="shared" ref="F34:I34" si="8">F16+F19+F22+F25+F31</f>
        <v>125704.2</v>
      </c>
      <c r="G34" s="20">
        <f t="shared" si="8"/>
        <v>68245.373179999995</v>
      </c>
      <c r="H34" s="20">
        <f>G34-F34</f>
        <v>-57458.826820000002</v>
      </c>
      <c r="I34" s="20">
        <f>G34/F34*100</f>
        <v>54.290447876841029</v>
      </c>
      <c r="J34" s="43" t="s">
        <v>10</v>
      </c>
    </row>
    <row r="35" spans="1:10" ht="19.2" customHeight="1" x14ac:dyDescent="0.3">
      <c r="A35" s="126" t="s">
        <v>13</v>
      </c>
      <c r="B35" s="127"/>
      <c r="C35" s="127"/>
      <c r="D35" s="127"/>
      <c r="E35" s="127"/>
      <c r="F35" s="127"/>
      <c r="G35" s="127"/>
      <c r="H35" s="127"/>
      <c r="I35" s="127"/>
      <c r="J35" s="128"/>
    </row>
    <row r="36" spans="1:10" s="6" customFormat="1" ht="19.2" customHeight="1" x14ac:dyDescent="0.3">
      <c r="A36" s="125"/>
      <c r="B36" s="176"/>
      <c r="C36" s="125" t="s">
        <v>16</v>
      </c>
      <c r="D36" s="89" t="s">
        <v>19</v>
      </c>
      <c r="E36" s="21">
        <f>E14+E17+E20+E29</f>
        <v>125704.2</v>
      </c>
      <c r="F36" s="21">
        <f t="shared" ref="F36:I36" si="9">F14+F17+F20+F29</f>
        <v>125704.2</v>
      </c>
      <c r="G36" s="21">
        <f t="shared" si="9"/>
        <v>68245.373179999995</v>
      </c>
      <c r="H36" s="21">
        <f>G36-F36</f>
        <v>-57458.826820000002</v>
      </c>
      <c r="I36" s="21">
        <f>G36/F36*100</f>
        <v>54.290447876841029</v>
      </c>
      <c r="J36" s="44" t="s">
        <v>10</v>
      </c>
    </row>
    <row r="37" spans="1:10" s="6" customFormat="1" ht="42" customHeight="1" x14ac:dyDescent="0.3">
      <c r="A37" s="125"/>
      <c r="B37" s="134"/>
      <c r="C37" s="125"/>
      <c r="D37" s="87" t="s">
        <v>11</v>
      </c>
      <c r="E37" s="46">
        <f>E15+E18+E21+E30</f>
        <v>0</v>
      </c>
      <c r="F37" s="46">
        <f t="shared" ref="F37:I37" si="10">F15+F18+F21+F30</f>
        <v>0</v>
      </c>
      <c r="G37" s="46">
        <f t="shared" si="10"/>
        <v>0</v>
      </c>
      <c r="H37" s="46">
        <f>G37-F37</f>
        <v>0</v>
      </c>
      <c r="I37" s="46">
        <f t="shared" si="10"/>
        <v>0</v>
      </c>
      <c r="J37" s="90" t="s">
        <v>10</v>
      </c>
    </row>
    <row r="38" spans="1:10" s="6" customFormat="1" ht="35.4" customHeight="1" x14ac:dyDescent="0.3">
      <c r="A38" s="125"/>
      <c r="B38" s="134"/>
      <c r="C38" s="125"/>
      <c r="D38" s="86" t="s">
        <v>12</v>
      </c>
      <c r="E38" s="46">
        <f>E16+E19+E22+E31</f>
        <v>125704.2</v>
      </c>
      <c r="F38" s="46">
        <f t="shared" ref="F38:I38" si="11">F16+F19+F22+F31</f>
        <v>125704.2</v>
      </c>
      <c r="G38" s="46">
        <f>G16+G19+G22+G31</f>
        <v>68245.373179999995</v>
      </c>
      <c r="H38" s="46">
        <f>G38-F38</f>
        <v>-57458.826820000002</v>
      </c>
      <c r="I38" s="46">
        <f>G38/F38*100</f>
        <v>54.290447876841029</v>
      </c>
      <c r="J38" s="34" t="s">
        <v>10</v>
      </c>
    </row>
    <row r="39" spans="1:10" s="6" customFormat="1" ht="21.6" customHeight="1" x14ac:dyDescent="0.3">
      <c r="A39" s="125"/>
      <c r="B39" s="134"/>
      <c r="C39" s="176" t="s">
        <v>17</v>
      </c>
      <c r="D39" s="44" t="s">
        <v>19</v>
      </c>
      <c r="E39" s="21">
        <f>E23</f>
        <v>0</v>
      </c>
      <c r="F39" s="21">
        <f t="shared" ref="F39:I39" si="12">F23</f>
        <v>0</v>
      </c>
      <c r="G39" s="21">
        <f t="shared" si="12"/>
        <v>0</v>
      </c>
      <c r="H39" s="21">
        <f>G39-F39</f>
        <v>0</v>
      </c>
      <c r="I39" s="21">
        <f t="shared" si="12"/>
        <v>0</v>
      </c>
      <c r="J39" s="91" t="s">
        <v>10</v>
      </c>
    </row>
    <row r="40" spans="1:10" s="6" customFormat="1" ht="40.950000000000003" customHeight="1" x14ac:dyDescent="0.3">
      <c r="A40" s="125"/>
      <c r="B40" s="134"/>
      <c r="C40" s="134"/>
      <c r="D40" s="48" t="s">
        <v>11</v>
      </c>
      <c r="E40" s="46">
        <f>E27</f>
        <v>0</v>
      </c>
      <c r="F40" s="46">
        <f t="shared" ref="F40:I40" si="13">F27</f>
        <v>0</v>
      </c>
      <c r="G40" s="46">
        <f t="shared" si="13"/>
        <v>0</v>
      </c>
      <c r="H40" s="46">
        <f>G40-F40</f>
        <v>0</v>
      </c>
      <c r="I40" s="46">
        <f t="shared" si="13"/>
        <v>0</v>
      </c>
      <c r="J40" s="85" t="s">
        <v>10</v>
      </c>
    </row>
    <row r="41" spans="1:10" s="6" customFormat="1" ht="33.6" customHeight="1" x14ac:dyDescent="0.3">
      <c r="A41" s="125"/>
      <c r="B41" s="140"/>
      <c r="C41" s="140"/>
      <c r="D41" s="41" t="s">
        <v>12</v>
      </c>
      <c r="E41" s="59">
        <f>E25</f>
        <v>0</v>
      </c>
      <c r="F41" s="59">
        <f t="shared" ref="F41:I41" si="14">F25</f>
        <v>0</v>
      </c>
      <c r="G41" s="59">
        <f t="shared" si="14"/>
        <v>0</v>
      </c>
      <c r="H41" s="59">
        <f>G41-F41</f>
        <v>0</v>
      </c>
      <c r="I41" s="59">
        <f t="shared" si="14"/>
        <v>0</v>
      </c>
      <c r="J41" s="34" t="s">
        <v>10</v>
      </c>
    </row>
    <row r="42" spans="1:10" ht="22.2" customHeight="1" x14ac:dyDescent="0.3">
      <c r="A42" s="147" t="s">
        <v>31</v>
      </c>
      <c r="B42" s="148"/>
      <c r="C42" s="148"/>
      <c r="D42" s="148"/>
      <c r="E42" s="148"/>
      <c r="F42" s="148"/>
      <c r="G42" s="148"/>
      <c r="H42" s="148"/>
      <c r="I42" s="148"/>
      <c r="J42" s="149"/>
    </row>
    <row r="43" spans="1:10" s="6" customFormat="1" ht="24" customHeight="1" x14ac:dyDescent="0.3">
      <c r="A43" s="142" t="s">
        <v>32</v>
      </c>
      <c r="B43" s="129" t="s">
        <v>72</v>
      </c>
      <c r="C43" s="129" t="s">
        <v>33</v>
      </c>
      <c r="D43" s="97" t="s">
        <v>19</v>
      </c>
      <c r="E43" s="49">
        <f>E44+E45</f>
        <v>0</v>
      </c>
      <c r="F43" s="49">
        <f t="shared" ref="F43:I43" si="15">F44+F45</f>
        <v>0</v>
      </c>
      <c r="G43" s="49">
        <f t="shared" si="15"/>
        <v>0</v>
      </c>
      <c r="H43" s="49">
        <f>G43-F43</f>
        <v>0</v>
      </c>
      <c r="I43" s="49">
        <f t="shared" si="15"/>
        <v>0</v>
      </c>
      <c r="J43" s="154"/>
    </row>
    <row r="44" spans="1:10" s="6" customFormat="1" ht="42.6" customHeight="1" x14ac:dyDescent="0.3">
      <c r="A44" s="143"/>
      <c r="B44" s="130"/>
      <c r="C44" s="130"/>
      <c r="D44" s="94" t="s">
        <v>11</v>
      </c>
      <c r="E44" s="24">
        <v>0</v>
      </c>
      <c r="F44" s="24">
        <v>0</v>
      </c>
      <c r="G44" s="24">
        <v>0</v>
      </c>
      <c r="H44" s="24">
        <f>G44-F44</f>
        <v>0</v>
      </c>
      <c r="I44" s="24">
        <v>0</v>
      </c>
      <c r="J44" s="155"/>
    </row>
    <row r="45" spans="1:10" s="6" customFormat="1" ht="25.95" customHeight="1" x14ac:dyDescent="0.3">
      <c r="A45" s="144"/>
      <c r="B45" s="131"/>
      <c r="C45" s="131"/>
      <c r="D45" s="96" t="s">
        <v>12</v>
      </c>
      <c r="E45" s="20">
        <v>0</v>
      </c>
      <c r="F45" s="20">
        <v>0</v>
      </c>
      <c r="G45" s="20">
        <v>0</v>
      </c>
      <c r="H45" s="20">
        <f>G45-F45</f>
        <v>0</v>
      </c>
      <c r="I45" s="20">
        <v>0</v>
      </c>
      <c r="J45" s="172"/>
    </row>
    <row r="46" spans="1:10" s="6" customFormat="1" ht="23.4" customHeight="1" x14ac:dyDescent="0.3">
      <c r="A46" s="118"/>
      <c r="B46" s="156" t="s">
        <v>73</v>
      </c>
      <c r="C46" s="157"/>
      <c r="D46" s="44" t="s">
        <v>19</v>
      </c>
      <c r="E46" s="21">
        <f>E43</f>
        <v>0</v>
      </c>
      <c r="F46" s="21">
        <f t="shared" ref="F46:I46" si="16">F43</f>
        <v>0</v>
      </c>
      <c r="G46" s="21">
        <f t="shared" si="16"/>
        <v>0</v>
      </c>
      <c r="H46" s="21">
        <f>G46-F46</f>
        <v>0</v>
      </c>
      <c r="I46" s="21">
        <f t="shared" si="16"/>
        <v>0</v>
      </c>
      <c r="J46" s="44" t="s">
        <v>10</v>
      </c>
    </row>
    <row r="47" spans="1:10" s="6" customFormat="1" ht="43.2" customHeight="1" x14ac:dyDescent="0.3">
      <c r="A47" s="118"/>
      <c r="B47" s="118"/>
      <c r="C47" s="158"/>
      <c r="D47" s="96" t="s">
        <v>11</v>
      </c>
      <c r="E47" s="20">
        <f>E44</f>
        <v>0</v>
      </c>
      <c r="F47" s="20">
        <f t="shared" ref="F47:H47" si="17">F44</f>
        <v>0</v>
      </c>
      <c r="G47" s="20">
        <f t="shared" si="17"/>
        <v>0</v>
      </c>
      <c r="H47" s="20">
        <f>G47-F47</f>
        <v>0</v>
      </c>
      <c r="I47" s="20">
        <f>I44</f>
        <v>0</v>
      </c>
      <c r="J47" s="96" t="s">
        <v>10</v>
      </c>
    </row>
    <row r="48" spans="1:10" s="6" customFormat="1" ht="33" customHeight="1" x14ac:dyDescent="0.3">
      <c r="A48" s="159"/>
      <c r="B48" s="159"/>
      <c r="C48" s="160"/>
      <c r="D48" s="96" t="s">
        <v>12</v>
      </c>
      <c r="E48" s="20">
        <f>E45</f>
        <v>0</v>
      </c>
      <c r="F48" s="20">
        <f t="shared" ref="F48:I48" si="18">F45</f>
        <v>0</v>
      </c>
      <c r="G48" s="20">
        <f t="shared" si="18"/>
        <v>0</v>
      </c>
      <c r="H48" s="20">
        <f>G48-F48</f>
        <v>0</v>
      </c>
      <c r="I48" s="20">
        <f t="shared" si="18"/>
        <v>0</v>
      </c>
      <c r="J48" s="93" t="s">
        <v>10</v>
      </c>
    </row>
    <row r="49" spans="1:13" ht="27.6" customHeight="1" x14ac:dyDescent="0.3">
      <c r="A49" s="147" t="s">
        <v>34</v>
      </c>
      <c r="B49" s="148"/>
      <c r="C49" s="148"/>
      <c r="D49" s="148"/>
      <c r="E49" s="148"/>
      <c r="F49" s="148"/>
      <c r="G49" s="148"/>
      <c r="H49" s="148"/>
      <c r="I49" s="148"/>
      <c r="J49" s="149"/>
    </row>
    <row r="50" spans="1:13" s="6" customFormat="1" ht="25.95" customHeight="1" x14ac:dyDescent="0.3">
      <c r="A50" s="144" t="s">
        <v>35</v>
      </c>
      <c r="B50" s="131" t="s">
        <v>74</v>
      </c>
      <c r="C50" s="131" t="s">
        <v>16</v>
      </c>
      <c r="D50" s="97" t="s">
        <v>19</v>
      </c>
      <c r="E50" s="49">
        <f>E51+E52</f>
        <v>10000</v>
      </c>
      <c r="F50" s="49">
        <f t="shared" ref="F50:I50" si="19">F51+F52</f>
        <v>10000</v>
      </c>
      <c r="G50" s="49">
        <f t="shared" si="19"/>
        <v>4152.23128</v>
      </c>
      <c r="H50" s="49">
        <f>G50-F50</f>
        <v>-5847.76872</v>
      </c>
      <c r="I50" s="49">
        <f>G50/F50*100</f>
        <v>41.522312800000002</v>
      </c>
      <c r="J50" s="197" t="s">
        <v>90</v>
      </c>
    </row>
    <row r="51" spans="1:13" s="6" customFormat="1" ht="45.6" customHeight="1" x14ac:dyDescent="0.3">
      <c r="A51" s="152"/>
      <c r="B51" s="125"/>
      <c r="C51" s="125"/>
      <c r="D51" s="94" t="s">
        <v>11</v>
      </c>
      <c r="E51" s="24">
        <v>0</v>
      </c>
      <c r="F51" s="24">
        <v>0</v>
      </c>
      <c r="G51" s="24">
        <v>0</v>
      </c>
      <c r="H51" s="50">
        <f>G51-F51</f>
        <v>0</v>
      </c>
      <c r="I51" s="20">
        <v>0</v>
      </c>
      <c r="J51" s="198"/>
    </row>
    <row r="52" spans="1:13" s="6" customFormat="1" ht="99.6" customHeight="1" x14ac:dyDescent="0.3">
      <c r="A52" s="152"/>
      <c r="B52" s="125"/>
      <c r="C52" s="125"/>
      <c r="D52" s="88" t="s">
        <v>12</v>
      </c>
      <c r="E52" s="24">
        <v>10000</v>
      </c>
      <c r="F52" s="24">
        <v>10000</v>
      </c>
      <c r="G52" s="24">
        <f>(54000+3999161.43+99069.85)/1000</f>
        <v>4152.23128</v>
      </c>
      <c r="H52" s="20">
        <f>G52-F52</f>
        <v>-5847.76872</v>
      </c>
      <c r="I52" s="20">
        <f>G52/F52*100</f>
        <v>41.522312800000002</v>
      </c>
      <c r="J52" s="198"/>
    </row>
    <row r="53" spans="1:13" s="6" customFormat="1" ht="30.6" customHeight="1" x14ac:dyDescent="0.3">
      <c r="A53" s="152"/>
      <c r="B53" s="125"/>
      <c r="C53" s="125" t="s">
        <v>43</v>
      </c>
      <c r="D53" s="97" t="s">
        <v>19</v>
      </c>
      <c r="E53" s="49">
        <f>E54+E55</f>
        <v>0</v>
      </c>
      <c r="F53" s="49">
        <f t="shared" ref="F53:I53" si="20">F54+F55</f>
        <v>0</v>
      </c>
      <c r="G53" s="49">
        <f t="shared" si="20"/>
        <v>332.88900000000001</v>
      </c>
      <c r="H53" s="20">
        <f>G53-F53</f>
        <v>332.88900000000001</v>
      </c>
      <c r="I53" s="49">
        <v>0</v>
      </c>
      <c r="J53" s="199" t="s">
        <v>97</v>
      </c>
    </row>
    <row r="54" spans="1:13" s="6" customFormat="1" ht="40.950000000000003" customHeight="1" x14ac:dyDescent="0.3">
      <c r="A54" s="152"/>
      <c r="B54" s="125"/>
      <c r="C54" s="125"/>
      <c r="D54" s="94" t="s">
        <v>11</v>
      </c>
      <c r="E54" s="24">
        <v>0</v>
      </c>
      <c r="F54" s="24">
        <v>0</v>
      </c>
      <c r="G54" s="24">
        <v>0</v>
      </c>
      <c r="H54" s="20">
        <f t="shared" ref="H53:H55" si="21">G54-F54</f>
        <v>0</v>
      </c>
      <c r="I54" s="20">
        <v>0</v>
      </c>
      <c r="J54" s="200"/>
    </row>
    <row r="55" spans="1:13" s="6" customFormat="1" ht="39" customHeight="1" x14ac:dyDescent="0.3">
      <c r="A55" s="152"/>
      <c r="B55" s="125"/>
      <c r="C55" s="125"/>
      <c r="D55" s="93" t="s">
        <v>12</v>
      </c>
      <c r="E55" s="20">
        <v>0</v>
      </c>
      <c r="F55" s="20">
        <v>0</v>
      </c>
      <c r="G55" s="24">
        <f>332889/1000</f>
        <v>332.88900000000001</v>
      </c>
      <c r="H55" s="20">
        <f>G55-F55</f>
        <v>332.88900000000001</v>
      </c>
      <c r="I55" s="20">
        <v>0</v>
      </c>
      <c r="J55" s="197"/>
    </row>
    <row r="56" spans="1:13" s="6" customFormat="1" ht="39" customHeight="1" x14ac:dyDescent="0.3">
      <c r="A56" s="142"/>
      <c r="B56" s="129" t="s">
        <v>75</v>
      </c>
      <c r="C56" s="129" t="s">
        <v>10</v>
      </c>
      <c r="D56" s="97" t="s">
        <v>19</v>
      </c>
      <c r="E56" s="21">
        <f>E50+E53</f>
        <v>10000</v>
      </c>
      <c r="F56" s="21">
        <f t="shared" ref="F56:I56" si="22">F50+F53</f>
        <v>10000</v>
      </c>
      <c r="G56" s="21">
        <f t="shared" si="22"/>
        <v>4485.1202800000001</v>
      </c>
      <c r="H56" s="21">
        <f>G56-F56</f>
        <v>-5514.8797199999999</v>
      </c>
      <c r="I56" s="21">
        <f>G56/F56*100</f>
        <v>44.851202800000003</v>
      </c>
      <c r="J56" s="96" t="s">
        <v>10</v>
      </c>
    </row>
    <row r="57" spans="1:13" s="6" customFormat="1" ht="40.950000000000003" customHeight="1" x14ac:dyDescent="0.3">
      <c r="A57" s="143"/>
      <c r="B57" s="130"/>
      <c r="C57" s="130"/>
      <c r="D57" s="94" t="s">
        <v>11</v>
      </c>
      <c r="E57" s="20">
        <f>E51+E54</f>
        <v>0</v>
      </c>
      <c r="F57" s="20">
        <f t="shared" ref="F57:I57" si="23">F51+F54</f>
        <v>0</v>
      </c>
      <c r="G57" s="20">
        <f t="shared" si="23"/>
        <v>0</v>
      </c>
      <c r="H57" s="20">
        <f>G57-F57</f>
        <v>0</v>
      </c>
      <c r="I57" s="20">
        <f t="shared" si="23"/>
        <v>0</v>
      </c>
      <c r="J57" s="96" t="s">
        <v>10</v>
      </c>
    </row>
    <row r="58" spans="1:13" s="6" customFormat="1" ht="25.95" customHeight="1" x14ac:dyDescent="0.3">
      <c r="A58" s="144"/>
      <c r="B58" s="131"/>
      <c r="C58" s="131"/>
      <c r="D58" s="96" t="s">
        <v>12</v>
      </c>
      <c r="E58" s="20">
        <f>E52+E55</f>
        <v>10000</v>
      </c>
      <c r="F58" s="20">
        <f t="shared" ref="F58:I58" si="24">F52+F55</f>
        <v>10000</v>
      </c>
      <c r="G58" s="20">
        <f t="shared" si="24"/>
        <v>4485.1202800000001</v>
      </c>
      <c r="H58" s="20">
        <f>G58-F58</f>
        <v>-5514.8797199999999</v>
      </c>
      <c r="I58" s="20">
        <f>G58/F58*100</f>
        <v>44.851202800000003</v>
      </c>
      <c r="J58" s="96" t="s">
        <v>10</v>
      </c>
    </row>
    <row r="59" spans="1:13" s="6" customFormat="1" ht="29.4" customHeight="1" x14ac:dyDescent="0.3">
      <c r="A59" s="142" t="s">
        <v>36</v>
      </c>
      <c r="B59" s="129" t="s">
        <v>77</v>
      </c>
      <c r="C59" s="129" t="s">
        <v>16</v>
      </c>
      <c r="D59" s="97" t="s">
        <v>19</v>
      </c>
      <c r="E59" s="49">
        <f>E60+E61</f>
        <v>4504.6000000000004</v>
      </c>
      <c r="F59" s="49">
        <f t="shared" ref="F59:I59" si="25">F60+F61</f>
        <v>4504.6000000000004</v>
      </c>
      <c r="G59" s="49">
        <f t="shared" si="25"/>
        <v>289.06103999999999</v>
      </c>
      <c r="H59" s="49">
        <f>G59-F59</f>
        <v>-4215.5389600000008</v>
      </c>
      <c r="I59" s="49">
        <f>G59/F59*100</f>
        <v>6.4170190471961988</v>
      </c>
      <c r="J59" s="154" t="s">
        <v>63</v>
      </c>
    </row>
    <row r="60" spans="1:13" s="6" customFormat="1" ht="40.950000000000003" customHeight="1" x14ac:dyDescent="0.3">
      <c r="A60" s="143"/>
      <c r="B60" s="130"/>
      <c r="C60" s="130"/>
      <c r="D60" s="88" t="s">
        <v>11</v>
      </c>
      <c r="E60" s="20">
        <v>2220.6999999999998</v>
      </c>
      <c r="F60" s="20">
        <v>2220.6999999999998</v>
      </c>
      <c r="G60" s="20">
        <v>0</v>
      </c>
      <c r="H60" s="33">
        <f>G60-F60</f>
        <v>-2220.6999999999998</v>
      </c>
      <c r="I60" s="20">
        <f>G60/F60*100</f>
        <v>0</v>
      </c>
      <c r="J60" s="155"/>
    </row>
    <row r="61" spans="1:13" s="6" customFormat="1" ht="28.95" customHeight="1" x14ac:dyDescent="0.3">
      <c r="A61" s="143"/>
      <c r="B61" s="130"/>
      <c r="C61" s="131"/>
      <c r="D61" s="93" t="s">
        <v>12</v>
      </c>
      <c r="E61" s="20">
        <v>2283.9</v>
      </c>
      <c r="F61" s="20">
        <v>2283.9</v>
      </c>
      <c r="G61" s="20">
        <f>289061.04/1000</f>
        <v>289.06103999999999</v>
      </c>
      <c r="H61" s="33">
        <f>G61-F61</f>
        <v>-1994.83896</v>
      </c>
      <c r="I61" s="20">
        <f>G61/F61*100</f>
        <v>12.656466570340207</v>
      </c>
      <c r="J61" s="172"/>
    </row>
    <row r="62" spans="1:13" s="6" customFormat="1" ht="33" customHeight="1" x14ac:dyDescent="0.3">
      <c r="A62" s="143"/>
      <c r="B62" s="130"/>
      <c r="C62" s="129" t="s">
        <v>42</v>
      </c>
      <c r="D62" s="97" t="s">
        <v>19</v>
      </c>
      <c r="E62" s="49">
        <f>E63+E64</f>
        <v>63.2</v>
      </c>
      <c r="F62" s="49">
        <f t="shared" ref="F62:I62" si="26">F63+F64</f>
        <v>63.2</v>
      </c>
      <c r="G62" s="49">
        <f t="shared" si="26"/>
        <v>0</v>
      </c>
      <c r="H62" s="49">
        <f>G62-F62</f>
        <v>-63.2</v>
      </c>
      <c r="I62" s="49">
        <f>G62/F62*100</f>
        <v>0</v>
      </c>
      <c r="J62" s="154"/>
      <c r="M62" s="35"/>
    </row>
    <row r="63" spans="1:13" s="6" customFormat="1" ht="41.4" customHeight="1" x14ac:dyDescent="0.3">
      <c r="A63" s="143"/>
      <c r="B63" s="130"/>
      <c r="C63" s="130"/>
      <c r="D63" s="88" t="s">
        <v>11</v>
      </c>
      <c r="E63" s="20">
        <v>63.2</v>
      </c>
      <c r="F63" s="20">
        <v>63.2</v>
      </c>
      <c r="G63" s="20">
        <v>0</v>
      </c>
      <c r="H63" s="33">
        <f>G63-F63</f>
        <v>-63.2</v>
      </c>
      <c r="I63" s="20">
        <f>G63/F63*100</f>
        <v>0</v>
      </c>
      <c r="J63" s="155"/>
    </row>
    <row r="64" spans="1:13" s="6" customFormat="1" ht="28.95" customHeight="1" x14ac:dyDescent="0.3">
      <c r="A64" s="144"/>
      <c r="B64" s="131"/>
      <c r="C64" s="131"/>
      <c r="D64" s="93" t="s">
        <v>12</v>
      </c>
      <c r="E64" s="20">
        <v>0</v>
      </c>
      <c r="F64" s="20">
        <v>0</v>
      </c>
      <c r="G64" s="20">
        <v>0</v>
      </c>
      <c r="H64" s="33">
        <f>G64-F64</f>
        <v>0</v>
      </c>
      <c r="I64" s="20">
        <v>0</v>
      </c>
      <c r="J64" s="172"/>
    </row>
    <row r="65" spans="1:13" s="6" customFormat="1" ht="28.95" customHeight="1" x14ac:dyDescent="0.3">
      <c r="A65" s="142"/>
      <c r="B65" s="129" t="s">
        <v>76</v>
      </c>
      <c r="C65" s="129" t="s">
        <v>10</v>
      </c>
      <c r="D65" s="97" t="s">
        <v>19</v>
      </c>
      <c r="E65" s="49">
        <f>E59+E62</f>
        <v>4567.8</v>
      </c>
      <c r="F65" s="49">
        <f t="shared" ref="F65:I65" si="27">F59+F62</f>
        <v>4567.8</v>
      </c>
      <c r="G65" s="49">
        <f t="shared" si="27"/>
        <v>289.06103999999999</v>
      </c>
      <c r="H65" s="49">
        <f>G65-F65</f>
        <v>-4278.7389600000006</v>
      </c>
      <c r="I65" s="49">
        <f>G65/F65*100</f>
        <v>6.3282332851701035</v>
      </c>
      <c r="J65" s="96" t="s">
        <v>10</v>
      </c>
    </row>
    <row r="66" spans="1:13" s="6" customFormat="1" ht="45.6" customHeight="1" x14ac:dyDescent="0.3">
      <c r="A66" s="143"/>
      <c r="B66" s="130"/>
      <c r="C66" s="130"/>
      <c r="D66" s="94" t="s">
        <v>11</v>
      </c>
      <c r="E66" s="24">
        <f>E60+E63</f>
        <v>2283.8999999999996</v>
      </c>
      <c r="F66" s="24">
        <f t="shared" ref="F66:I66" si="28">F60+F63</f>
        <v>2283.8999999999996</v>
      </c>
      <c r="G66" s="24">
        <f t="shared" si="28"/>
        <v>0</v>
      </c>
      <c r="H66" s="24">
        <f>G66-F66</f>
        <v>-2283.8999999999996</v>
      </c>
      <c r="I66" s="24">
        <f>G66/F66*100</f>
        <v>0</v>
      </c>
      <c r="J66" s="96" t="s">
        <v>10</v>
      </c>
    </row>
    <row r="67" spans="1:13" s="6" customFormat="1" ht="28.95" customHeight="1" x14ac:dyDescent="0.3">
      <c r="A67" s="144"/>
      <c r="B67" s="131"/>
      <c r="C67" s="131"/>
      <c r="D67" s="96" t="s">
        <v>12</v>
      </c>
      <c r="E67" s="24">
        <f>E61+E64</f>
        <v>2283.9</v>
      </c>
      <c r="F67" s="24">
        <f t="shared" ref="F67:I67" si="29">F61+F64</f>
        <v>2283.9</v>
      </c>
      <c r="G67" s="24">
        <f t="shared" si="29"/>
        <v>289.06103999999999</v>
      </c>
      <c r="H67" s="24">
        <f>G67-F67</f>
        <v>-1994.83896</v>
      </c>
      <c r="I67" s="24">
        <f>G67/F67*100</f>
        <v>12.656466570340207</v>
      </c>
      <c r="J67" s="96" t="s">
        <v>10</v>
      </c>
    </row>
    <row r="68" spans="1:13" s="6" customFormat="1" ht="28.95" customHeight="1" x14ac:dyDescent="0.3">
      <c r="A68" s="142" t="s">
        <v>37</v>
      </c>
      <c r="B68" s="129" t="s">
        <v>78</v>
      </c>
      <c r="C68" s="129" t="s">
        <v>16</v>
      </c>
      <c r="D68" s="97" t="s">
        <v>19</v>
      </c>
      <c r="E68" s="49">
        <f>E69+E70</f>
        <v>0</v>
      </c>
      <c r="F68" s="49">
        <f t="shared" ref="F68:I68" si="30">F69+F70</f>
        <v>0</v>
      </c>
      <c r="G68" s="49">
        <f t="shared" si="30"/>
        <v>0</v>
      </c>
      <c r="H68" s="49">
        <f>G68-F68</f>
        <v>0</v>
      </c>
      <c r="I68" s="49">
        <f t="shared" si="30"/>
        <v>0</v>
      </c>
      <c r="J68" s="129"/>
    </row>
    <row r="69" spans="1:13" s="6" customFormat="1" ht="46.2" customHeight="1" x14ac:dyDescent="0.3">
      <c r="A69" s="143"/>
      <c r="B69" s="130"/>
      <c r="C69" s="130"/>
      <c r="D69" s="94" t="s">
        <v>11</v>
      </c>
      <c r="E69" s="24">
        <v>0</v>
      </c>
      <c r="F69" s="24">
        <v>0</v>
      </c>
      <c r="G69" s="24">
        <v>0</v>
      </c>
      <c r="H69" s="33">
        <f>G69-F69</f>
        <v>0</v>
      </c>
      <c r="I69" s="20">
        <v>0</v>
      </c>
      <c r="J69" s="130"/>
    </row>
    <row r="70" spans="1:13" s="6" customFormat="1" ht="34.200000000000003" customHeight="1" x14ac:dyDescent="0.3">
      <c r="A70" s="143"/>
      <c r="B70" s="130"/>
      <c r="C70" s="130"/>
      <c r="D70" s="93" t="s">
        <v>12</v>
      </c>
      <c r="E70" s="20">
        <v>0</v>
      </c>
      <c r="F70" s="20">
        <v>0</v>
      </c>
      <c r="G70" s="20">
        <v>0</v>
      </c>
      <c r="H70" s="33">
        <f>G70-F70</f>
        <v>0</v>
      </c>
      <c r="I70" s="20">
        <v>0</v>
      </c>
      <c r="J70" s="131"/>
    </row>
    <row r="71" spans="1:13" s="6" customFormat="1" ht="26.4" customHeight="1" x14ac:dyDescent="0.3">
      <c r="A71" s="142" t="s">
        <v>38</v>
      </c>
      <c r="B71" s="129" t="s">
        <v>79</v>
      </c>
      <c r="C71" s="129" t="s">
        <v>17</v>
      </c>
      <c r="D71" s="97" t="s">
        <v>19</v>
      </c>
      <c r="E71" s="49">
        <f>E72+E73</f>
        <v>0</v>
      </c>
      <c r="F71" s="49">
        <f t="shared" ref="F71:I71" si="31">F72+F73</f>
        <v>0</v>
      </c>
      <c r="G71" s="49">
        <f t="shared" si="31"/>
        <v>0</v>
      </c>
      <c r="H71" s="49">
        <f>G71-F71</f>
        <v>0</v>
      </c>
      <c r="I71" s="49">
        <f t="shared" si="31"/>
        <v>0</v>
      </c>
      <c r="J71" s="125"/>
    </row>
    <row r="72" spans="1:13" s="6" customFormat="1" ht="48.6" customHeight="1" x14ac:dyDescent="0.3">
      <c r="A72" s="143"/>
      <c r="B72" s="130"/>
      <c r="C72" s="130"/>
      <c r="D72" s="94" t="s">
        <v>11</v>
      </c>
      <c r="E72" s="24">
        <v>0</v>
      </c>
      <c r="F72" s="24">
        <v>0</v>
      </c>
      <c r="G72" s="24">
        <v>0</v>
      </c>
      <c r="H72" s="100">
        <f>G72-F72</f>
        <v>0</v>
      </c>
      <c r="I72" s="20">
        <v>0</v>
      </c>
      <c r="J72" s="125"/>
    </row>
    <row r="73" spans="1:13" s="6" customFormat="1" ht="39" customHeight="1" x14ac:dyDescent="0.3">
      <c r="A73" s="143"/>
      <c r="B73" s="130"/>
      <c r="C73" s="130"/>
      <c r="D73" s="93" t="s">
        <v>12</v>
      </c>
      <c r="E73" s="20">
        <v>0</v>
      </c>
      <c r="F73" s="20">
        <v>0</v>
      </c>
      <c r="G73" s="20">
        <v>0</v>
      </c>
      <c r="H73" s="33">
        <f>G73-F73</f>
        <v>0</v>
      </c>
      <c r="I73" s="20">
        <v>0</v>
      </c>
      <c r="J73" s="125"/>
    </row>
    <row r="74" spans="1:13" s="6" customFormat="1" ht="30" customHeight="1" x14ac:dyDescent="0.3">
      <c r="A74" s="152" t="s">
        <v>39</v>
      </c>
      <c r="B74" s="125" t="s">
        <v>80</v>
      </c>
      <c r="C74" s="129" t="s">
        <v>16</v>
      </c>
      <c r="D74" s="97" t="s">
        <v>19</v>
      </c>
      <c r="E74" s="49">
        <f>E75+E76</f>
        <v>79600</v>
      </c>
      <c r="F74" s="49">
        <f t="shared" ref="F74:I74" si="32">F75+F76</f>
        <v>79600</v>
      </c>
      <c r="G74" s="49">
        <f t="shared" si="32"/>
        <v>23054.147690000005</v>
      </c>
      <c r="H74" s="49">
        <f>G74-F74</f>
        <v>-56545.852309999995</v>
      </c>
      <c r="I74" s="49">
        <f>G74/F74*100</f>
        <v>28.96249709798996</v>
      </c>
      <c r="J74" s="154" t="s">
        <v>23</v>
      </c>
    </row>
    <row r="75" spans="1:13" s="6" customFormat="1" ht="39" customHeight="1" x14ac:dyDescent="0.3">
      <c r="A75" s="152"/>
      <c r="B75" s="125"/>
      <c r="C75" s="130"/>
      <c r="D75" s="94" t="s">
        <v>11</v>
      </c>
      <c r="E75" s="24">
        <v>1395.9</v>
      </c>
      <c r="F75" s="24">
        <v>1395.9</v>
      </c>
      <c r="G75" s="24">
        <v>0</v>
      </c>
      <c r="H75" s="33">
        <f>G75-F75</f>
        <v>-1395.9</v>
      </c>
      <c r="I75" s="20">
        <f>G75/F75*100</f>
        <v>0</v>
      </c>
      <c r="J75" s="155"/>
    </row>
    <row r="76" spans="1:13" s="6" customFormat="1" ht="35.4" customHeight="1" x14ac:dyDescent="0.3">
      <c r="A76" s="152"/>
      <c r="B76" s="125"/>
      <c r="C76" s="130"/>
      <c r="D76" s="93" t="s">
        <v>12</v>
      </c>
      <c r="E76" s="20">
        <v>78204.100000000006</v>
      </c>
      <c r="F76" s="20">
        <v>78204.100000000006</v>
      </c>
      <c r="G76" s="20">
        <f>(11373365.5+585952+793994.05+236555.98+1583090.14+486106+1579644.24+103590+476000+801853.41+416650+3706710+330214+580422.37)/1000</f>
        <v>23054.147690000005</v>
      </c>
      <c r="H76" s="33">
        <f>G76-F76</f>
        <v>-55149.952310000001</v>
      </c>
      <c r="I76" s="20">
        <f>G76/F76*100</f>
        <v>29.479461677840423</v>
      </c>
      <c r="J76" s="172"/>
    </row>
    <row r="77" spans="1:13" s="6" customFormat="1" ht="31.2" customHeight="1" x14ac:dyDescent="0.3">
      <c r="A77" s="152"/>
      <c r="B77" s="125"/>
      <c r="C77" s="129" t="s">
        <v>17</v>
      </c>
      <c r="D77" s="97" t="s">
        <v>19</v>
      </c>
      <c r="E77" s="49">
        <f>E78+E79</f>
        <v>1620</v>
      </c>
      <c r="F77" s="49">
        <f t="shared" ref="F77:I77" si="33">F78+F79</f>
        <v>1620</v>
      </c>
      <c r="G77" s="49">
        <f t="shared" si="33"/>
        <v>400</v>
      </c>
      <c r="H77" s="51">
        <f>G77-F77</f>
        <v>-1220</v>
      </c>
      <c r="I77" s="21">
        <f>G77/F77*100</f>
        <v>24.691358024691358</v>
      </c>
      <c r="J77" s="129" t="s">
        <v>99</v>
      </c>
    </row>
    <row r="78" spans="1:13" s="6" customFormat="1" ht="46.2" customHeight="1" x14ac:dyDescent="0.3">
      <c r="A78" s="152"/>
      <c r="B78" s="125"/>
      <c r="C78" s="130"/>
      <c r="D78" s="94" t="s">
        <v>11</v>
      </c>
      <c r="E78" s="24">
        <v>0</v>
      </c>
      <c r="F78" s="24">
        <v>0</v>
      </c>
      <c r="G78" s="24">
        <v>0</v>
      </c>
      <c r="H78" s="33">
        <f>G78-F78</f>
        <v>0</v>
      </c>
      <c r="I78" s="20">
        <v>0</v>
      </c>
      <c r="J78" s="130"/>
    </row>
    <row r="79" spans="1:13" s="6" customFormat="1" ht="49.2" customHeight="1" x14ac:dyDescent="0.3">
      <c r="A79" s="152"/>
      <c r="B79" s="125"/>
      <c r="C79" s="130"/>
      <c r="D79" s="93" t="s">
        <v>12</v>
      </c>
      <c r="E79" s="20">
        <v>1620</v>
      </c>
      <c r="F79" s="20">
        <v>1620</v>
      </c>
      <c r="G79" s="20">
        <f>100+100+200</f>
        <v>400</v>
      </c>
      <c r="H79" s="33">
        <f>G79-F79</f>
        <v>-1220</v>
      </c>
      <c r="I79" s="20">
        <f>G79/F79*100</f>
        <v>24.691358024691358</v>
      </c>
      <c r="J79" s="131"/>
      <c r="M79" s="35"/>
    </row>
    <row r="80" spans="1:13" s="6" customFormat="1" ht="31.95" customHeight="1" x14ac:dyDescent="0.3">
      <c r="A80" s="152"/>
      <c r="B80" s="125"/>
      <c r="C80" s="129" t="s">
        <v>43</v>
      </c>
      <c r="D80" s="97" t="s">
        <v>19</v>
      </c>
      <c r="E80" s="49">
        <f>E81+E82</f>
        <v>1321.2</v>
      </c>
      <c r="F80" s="49">
        <f t="shared" ref="F80:I80" si="34">F81+F82</f>
        <v>1321.2</v>
      </c>
      <c r="G80" s="49">
        <f t="shared" si="34"/>
        <v>396.36</v>
      </c>
      <c r="H80" s="49">
        <f>G80-F80</f>
        <v>-924.84</v>
      </c>
      <c r="I80" s="49">
        <f>G80/F80*100</f>
        <v>30</v>
      </c>
      <c r="J80" s="154"/>
      <c r="M80" s="35"/>
    </row>
    <row r="81" spans="1:13" s="6" customFormat="1" ht="46.2" customHeight="1" x14ac:dyDescent="0.3">
      <c r="A81" s="152"/>
      <c r="B81" s="125"/>
      <c r="C81" s="130"/>
      <c r="D81" s="94" t="s">
        <v>11</v>
      </c>
      <c r="E81" s="24">
        <v>1321.2</v>
      </c>
      <c r="F81" s="24">
        <v>1321.2</v>
      </c>
      <c r="G81" s="24">
        <f>396360/1000</f>
        <v>396.36</v>
      </c>
      <c r="H81" s="33">
        <f>G81-F81</f>
        <v>-924.84</v>
      </c>
      <c r="I81" s="20">
        <f>G81/F81*100</f>
        <v>30</v>
      </c>
      <c r="J81" s="155"/>
      <c r="M81" s="35"/>
    </row>
    <row r="82" spans="1:13" s="6" customFormat="1" ht="44.4" customHeight="1" x14ac:dyDescent="0.3">
      <c r="A82" s="152"/>
      <c r="B82" s="125"/>
      <c r="C82" s="130"/>
      <c r="D82" s="93" t="s">
        <v>12</v>
      </c>
      <c r="E82" s="20">
        <v>0</v>
      </c>
      <c r="F82" s="20">
        <v>0</v>
      </c>
      <c r="G82" s="20">
        <v>0</v>
      </c>
      <c r="H82" s="33">
        <f>G82-F82</f>
        <v>0</v>
      </c>
      <c r="I82" s="20">
        <v>0</v>
      </c>
      <c r="J82" s="172"/>
    </row>
    <row r="83" spans="1:13" s="6" customFormat="1" ht="27.6" customHeight="1" x14ac:dyDescent="0.3">
      <c r="A83" s="152"/>
      <c r="B83" s="125"/>
      <c r="C83" s="125" t="s">
        <v>42</v>
      </c>
      <c r="D83" s="97" t="s">
        <v>19</v>
      </c>
      <c r="E83" s="49">
        <f>E84+E85</f>
        <v>34</v>
      </c>
      <c r="F83" s="49">
        <f t="shared" ref="F83:I83" si="35">F84+F85</f>
        <v>34</v>
      </c>
      <c r="G83" s="49">
        <f t="shared" si="35"/>
        <v>0</v>
      </c>
      <c r="H83" s="49">
        <f>G83-F83</f>
        <v>-34</v>
      </c>
      <c r="I83" s="49">
        <f>G83/F83*100</f>
        <v>0</v>
      </c>
      <c r="J83" s="129"/>
    </row>
    <row r="84" spans="1:13" s="6" customFormat="1" ht="46.2" customHeight="1" x14ac:dyDescent="0.3">
      <c r="A84" s="152"/>
      <c r="B84" s="125"/>
      <c r="C84" s="125"/>
      <c r="D84" s="94" t="s">
        <v>11</v>
      </c>
      <c r="E84" s="24">
        <v>34</v>
      </c>
      <c r="F84" s="24">
        <v>34</v>
      </c>
      <c r="G84" s="24">
        <v>0</v>
      </c>
      <c r="H84" s="33">
        <f>G84-F84</f>
        <v>-34</v>
      </c>
      <c r="I84" s="20">
        <f>G84/F84*100</f>
        <v>0</v>
      </c>
      <c r="J84" s="130"/>
    </row>
    <row r="85" spans="1:13" s="6" customFormat="1" ht="44.4" customHeight="1" x14ac:dyDescent="0.3">
      <c r="A85" s="152"/>
      <c r="B85" s="125"/>
      <c r="C85" s="125"/>
      <c r="D85" s="93" t="s">
        <v>12</v>
      </c>
      <c r="E85" s="20">
        <v>0</v>
      </c>
      <c r="F85" s="20">
        <v>0</v>
      </c>
      <c r="G85" s="20">
        <v>0</v>
      </c>
      <c r="H85" s="33">
        <f>G85-F85</f>
        <v>0</v>
      </c>
      <c r="I85" s="20">
        <v>0</v>
      </c>
      <c r="J85" s="131"/>
    </row>
    <row r="86" spans="1:13" s="6" customFormat="1" ht="27" customHeight="1" x14ac:dyDescent="0.3">
      <c r="A86" s="142"/>
      <c r="B86" s="129" t="s">
        <v>81</v>
      </c>
      <c r="C86" s="129" t="s">
        <v>10</v>
      </c>
      <c r="D86" s="97" t="s">
        <v>19</v>
      </c>
      <c r="E86" s="21">
        <f>E74+E77+E80+E83</f>
        <v>82575.199999999997</v>
      </c>
      <c r="F86" s="21">
        <f t="shared" ref="F86:I86" si="36">F74+F77+F80+F83</f>
        <v>82575.199999999997</v>
      </c>
      <c r="G86" s="21">
        <f t="shared" si="36"/>
        <v>23850.507690000006</v>
      </c>
      <c r="H86" s="21">
        <f>G86-F86</f>
        <v>-58724.692309999991</v>
      </c>
      <c r="I86" s="21">
        <f>G86/F86*100</f>
        <v>28.883378653639358</v>
      </c>
      <c r="J86" s="96" t="s">
        <v>10</v>
      </c>
    </row>
    <row r="87" spans="1:13" s="6" customFormat="1" ht="44.4" customHeight="1" x14ac:dyDescent="0.3">
      <c r="A87" s="143"/>
      <c r="B87" s="130"/>
      <c r="C87" s="130"/>
      <c r="D87" s="94" t="s">
        <v>11</v>
      </c>
      <c r="E87" s="20">
        <f>E75+E78+E81+E84</f>
        <v>2751.1000000000004</v>
      </c>
      <c r="F87" s="20">
        <f t="shared" ref="F87:I87" si="37">F75+F78+F81+F84</f>
        <v>2751.1000000000004</v>
      </c>
      <c r="G87" s="20">
        <f t="shared" si="37"/>
        <v>396.36</v>
      </c>
      <c r="H87" s="20">
        <f>G87-F87</f>
        <v>-2354.7400000000002</v>
      </c>
      <c r="I87" s="20">
        <f>G87/F87*100</f>
        <v>14.407327977899747</v>
      </c>
      <c r="J87" s="96" t="s">
        <v>10</v>
      </c>
    </row>
    <row r="88" spans="1:13" s="6" customFormat="1" ht="35.4" customHeight="1" x14ac:dyDescent="0.3">
      <c r="A88" s="144"/>
      <c r="B88" s="131"/>
      <c r="C88" s="131"/>
      <c r="D88" s="96" t="s">
        <v>12</v>
      </c>
      <c r="E88" s="20">
        <f>E76+E79+E82+E85</f>
        <v>79824.100000000006</v>
      </c>
      <c r="F88" s="20">
        <f>F76+F79+F82+F85</f>
        <v>79824.100000000006</v>
      </c>
      <c r="G88" s="20">
        <f t="shared" ref="F88:I88" si="38">G76+G79+G82+G85</f>
        <v>23454.147690000005</v>
      </c>
      <c r="H88" s="20">
        <f>G88-F88</f>
        <v>-56369.952310000001</v>
      </c>
      <c r="I88" s="20">
        <f>G88/F88*100</f>
        <v>29.382288920263434</v>
      </c>
      <c r="J88" s="96" t="s">
        <v>10</v>
      </c>
    </row>
    <row r="89" spans="1:13" s="6" customFormat="1" ht="28.95" customHeight="1" x14ac:dyDescent="0.3">
      <c r="A89" s="142" t="s">
        <v>40</v>
      </c>
      <c r="B89" s="129" t="s">
        <v>41</v>
      </c>
      <c r="C89" s="129" t="s">
        <v>16</v>
      </c>
      <c r="D89" s="97" t="s">
        <v>19</v>
      </c>
      <c r="E89" s="21">
        <f>E90+E91+E92</f>
        <v>11964.2</v>
      </c>
      <c r="F89" s="21">
        <f>F90+F91+F92</f>
        <v>11964.2</v>
      </c>
      <c r="G89" s="21">
        <f t="shared" ref="G89:I89" si="39">G90+G91+G92</f>
        <v>0</v>
      </c>
      <c r="H89" s="21">
        <f>G89-F89</f>
        <v>-11964.2</v>
      </c>
      <c r="I89" s="21">
        <f>G89/F89*100</f>
        <v>0</v>
      </c>
      <c r="J89" s="154" t="s">
        <v>88</v>
      </c>
    </row>
    <row r="90" spans="1:13" s="6" customFormat="1" ht="28.95" customHeight="1" x14ac:dyDescent="0.3">
      <c r="A90" s="143"/>
      <c r="B90" s="130"/>
      <c r="C90" s="130"/>
      <c r="D90" s="101" t="s">
        <v>45</v>
      </c>
      <c r="E90" s="24">
        <v>3966.1</v>
      </c>
      <c r="F90" s="24">
        <v>3966.1</v>
      </c>
      <c r="G90" s="24">
        <v>0</v>
      </c>
      <c r="H90" s="52">
        <f>G90-F90</f>
        <v>-3966.1</v>
      </c>
      <c r="I90" s="20">
        <f>G90/F90*100</f>
        <v>0</v>
      </c>
      <c r="J90" s="155"/>
    </row>
    <row r="91" spans="1:13" s="6" customFormat="1" ht="39" customHeight="1" x14ac:dyDescent="0.3">
      <c r="A91" s="143"/>
      <c r="B91" s="130"/>
      <c r="C91" s="130"/>
      <c r="D91" s="88" t="s">
        <v>11</v>
      </c>
      <c r="E91" s="24">
        <v>6203.4</v>
      </c>
      <c r="F91" s="24">
        <v>6203.4</v>
      </c>
      <c r="G91" s="24">
        <v>0</v>
      </c>
      <c r="H91" s="52">
        <f>G91-F91</f>
        <v>-6203.4</v>
      </c>
      <c r="I91" s="20">
        <f>G91/F91*100</f>
        <v>0</v>
      </c>
      <c r="J91" s="155"/>
    </row>
    <row r="92" spans="1:13" s="6" customFormat="1" ht="33" customHeight="1" x14ac:dyDescent="0.3">
      <c r="A92" s="143"/>
      <c r="B92" s="130"/>
      <c r="C92" s="130"/>
      <c r="D92" s="93" t="s">
        <v>12</v>
      </c>
      <c r="E92" s="20">
        <v>1794.7</v>
      </c>
      <c r="F92" s="20">
        <v>1794.7</v>
      </c>
      <c r="G92" s="20">
        <v>0</v>
      </c>
      <c r="H92" s="52">
        <f>G92-F92</f>
        <v>-1794.7</v>
      </c>
      <c r="I92" s="20">
        <f>G92/F92*100</f>
        <v>0</v>
      </c>
      <c r="J92" s="155"/>
    </row>
    <row r="93" spans="1:13" s="6" customFormat="1" ht="28.2" customHeight="1" x14ac:dyDescent="0.3">
      <c r="A93" s="152"/>
      <c r="B93" s="173" t="s">
        <v>44</v>
      </c>
      <c r="C93" s="173"/>
      <c r="D93" s="44" t="s">
        <v>19</v>
      </c>
      <c r="E93" s="21">
        <f>E50+E53+E59+E62+E68+E71+E74+E77+E80+E83+E89</f>
        <v>109107.2</v>
      </c>
      <c r="F93" s="21">
        <f t="shared" ref="F93:I93" si="40">F50+F53+F59+F62+F68+F71+F74+F77+F80+F83+F89</f>
        <v>109107.2</v>
      </c>
      <c r="G93" s="21">
        <f t="shared" si="40"/>
        <v>28624.689010000006</v>
      </c>
      <c r="H93" s="21">
        <f>G93-F93</f>
        <v>-80482.510989999995</v>
      </c>
      <c r="I93" s="21">
        <f>G93/F93*100</f>
        <v>26.235380442353947</v>
      </c>
      <c r="J93" s="102" t="s">
        <v>10</v>
      </c>
    </row>
    <row r="94" spans="1:13" s="6" customFormat="1" ht="28.2" customHeight="1" x14ac:dyDescent="0.3">
      <c r="A94" s="152"/>
      <c r="B94" s="173"/>
      <c r="C94" s="173"/>
      <c r="D94" s="53" t="s">
        <v>45</v>
      </c>
      <c r="E94" s="20">
        <f>E90</f>
        <v>3966.1</v>
      </c>
      <c r="F94" s="20">
        <f t="shared" ref="F94:I94" si="41">F90</f>
        <v>3966.1</v>
      </c>
      <c r="G94" s="20">
        <f t="shared" si="41"/>
        <v>0</v>
      </c>
      <c r="H94" s="20">
        <f>G94-F94</f>
        <v>-3966.1</v>
      </c>
      <c r="I94" s="20">
        <f>G94/F94*100</f>
        <v>0</v>
      </c>
      <c r="J94" s="95" t="s">
        <v>10</v>
      </c>
    </row>
    <row r="95" spans="1:13" s="6" customFormat="1" ht="42.6" customHeight="1" x14ac:dyDescent="0.3">
      <c r="A95" s="152"/>
      <c r="B95" s="173"/>
      <c r="C95" s="173"/>
      <c r="D95" s="93" t="s">
        <v>11</v>
      </c>
      <c r="E95" s="20">
        <f>E51+E54+E60+E63+E69+E72+E75+E78+E81+E84+E91</f>
        <v>11238.4</v>
      </c>
      <c r="F95" s="20">
        <f t="shared" ref="F95:I95" si="42">F51+F54+F60+F63+F69+F72+F75+F78+F81+F84+F91</f>
        <v>11238.4</v>
      </c>
      <c r="G95" s="20">
        <f t="shared" si="42"/>
        <v>396.36</v>
      </c>
      <c r="H95" s="20">
        <f>G95-F95</f>
        <v>-10842.039999999999</v>
      </c>
      <c r="I95" s="20">
        <f t="shared" ref="I95:I96" si="43">G95/F95*100</f>
        <v>3.5268365603644649</v>
      </c>
      <c r="J95" s="93" t="s">
        <v>10</v>
      </c>
    </row>
    <row r="96" spans="1:13" s="6" customFormat="1" ht="30" customHeight="1" x14ac:dyDescent="0.3">
      <c r="A96" s="152"/>
      <c r="B96" s="173"/>
      <c r="C96" s="173"/>
      <c r="D96" s="93" t="s">
        <v>12</v>
      </c>
      <c r="E96" s="20">
        <f>E52+E55+E61+E64+E70+E73+E76+E79+E82+E85+E92</f>
        <v>93902.7</v>
      </c>
      <c r="F96" s="20">
        <f t="shared" ref="F96:I96" si="44">F52+F55+F61+F64+F70+F73+F76+F79+F82+F85+F92</f>
        <v>93902.7</v>
      </c>
      <c r="G96" s="20">
        <f t="shared" si="44"/>
        <v>28228.329010000005</v>
      </c>
      <c r="H96" s="20">
        <f>G96-F96</f>
        <v>-65674.370989999996</v>
      </c>
      <c r="I96" s="20">
        <f>G96/F96*100</f>
        <v>30.06125384041141</v>
      </c>
      <c r="J96" s="92" t="s">
        <v>10</v>
      </c>
    </row>
    <row r="97" spans="1:10" ht="19.2" customHeight="1" x14ac:dyDescent="0.3">
      <c r="A97" s="126" t="s">
        <v>13</v>
      </c>
      <c r="B97" s="127"/>
      <c r="C97" s="127"/>
      <c r="D97" s="127"/>
      <c r="E97" s="127"/>
      <c r="F97" s="127"/>
      <c r="G97" s="127"/>
      <c r="H97" s="127"/>
      <c r="I97" s="127"/>
      <c r="J97" s="128"/>
    </row>
    <row r="98" spans="1:10" s="6" customFormat="1" ht="30" customHeight="1" x14ac:dyDescent="0.3">
      <c r="A98" s="174"/>
      <c r="B98" s="125"/>
      <c r="C98" s="125" t="s">
        <v>16</v>
      </c>
      <c r="D98" s="53" t="s">
        <v>45</v>
      </c>
      <c r="E98" s="20">
        <f>E94</f>
        <v>3966.1</v>
      </c>
      <c r="F98" s="20">
        <f t="shared" ref="F98:I98" si="45">F94</f>
        <v>3966.1</v>
      </c>
      <c r="G98" s="20">
        <f t="shared" si="45"/>
        <v>0</v>
      </c>
      <c r="H98" s="20">
        <f>G98-F98</f>
        <v>-3966.1</v>
      </c>
      <c r="I98" s="20">
        <f>G98/F98*100</f>
        <v>0</v>
      </c>
      <c r="J98" s="129"/>
    </row>
    <row r="99" spans="1:10" s="6" customFormat="1" ht="43.95" customHeight="1" x14ac:dyDescent="0.3">
      <c r="A99" s="175"/>
      <c r="B99" s="125"/>
      <c r="C99" s="125"/>
      <c r="D99" s="56" t="s">
        <v>11</v>
      </c>
      <c r="E99" s="24">
        <f>E51+E60+E69+E75+E91</f>
        <v>9820</v>
      </c>
      <c r="F99" s="24">
        <f t="shared" ref="F99:I99" si="46">F51+F60+F69+F75+F91</f>
        <v>9820</v>
      </c>
      <c r="G99" s="24">
        <f t="shared" si="46"/>
        <v>0</v>
      </c>
      <c r="H99" s="24">
        <f>G99-F99</f>
        <v>-9820</v>
      </c>
      <c r="I99" s="20">
        <f t="shared" ref="I99:I100" si="47">G99/F99*100</f>
        <v>0</v>
      </c>
      <c r="J99" s="130"/>
    </row>
    <row r="100" spans="1:10" s="6" customFormat="1" ht="44.4" customHeight="1" x14ac:dyDescent="0.3">
      <c r="A100" s="175"/>
      <c r="B100" s="125"/>
      <c r="C100" s="125"/>
      <c r="D100" s="57" t="s">
        <v>12</v>
      </c>
      <c r="E100" s="20">
        <f>E52+E61+E70+E76+E92</f>
        <v>92282.7</v>
      </c>
      <c r="F100" s="20">
        <f t="shared" ref="F100:I100" si="48">F52+F61+F70+F76+F92</f>
        <v>92282.7</v>
      </c>
      <c r="G100" s="20">
        <f t="shared" si="48"/>
        <v>27495.440010000006</v>
      </c>
      <c r="H100" s="20">
        <f>G100-F100</f>
        <v>-64787.259989999991</v>
      </c>
      <c r="I100" s="20">
        <f t="shared" si="47"/>
        <v>29.794793617872045</v>
      </c>
      <c r="J100" s="130"/>
    </row>
    <row r="101" spans="1:10" s="6" customFormat="1" ht="25.95" customHeight="1" x14ac:dyDescent="0.3">
      <c r="A101" s="175"/>
      <c r="B101" s="125"/>
      <c r="C101" s="125"/>
      <c r="D101" s="44" t="s">
        <v>19</v>
      </c>
      <c r="E101" s="21">
        <f>E98+E99+E100</f>
        <v>106068.8</v>
      </c>
      <c r="F101" s="21">
        <f t="shared" ref="F101:I101" si="49">F98+F99+F100</f>
        <v>106068.8</v>
      </c>
      <c r="G101" s="21">
        <f t="shared" si="49"/>
        <v>27495.440010000006</v>
      </c>
      <c r="H101" s="21">
        <f>G101-F101</f>
        <v>-78573.359989999997</v>
      </c>
      <c r="I101" s="21">
        <f>G101/F101*100</f>
        <v>25.92226932896385</v>
      </c>
      <c r="J101" s="131"/>
    </row>
    <row r="102" spans="1:10" s="6" customFormat="1" ht="46.2" customHeight="1" x14ac:dyDescent="0.3">
      <c r="A102" s="175"/>
      <c r="B102" s="125"/>
      <c r="C102" s="129" t="s">
        <v>17</v>
      </c>
      <c r="D102" s="56" t="s">
        <v>11</v>
      </c>
      <c r="E102" s="24">
        <f>E72+E78</f>
        <v>0</v>
      </c>
      <c r="F102" s="24">
        <f t="shared" ref="F102:I102" si="50">F72+F78</f>
        <v>0</v>
      </c>
      <c r="G102" s="24">
        <f t="shared" si="50"/>
        <v>0</v>
      </c>
      <c r="H102" s="24">
        <f>G102-F102</f>
        <v>0</v>
      </c>
      <c r="I102" s="24">
        <f>0</f>
        <v>0</v>
      </c>
      <c r="J102" s="129"/>
    </row>
    <row r="103" spans="1:10" s="6" customFormat="1" ht="44.4" customHeight="1" x14ac:dyDescent="0.3">
      <c r="A103" s="175"/>
      <c r="B103" s="125"/>
      <c r="C103" s="130"/>
      <c r="D103" s="57" t="s">
        <v>12</v>
      </c>
      <c r="E103" s="20">
        <f>E73+E79</f>
        <v>1620</v>
      </c>
      <c r="F103" s="20">
        <f t="shared" ref="F103:I103" si="51">F73+F79</f>
        <v>1620</v>
      </c>
      <c r="G103" s="20">
        <f t="shared" si="51"/>
        <v>400</v>
      </c>
      <c r="H103" s="20">
        <f>G103-F103</f>
        <v>-1220</v>
      </c>
      <c r="I103" s="20">
        <f>G103/F103*100</f>
        <v>24.691358024691358</v>
      </c>
      <c r="J103" s="130"/>
    </row>
    <row r="104" spans="1:10" s="6" customFormat="1" ht="25.95" customHeight="1" x14ac:dyDescent="0.3">
      <c r="A104" s="175"/>
      <c r="B104" s="125"/>
      <c r="C104" s="131"/>
      <c r="D104" s="44" t="s">
        <v>19</v>
      </c>
      <c r="E104" s="21">
        <f>E102+E103</f>
        <v>1620</v>
      </c>
      <c r="F104" s="21">
        <f t="shared" ref="F104:I104" si="52">F102+F103</f>
        <v>1620</v>
      </c>
      <c r="G104" s="21">
        <f t="shared" si="52"/>
        <v>400</v>
      </c>
      <c r="H104" s="21">
        <f>G104-F104</f>
        <v>-1220</v>
      </c>
      <c r="I104" s="21">
        <f>G104/F104*100</f>
        <v>24.691358024691358</v>
      </c>
      <c r="J104" s="131"/>
    </row>
    <row r="105" spans="1:10" s="6" customFormat="1" ht="46.2" customHeight="1" x14ac:dyDescent="0.3">
      <c r="A105" s="175"/>
      <c r="B105" s="125"/>
      <c r="C105" s="129" t="s">
        <v>43</v>
      </c>
      <c r="D105" s="56" t="s">
        <v>11</v>
      </c>
      <c r="E105" s="24">
        <f>E54+E81</f>
        <v>1321.2</v>
      </c>
      <c r="F105" s="24">
        <f t="shared" ref="F105:H105" si="53">F54+F81</f>
        <v>1321.2</v>
      </c>
      <c r="G105" s="24">
        <f>396360/1000</f>
        <v>396.36</v>
      </c>
      <c r="H105" s="24">
        <f>G105-F105</f>
        <v>-924.84</v>
      </c>
      <c r="I105" s="24">
        <f>G105/F105*100</f>
        <v>30</v>
      </c>
      <c r="J105" s="129"/>
    </row>
    <row r="106" spans="1:10" s="6" customFormat="1" ht="30.6" customHeight="1" x14ac:dyDescent="0.3">
      <c r="A106" s="175"/>
      <c r="B106" s="125"/>
      <c r="C106" s="130"/>
      <c r="D106" s="57" t="s">
        <v>12</v>
      </c>
      <c r="E106" s="20">
        <f>E55+E82</f>
        <v>0</v>
      </c>
      <c r="F106" s="20">
        <f t="shared" ref="F106:I106" si="54">F55+F82</f>
        <v>0</v>
      </c>
      <c r="G106" s="20">
        <v>0</v>
      </c>
      <c r="H106" s="20">
        <f>G106-F106</f>
        <v>0</v>
      </c>
      <c r="I106" s="20">
        <f>0</f>
        <v>0</v>
      </c>
      <c r="J106" s="130"/>
    </row>
    <row r="107" spans="1:10" s="6" customFormat="1" ht="25.95" customHeight="1" x14ac:dyDescent="0.3">
      <c r="A107" s="175"/>
      <c r="B107" s="125"/>
      <c r="C107" s="131"/>
      <c r="D107" s="44" t="s">
        <v>19</v>
      </c>
      <c r="E107" s="21">
        <f>E105+E106</f>
        <v>1321.2</v>
      </c>
      <c r="F107" s="21">
        <f t="shared" ref="F107:I107" si="55">F105+F106</f>
        <v>1321.2</v>
      </c>
      <c r="G107" s="21">
        <f t="shared" si="55"/>
        <v>396.36</v>
      </c>
      <c r="H107" s="21">
        <f>G107-F107</f>
        <v>-924.84</v>
      </c>
      <c r="I107" s="21">
        <f>G107/F107*100</f>
        <v>30</v>
      </c>
      <c r="J107" s="131"/>
    </row>
    <row r="108" spans="1:10" s="6" customFormat="1" ht="46.2" customHeight="1" x14ac:dyDescent="0.3">
      <c r="A108" s="175"/>
      <c r="B108" s="125"/>
      <c r="C108" s="129" t="s">
        <v>42</v>
      </c>
      <c r="D108" s="56" t="s">
        <v>11</v>
      </c>
      <c r="E108" s="24">
        <f>E63+E84</f>
        <v>97.2</v>
      </c>
      <c r="F108" s="24">
        <f t="shared" ref="F108:I108" si="56">F63+F84</f>
        <v>97.2</v>
      </c>
      <c r="G108" s="24">
        <f t="shared" si="56"/>
        <v>0</v>
      </c>
      <c r="H108" s="24">
        <f>G108-F108</f>
        <v>-97.2</v>
      </c>
      <c r="I108" s="24">
        <f>G108/F108*100</f>
        <v>0</v>
      </c>
      <c r="J108" s="129"/>
    </row>
    <row r="109" spans="1:10" s="6" customFormat="1" ht="32.4" customHeight="1" x14ac:dyDescent="0.3">
      <c r="A109" s="175"/>
      <c r="B109" s="125"/>
      <c r="C109" s="130"/>
      <c r="D109" s="57" t="s">
        <v>12</v>
      </c>
      <c r="E109" s="20">
        <f>E64+E85</f>
        <v>0</v>
      </c>
      <c r="F109" s="20">
        <f t="shared" ref="F109:I109" si="57">F64+F85</f>
        <v>0</v>
      </c>
      <c r="G109" s="20">
        <f t="shared" si="57"/>
        <v>0</v>
      </c>
      <c r="H109" s="20">
        <f>G109-F109</f>
        <v>0</v>
      </c>
      <c r="I109" s="20">
        <f>0</f>
        <v>0</v>
      </c>
      <c r="J109" s="130"/>
    </row>
    <row r="110" spans="1:10" s="6" customFormat="1" ht="25.95" customHeight="1" thickBot="1" x14ac:dyDescent="0.35">
      <c r="A110" s="175"/>
      <c r="B110" s="125"/>
      <c r="C110" s="131"/>
      <c r="D110" s="44" t="s">
        <v>19</v>
      </c>
      <c r="E110" s="21">
        <f>E108+E109</f>
        <v>97.2</v>
      </c>
      <c r="F110" s="21">
        <f t="shared" ref="F110:I110" si="58">F108+F109</f>
        <v>97.2</v>
      </c>
      <c r="G110" s="21">
        <f t="shared" si="58"/>
        <v>0</v>
      </c>
      <c r="H110" s="21">
        <f>G110-F110</f>
        <v>-97.2</v>
      </c>
      <c r="I110" s="21">
        <f>G110/F110*100</f>
        <v>0</v>
      </c>
      <c r="J110" s="209"/>
    </row>
    <row r="111" spans="1:10" ht="31.2" customHeight="1" thickBot="1" x14ac:dyDescent="0.35">
      <c r="A111" s="115" t="s">
        <v>46</v>
      </c>
      <c r="B111" s="116"/>
      <c r="C111" s="117"/>
      <c r="D111" s="60" t="s">
        <v>19</v>
      </c>
      <c r="E111" s="61">
        <f>E32+E46+E93</f>
        <v>234811.4</v>
      </c>
      <c r="F111" s="61">
        <f>F32+F46+F93</f>
        <v>234811.4</v>
      </c>
      <c r="G111" s="61">
        <f>G32+G46+G93</f>
        <v>96870.062189999997</v>
      </c>
      <c r="H111" s="61">
        <f>G111-F111</f>
        <v>-137941.33781</v>
      </c>
      <c r="I111" s="61">
        <f>G111/F111*100</f>
        <v>41.254411919523498</v>
      </c>
      <c r="J111" s="62" t="s">
        <v>10</v>
      </c>
    </row>
    <row r="112" spans="1:10" ht="33" customHeight="1" thickBot="1" x14ac:dyDescent="0.35">
      <c r="A112" s="118"/>
      <c r="B112" s="119"/>
      <c r="C112" s="120"/>
      <c r="D112" s="63" t="s">
        <v>45</v>
      </c>
      <c r="E112" s="61">
        <f>E94</f>
        <v>3966.1</v>
      </c>
      <c r="F112" s="61">
        <f>F94</f>
        <v>3966.1</v>
      </c>
      <c r="G112" s="61">
        <f>G94</f>
        <v>0</v>
      </c>
      <c r="H112" s="61">
        <f>G112-F112</f>
        <v>-3966.1</v>
      </c>
      <c r="I112" s="64">
        <f>G112/F112*100</f>
        <v>0</v>
      </c>
      <c r="J112" s="65" t="s">
        <v>10</v>
      </c>
    </row>
    <row r="113" spans="1:10" s="6" customFormat="1" ht="44.4" customHeight="1" thickBot="1" x14ac:dyDescent="0.35">
      <c r="A113" s="118"/>
      <c r="B113" s="119"/>
      <c r="C113" s="120"/>
      <c r="D113" s="66" t="s">
        <v>11</v>
      </c>
      <c r="E113" s="67">
        <f t="shared" ref="E113:G114" si="59">E33+E47+E95</f>
        <v>11238.4</v>
      </c>
      <c r="F113" s="67">
        <f t="shared" si="59"/>
        <v>11238.4</v>
      </c>
      <c r="G113" s="67">
        <f t="shared" si="59"/>
        <v>396.36</v>
      </c>
      <c r="H113" s="61">
        <f>G113-F113</f>
        <v>-10842.039999999999</v>
      </c>
      <c r="I113" s="64">
        <f>G113/F113*100</f>
        <v>3.5268365603644649</v>
      </c>
      <c r="J113" s="68" t="s">
        <v>10</v>
      </c>
    </row>
    <row r="114" spans="1:10" s="6" customFormat="1" ht="33" customHeight="1" thickBot="1" x14ac:dyDescent="0.35">
      <c r="A114" s="121"/>
      <c r="B114" s="122"/>
      <c r="C114" s="123"/>
      <c r="D114" s="69" t="s">
        <v>12</v>
      </c>
      <c r="E114" s="70">
        <f t="shared" si="59"/>
        <v>219606.9</v>
      </c>
      <c r="F114" s="70">
        <f t="shared" si="59"/>
        <v>219606.9</v>
      </c>
      <c r="G114" s="70">
        <f t="shared" si="59"/>
        <v>96473.702189999996</v>
      </c>
      <c r="H114" s="61">
        <f>G114-F114</f>
        <v>-123133.19781</v>
      </c>
      <c r="I114" s="64">
        <f>G114/F114*100</f>
        <v>43.930178054514677</v>
      </c>
      <c r="J114" s="71" t="s">
        <v>10</v>
      </c>
    </row>
    <row r="115" spans="1:10" s="6" customFormat="1" ht="13.2" customHeight="1" x14ac:dyDescent="0.3">
      <c r="A115" s="109" t="s">
        <v>82</v>
      </c>
      <c r="B115" s="110"/>
      <c r="C115" s="110"/>
      <c r="D115" s="111"/>
      <c r="E115" s="111"/>
      <c r="F115" s="111"/>
      <c r="G115" s="111"/>
      <c r="H115" s="111"/>
      <c r="I115" s="111"/>
      <c r="J115" s="112"/>
    </row>
    <row r="116" spans="1:10" s="6" customFormat="1" ht="42" customHeight="1" x14ac:dyDescent="0.3">
      <c r="A116" s="125" t="s">
        <v>18</v>
      </c>
      <c r="B116" s="125"/>
      <c r="C116" s="125" t="s">
        <v>10</v>
      </c>
      <c r="D116" s="42" t="s">
        <v>11</v>
      </c>
      <c r="E116" s="11">
        <v>0</v>
      </c>
      <c r="F116" s="11">
        <v>0</v>
      </c>
      <c r="G116" s="11">
        <v>0</v>
      </c>
      <c r="H116" s="72">
        <f>G116-F116</f>
        <v>0</v>
      </c>
      <c r="I116" s="11">
        <v>0</v>
      </c>
      <c r="J116" s="43" t="s">
        <v>10</v>
      </c>
    </row>
    <row r="117" spans="1:10" s="6" customFormat="1" ht="28.95" customHeight="1" x14ac:dyDescent="0.3">
      <c r="A117" s="125"/>
      <c r="B117" s="125"/>
      <c r="C117" s="125"/>
      <c r="D117" s="42" t="s">
        <v>12</v>
      </c>
      <c r="E117" s="11">
        <v>2100</v>
      </c>
      <c r="F117" s="11">
        <v>2100</v>
      </c>
      <c r="G117" s="11">
        <v>0</v>
      </c>
      <c r="H117" s="72">
        <f>G117-F117</f>
        <v>-2100</v>
      </c>
      <c r="I117" s="11">
        <f>G117/F117*100</f>
        <v>0</v>
      </c>
      <c r="J117" s="43" t="s">
        <v>10</v>
      </c>
    </row>
    <row r="118" spans="1:10" s="10" customFormat="1" ht="24.6" customHeight="1" x14ac:dyDescent="0.3">
      <c r="A118" s="125"/>
      <c r="B118" s="125"/>
      <c r="C118" s="125"/>
      <c r="D118" s="78" t="s">
        <v>19</v>
      </c>
      <c r="E118" s="40">
        <f>E116+E117</f>
        <v>2100</v>
      </c>
      <c r="F118" s="40">
        <f t="shared" ref="F118:I118" si="60">F116+F117</f>
        <v>2100</v>
      </c>
      <c r="G118" s="40">
        <f t="shared" si="60"/>
        <v>0</v>
      </c>
      <c r="H118" s="40">
        <f>G118-F118</f>
        <v>-2100</v>
      </c>
      <c r="I118" s="40">
        <f>G118/F118*100</f>
        <v>0</v>
      </c>
      <c r="J118" s="73" t="s">
        <v>10</v>
      </c>
    </row>
    <row r="119" spans="1:10" s="6" customFormat="1" ht="16.2" hidden="1" customHeight="1" x14ac:dyDescent="0.3">
      <c r="A119" s="113" t="s">
        <v>13</v>
      </c>
      <c r="B119" s="111"/>
      <c r="C119" s="110"/>
      <c r="D119" s="110"/>
      <c r="E119" s="110"/>
      <c r="F119" s="110"/>
      <c r="G119" s="110"/>
      <c r="H119" s="110"/>
      <c r="I119" s="110"/>
      <c r="J119" s="114"/>
    </row>
    <row r="120" spans="1:10" ht="31.95" hidden="1" customHeight="1" x14ac:dyDescent="0.3">
      <c r="A120" s="132" t="s">
        <v>47</v>
      </c>
      <c r="B120" s="133"/>
      <c r="C120" s="129" t="s">
        <v>10</v>
      </c>
      <c r="D120" s="74" t="s">
        <v>45</v>
      </c>
      <c r="E120" s="20"/>
      <c r="F120" s="20"/>
      <c r="G120" s="20"/>
      <c r="H120" s="75"/>
      <c r="I120" s="20"/>
      <c r="J120" s="84" t="s">
        <v>10</v>
      </c>
    </row>
    <row r="121" spans="1:10" s="6" customFormat="1" ht="47.4" hidden="1" customHeight="1" x14ac:dyDescent="0.3">
      <c r="A121" s="134"/>
      <c r="B121" s="135"/>
      <c r="C121" s="130"/>
      <c r="D121" s="45" t="s">
        <v>11</v>
      </c>
      <c r="E121" s="46"/>
      <c r="F121" s="46"/>
      <c r="G121" s="46"/>
      <c r="H121" s="76"/>
      <c r="I121" s="46"/>
      <c r="J121" s="55" t="s">
        <v>10</v>
      </c>
    </row>
    <row r="122" spans="1:10" s="6" customFormat="1" ht="36" hidden="1" customHeight="1" x14ac:dyDescent="0.3">
      <c r="A122" s="134"/>
      <c r="B122" s="135"/>
      <c r="C122" s="130"/>
      <c r="D122" s="42" t="s">
        <v>12</v>
      </c>
      <c r="E122" s="11"/>
      <c r="F122" s="11"/>
      <c r="G122" s="11"/>
      <c r="H122" s="77"/>
      <c r="I122" s="11"/>
      <c r="J122" s="43" t="s">
        <v>10</v>
      </c>
    </row>
    <row r="123" spans="1:10" s="10" customFormat="1" ht="17.399999999999999" hidden="1" customHeight="1" x14ac:dyDescent="0.3">
      <c r="A123" s="136"/>
      <c r="B123" s="137"/>
      <c r="C123" s="131"/>
      <c r="D123" s="78" t="s">
        <v>19</v>
      </c>
      <c r="E123" s="40"/>
      <c r="F123" s="40"/>
      <c r="G123" s="40"/>
      <c r="H123" s="79"/>
      <c r="I123" s="40"/>
      <c r="J123" s="73" t="s">
        <v>10</v>
      </c>
    </row>
    <row r="124" spans="1:10" s="6" customFormat="1" ht="45.6" hidden="1" customHeight="1" x14ac:dyDescent="0.3">
      <c r="A124" s="132" t="s">
        <v>48</v>
      </c>
      <c r="B124" s="138"/>
      <c r="C124" s="129" t="s">
        <v>10</v>
      </c>
      <c r="D124" s="42" t="s">
        <v>11</v>
      </c>
      <c r="E124" s="11"/>
      <c r="F124" s="11"/>
      <c r="G124" s="11"/>
      <c r="H124" s="77"/>
      <c r="I124" s="11"/>
      <c r="J124" s="43" t="s">
        <v>10</v>
      </c>
    </row>
    <row r="125" spans="1:10" s="6" customFormat="1" ht="34.200000000000003" hidden="1" customHeight="1" x14ac:dyDescent="0.3">
      <c r="A125" s="134"/>
      <c r="B125" s="139"/>
      <c r="C125" s="130"/>
      <c r="D125" s="42" t="s">
        <v>12</v>
      </c>
      <c r="E125" s="11"/>
      <c r="F125" s="11"/>
      <c r="G125" s="11"/>
      <c r="H125" s="77"/>
      <c r="I125" s="11"/>
      <c r="J125" s="43" t="s">
        <v>10</v>
      </c>
    </row>
    <row r="126" spans="1:10" s="10" customFormat="1" ht="24" hidden="1" customHeight="1" x14ac:dyDescent="0.3">
      <c r="A126" s="140"/>
      <c r="B126" s="141"/>
      <c r="C126" s="131"/>
      <c r="D126" s="80" t="s">
        <v>19</v>
      </c>
      <c r="E126" s="81"/>
      <c r="F126" s="81"/>
      <c r="G126" s="81"/>
      <c r="H126" s="82"/>
      <c r="I126" s="81"/>
      <c r="J126" s="83" t="s">
        <v>10</v>
      </c>
    </row>
    <row r="127" spans="1:10" s="6" customFormat="1" ht="45.6" hidden="1" customHeight="1" x14ac:dyDescent="0.3">
      <c r="A127" s="132" t="s">
        <v>49</v>
      </c>
      <c r="B127" s="138"/>
      <c r="C127" s="129" t="s">
        <v>10</v>
      </c>
      <c r="D127" s="42" t="s">
        <v>11</v>
      </c>
      <c r="E127" s="11"/>
      <c r="F127" s="11"/>
      <c r="G127" s="11"/>
      <c r="H127" s="77"/>
      <c r="I127" s="11"/>
      <c r="J127" s="43" t="s">
        <v>10</v>
      </c>
    </row>
    <row r="128" spans="1:10" s="6" customFormat="1" ht="34.200000000000003" hidden="1" customHeight="1" x14ac:dyDescent="0.3">
      <c r="A128" s="134"/>
      <c r="B128" s="139"/>
      <c r="C128" s="130"/>
      <c r="D128" s="42" t="s">
        <v>12</v>
      </c>
      <c r="E128" s="11"/>
      <c r="F128" s="11"/>
      <c r="G128" s="11"/>
      <c r="H128" s="77"/>
      <c r="I128" s="11"/>
      <c r="J128" s="43" t="s">
        <v>10</v>
      </c>
    </row>
    <row r="129" spans="1:10" s="10" customFormat="1" ht="24" hidden="1" customHeight="1" x14ac:dyDescent="0.3">
      <c r="A129" s="140"/>
      <c r="B129" s="141"/>
      <c r="C129" s="131"/>
      <c r="D129" s="80" t="s">
        <v>19</v>
      </c>
      <c r="E129" s="81"/>
      <c r="F129" s="81"/>
      <c r="G129" s="81"/>
      <c r="H129" s="82"/>
      <c r="I129" s="81"/>
      <c r="J129" s="83" t="s">
        <v>10</v>
      </c>
    </row>
    <row r="130" spans="1:10" s="10" customFormat="1" ht="31.95" customHeight="1" x14ac:dyDescent="0.3">
      <c r="A130" s="176" t="s">
        <v>50</v>
      </c>
      <c r="B130" s="177"/>
      <c r="C130" s="129" t="s">
        <v>10</v>
      </c>
      <c r="D130" s="47" t="s">
        <v>45</v>
      </c>
      <c r="E130" s="37">
        <f>E112</f>
        <v>3966.1</v>
      </c>
      <c r="F130" s="37">
        <v>3966.1</v>
      </c>
      <c r="G130" s="37">
        <v>0</v>
      </c>
      <c r="H130" s="37">
        <f>G130-F130</f>
        <v>-3966.1</v>
      </c>
      <c r="I130" s="37">
        <f>G130/F130*100</f>
        <v>0</v>
      </c>
      <c r="J130" s="54" t="s">
        <v>10</v>
      </c>
    </row>
    <row r="131" spans="1:10" s="6" customFormat="1" ht="45.6" customHeight="1" x14ac:dyDescent="0.3">
      <c r="A131" s="134"/>
      <c r="B131" s="139"/>
      <c r="C131" s="130"/>
      <c r="D131" s="42" t="s">
        <v>11</v>
      </c>
      <c r="E131" s="11">
        <f>E113</f>
        <v>11238.4</v>
      </c>
      <c r="F131" s="11">
        <v>13284.5</v>
      </c>
      <c r="G131" s="11">
        <v>0</v>
      </c>
      <c r="H131" s="37">
        <f>G131-F131</f>
        <v>-13284.5</v>
      </c>
      <c r="I131" s="37">
        <f>G131/F131*100</f>
        <v>0</v>
      </c>
      <c r="J131" s="43" t="s">
        <v>10</v>
      </c>
    </row>
    <row r="132" spans="1:10" s="6" customFormat="1" ht="28.95" customHeight="1" x14ac:dyDescent="0.3">
      <c r="A132" s="134"/>
      <c r="B132" s="139"/>
      <c r="C132" s="130"/>
      <c r="D132" s="42" t="s">
        <v>12</v>
      </c>
      <c r="E132" s="11">
        <f>E114-E117</f>
        <v>217506.9</v>
      </c>
      <c r="F132" s="11">
        <v>217660.9</v>
      </c>
      <c r="G132" s="33">
        <f>G114-G117</f>
        <v>96473.702189999996</v>
      </c>
      <c r="H132" s="20">
        <f>G132-F132</f>
        <v>-121187.19781</v>
      </c>
      <c r="I132" s="20">
        <f>G132/F132*100</f>
        <v>44.322936361101142</v>
      </c>
      <c r="J132" s="105" t="s">
        <v>10</v>
      </c>
    </row>
    <row r="133" spans="1:10" s="10" customFormat="1" ht="24" customHeight="1" x14ac:dyDescent="0.3">
      <c r="A133" s="140"/>
      <c r="B133" s="141"/>
      <c r="C133" s="131"/>
      <c r="D133" s="80" t="s">
        <v>19</v>
      </c>
      <c r="E133" s="81">
        <f>E130+E131+E132</f>
        <v>232711.4</v>
      </c>
      <c r="F133" s="81">
        <f t="shared" ref="F133:I133" si="61">F130+F131+F132</f>
        <v>234911.5</v>
      </c>
      <c r="G133" s="81">
        <f t="shared" si="61"/>
        <v>96473.702189999996</v>
      </c>
      <c r="H133" s="106">
        <f>G133-F133</f>
        <v>-138437.79781000002</v>
      </c>
      <c r="I133" s="106">
        <f>G133/F133*100</f>
        <v>41.068105303486632</v>
      </c>
      <c r="J133" s="83" t="s">
        <v>10</v>
      </c>
    </row>
    <row r="134" spans="1:10" s="6" customFormat="1" ht="13.2" customHeight="1" x14ac:dyDescent="0.3">
      <c r="A134" s="113" t="s">
        <v>82</v>
      </c>
      <c r="B134" s="111"/>
      <c r="C134" s="110"/>
      <c r="D134" s="110"/>
      <c r="E134" s="110"/>
      <c r="F134" s="110"/>
      <c r="G134" s="110"/>
      <c r="H134" s="110"/>
      <c r="I134" s="110"/>
      <c r="J134" s="114"/>
    </row>
    <row r="135" spans="1:10" s="6" customFormat="1" ht="31.95" customHeight="1" x14ac:dyDescent="0.3">
      <c r="A135" s="132" t="s">
        <v>51</v>
      </c>
      <c r="B135" s="133"/>
      <c r="C135" s="129" t="s">
        <v>52</v>
      </c>
      <c r="D135" s="53" t="s">
        <v>45</v>
      </c>
      <c r="E135" s="20">
        <f>E90</f>
        <v>3966.1</v>
      </c>
      <c r="F135" s="20">
        <f t="shared" ref="F135:I135" si="62">F90</f>
        <v>3966.1</v>
      </c>
      <c r="G135" s="20">
        <f t="shared" si="62"/>
        <v>0</v>
      </c>
      <c r="H135" s="20">
        <f>G135-F135</f>
        <v>-3966.1</v>
      </c>
      <c r="I135" s="20">
        <f>G135/F135*100</f>
        <v>0</v>
      </c>
      <c r="J135" s="84" t="s">
        <v>10</v>
      </c>
    </row>
    <row r="136" spans="1:10" s="6" customFormat="1" ht="53.4" customHeight="1" x14ac:dyDescent="0.3">
      <c r="A136" s="134"/>
      <c r="B136" s="135"/>
      <c r="C136" s="130"/>
      <c r="D136" s="45" t="s">
        <v>11</v>
      </c>
      <c r="E136" s="46">
        <f>E37+E99</f>
        <v>9820</v>
      </c>
      <c r="F136" s="46">
        <f>F37+F99</f>
        <v>9820</v>
      </c>
      <c r="G136" s="46">
        <f>G37+G99</f>
        <v>0</v>
      </c>
      <c r="H136" s="46">
        <f>G136-F136</f>
        <v>-9820</v>
      </c>
      <c r="I136" s="46">
        <f>G136/F136*100</f>
        <v>0</v>
      </c>
      <c r="J136" s="55" t="s">
        <v>10</v>
      </c>
    </row>
    <row r="137" spans="1:10" s="6" customFormat="1" ht="36" customHeight="1" x14ac:dyDescent="0.3">
      <c r="A137" s="134"/>
      <c r="B137" s="135"/>
      <c r="C137" s="130"/>
      <c r="D137" s="42" t="s">
        <v>12</v>
      </c>
      <c r="E137" s="11">
        <f>E38+E100</f>
        <v>217986.9</v>
      </c>
      <c r="F137" s="11">
        <f>F38+F100</f>
        <v>217986.9</v>
      </c>
      <c r="G137" s="11">
        <f>G38+G100</f>
        <v>95740.813190000001</v>
      </c>
      <c r="H137" s="20">
        <f>G137-F137</f>
        <v>-122246.08680999999</v>
      </c>
      <c r="I137" s="20">
        <f>G137/F137*100</f>
        <v>43.920443471603107</v>
      </c>
      <c r="J137" s="43" t="s">
        <v>10</v>
      </c>
    </row>
    <row r="138" spans="1:10" s="10" customFormat="1" ht="19.95" customHeight="1" x14ac:dyDescent="0.3">
      <c r="A138" s="136"/>
      <c r="B138" s="137"/>
      <c r="C138" s="131"/>
      <c r="D138" s="78" t="s">
        <v>19</v>
      </c>
      <c r="E138" s="40">
        <f>E135+E136+E137</f>
        <v>231773</v>
      </c>
      <c r="F138" s="40">
        <f t="shared" ref="F138:I138" si="63">F135+F136+F137</f>
        <v>231773</v>
      </c>
      <c r="G138" s="40">
        <f t="shared" si="63"/>
        <v>95740.813190000001</v>
      </c>
      <c r="H138" s="40">
        <f>G138-F138</f>
        <v>-136032.18680999998</v>
      </c>
      <c r="I138" s="40">
        <f>G138/F138*100</f>
        <v>41.308009643055918</v>
      </c>
      <c r="J138" s="73" t="s">
        <v>10</v>
      </c>
    </row>
    <row r="139" spans="1:10" s="6" customFormat="1" ht="42" customHeight="1" x14ac:dyDescent="0.3">
      <c r="A139" s="132" t="s">
        <v>53</v>
      </c>
      <c r="B139" s="138"/>
      <c r="C139" s="129" t="s">
        <v>54</v>
      </c>
      <c r="D139" s="42" t="s">
        <v>11</v>
      </c>
      <c r="E139" s="11">
        <f t="shared" ref="E139:I140" si="64">E40+E102</f>
        <v>0</v>
      </c>
      <c r="F139" s="11">
        <f t="shared" si="64"/>
        <v>0</v>
      </c>
      <c r="G139" s="11">
        <f t="shared" si="64"/>
        <v>0</v>
      </c>
      <c r="H139" s="11">
        <f>G139-F139</f>
        <v>0</v>
      </c>
      <c r="I139" s="11">
        <f t="shared" si="64"/>
        <v>0</v>
      </c>
      <c r="J139" s="43" t="s">
        <v>10</v>
      </c>
    </row>
    <row r="140" spans="1:10" s="6" customFormat="1" ht="31.95" customHeight="1" x14ac:dyDescent="0.3">
      <c r="A140" s="134"/>
      <c r="B140" s="139"/>
      <c r="C140" s="130"/>
      <c r="D140" s="42" t="s">
        <v>12</v>
      </c>
      <c r="E140" s="11">
        <f t="shared" si="64"/>
        <v>1620</v>
      </c>
      <c r="F140" s="11">
        <f t="shared" si="64"/>
        <v>1620</v>
      </c>
      <c r="G140" s="11">
        <f t="shared" si="64"/>
        <v>400</v>
      </c>
      <c r="H140" s="11">
        <f>G140-F140</f>
        <v>-1220</v>
      </c>
      <c r="I140" s="11">
        <f>G140/F140*100</f>
        <v>24.691358024691358</v>
      </c>
      <c r="J140" s="43" t="s">
        <v>10</v>
      </c>
    </row>
    <row r="141" spans="1:10" s="10" customFormat="1" ht="24" customHeight="1" x14ac:dyDescent="0.3">
      <c r="A141" s="140"/>
      <c r="B141" s="141"/>
      <c r="C141" s="131"/>
      <c r="D141" s="80" t="s">
        <v>19</v>
      </c>
      <c r="E141" s="81">
        <f>E139+E140</f>
        <v>1620</v>
      </c>
      <c r="F141" s="81">
        <f t="shared" ref="F141:I141" si="65">F139+F140</f>
        <v>1620</v>
      </c>
      <c r="G141" s="81">
        <f t="shared" si="65"/>
        <v>400</v>
      </c>
      <c r="H141" s="81">
        <f>G141-F141</f>
        <v>-1220</v>
      </c>
      <c r="I141" s="81">
        <f>G141/F141*100</f>
        <v>24.691358024691358</v>
      </c>
      <c r="J141" s="83" t="s">
        <v>10</v>
      </c>
    </row>
    <row r="142" spans="1:10" s="6" customFormat="1" ht="45.6" customHeight="1" x14ac:dyDescent="0.3">
      <c r="A142" s="132" t="s">
        <v>55</v>
      </c>
      <c r="B142" s="138"/>
      <c r="C142" s="129" t="s">
        <v>56</v>
      </c>
      <c r="D142" s="42" t="s">
        <v>11</v>
      </c>
      <c r="E142" s="11">
        <v>0</v>
      </c>
      <c r="F142" s="11">
        <v>0</v>
      </c>
      <c r="G142" s="11">
        <v>0</v>
      </c>
      <c r="H142" s="77">
        <f>G142-F142</f>
        <v>0</v>
      </c>
      <c r="I142" s="11">
        <v>0</v>
      </c>
      <c r="J142" s="43" t="s">
        <v>10</v>
      </c>
    </row>
    <row r="143" spans="1:10" s="6" customFormat="1" ht="34.200000000000003" customHeight="1" x14ac:dyDescent="0.3">
      <c r="A143" s="134"/>
      <c r="B143" s="139"/>
      <c r="C143" s="130"/>
      <c r="D143" s="42" t="s">
        <v>12</v>
      </c>
      <c r="E143" s="11">
        <f>E48</f>
        <v>0</v>
      </c>
      <c r="F143" s="11">
        <v>0</v>
      </c>
      <c r="G143" s="11">
        <v>0</v>
      </c>
      <c r="H143" s="77">
        <f>G143-F143</f>
        <v>0</v>
      </c>
      <c r="I143" s="11">
        <v>0</v>
      </c>
      <c r="J143" s="43" t="s">
        <v>10</v>
      </c>
    </row>
    <row r="144" spans="1:10" s="10" customFormat="1" ht="24" customHeight="1" x14ac:dyDescent="0.3">
      <c r="A144" s="140"/>
      <c r="B144" s="141"/>
      <c r="C144" s="131"/>
      <c r="D144" s="80" t="s">
        <v>19</v>
      </c>
      <c r="E144" s="81">
        <f>E142+E143</f>
        <v>0</v>
      </c>
      <c r="F144" s="81">
        <f t="shared" ref="F144:I144" si="66">F142+F143</f>
        <v>0</v>
      </c>
      <c r="G144" s="81">
        <f t="shared" si="66"/>
        <v>0</v>
      </c>
      <c r="H144" s="81">
        <f>G144-F144</f>
        <v>0</v>
      </c>
      <c r="I144" s="81">
        <f t="shared" si="66"/>
        <v>0</v>
      </c>
      <c r="J144" s="83" t="s">
        <v>10</v>
      </c>
    </row>
    <row r="145" spans="1:10" s="6" customFormat="1" ht="43.2" customHeight="1" x14ac:dyDescent="0.3">
      <c r="A145" s="132" t="s">
        <v>57</v>
      </c>
      <c r="B145" s="138"/>
      <c r="C145" s="129" t="s">
        <v>58</v>
      </c>
      <c r="D145" s="42" t="s">
        <v>11</v>
      </c>
      <c r="E145" s="11">
        <f>E63+E84</f>
        <v>97.2</v>
      </c>
      <c r="F145" s="11">
        <v>97.2</v>
      </c>
      <c r="G145" s="11">
        <v>0</v>
      </c>
      <c r="H145" s="77">
        <f>G145-F145</f>
        <v>-97.2</v>
      </c>
      <c r="I145" s="11">
        <f>G145/F145*100</f>
        <v>0</v>
      </c>
      <c r="J145" s="43" t="s">
        <v>10</v>
      </c>
    </row>
    <row r="146" spans="1:10" s="6" customFormat="1" ht="28.95" customHeight="1" x14ac:dyDescent="0.3">
      <c r="A146" s="134"/>
      <c r="B146" s="139"/>
      <c r="C146" s="130"/>
      <c r="D146" s="42" t="s">
        <v>12</v>
      </c>
      <c r="E146" s="11">
        <f>E64+E85</f>
        <v>0</v>
      </c>
      <c r="F146" s="11">
        <v>0</v>
      </c>
      <c r="G146" s="11">
        <v>0</v>
      </c>
      <c r="H146" s="77">
        <f>G146-F146</f>
        <v>0</v>
      </c>
      <c r="I146" s="11">
        <v>0</v>
      </c>
      <c r="J146" s="43" t="s">
        <v>10</v>
      </c>
    </row>
    <row r="147" spans="1:10" s="10" customFormat="1" ht="24" customHeight="1" x14ac:dyDescent="0.3">
      <c r="A147" s="140"/>
      <c r="B147" s="141"/>
      <c r="C147" s="131"/>
      <c r="D147" s="80" t="s">
        <v>19</v>
      </c>
      <c r="E147" s="81">
        <f>E145+E146</f>
        <v>97.2</v>
      </c>
      <c r="F147" s="81">
        <f t="shared" ref="F147:I147" si="67">F145+F146</f>
        <v>97.2</v>
      </c>
      <c r="G147" s="81">
        <f t="shared" si="67"/>
        <v>0</v>
      </c>
      <c r="H147" s="81">
        <f>G147-F147</f>
        <v>-97.2</v>
      </c>
      <c r="I147" s="81">
        <f>G147/F147*100</f>
        <v>0</v>
      </c>
      <c r="J147" s="83" t="s">
        <v>10</v>
      </c>
    </row>
    <row r="148" spans="1:10" s="6" customFormat="1" ht="43.2" customHeight="1" x14ac:dyDescent="0.3">
      <c r="A148" s="163" t="s">
        <v>59</v>
      </c>
      <c r="B148" s="164"/>
      <c r="C148" s="169" t="s">
        <v>43</v>
      </c>
      <c r="D148" s="12" t="s">
        <v>11</v>
      </c>
      <c r="E148" s="7">
        <f t="shared" ref="E148:I149" si="68">E54+E81</f>
        <v>1321.2</v>
      </c>
      <c r="F148" s="7">
        <f t="shared" si="68"/>
        <v>1321.2</v>
      </c>
      <c r="G148" s="7">
        <f t="shared" si="68"/>
        <v>396.36</v>
      </c>
      <c r="H148" s="7">
        <f>G148-F148</f>
        <v>-924.84</v>
      </c>
      <c r="I148" s="7">
        <f>G148/F148*100</f>
        <v>30</v>
      </c>
      <c r="J148" s="16" t="s">
        <v>10</v>
      </c>
    </row>
    <row r="149" spans="1:10" s="6" customFormat="1" ht="27.6" customHeight="1" x14ac:dyDescent="0.3">
      <c r="A149" s="165"/>
      <c r="B149" s="166"/>
      <c r="C149" s="170"/>
      <c r="D149" s="12" t="s">
        <v>12</v>
      </c>
      <c r="E149" s="11">
        <f t="shared" si="68"/>
        <v>0</v>
      </c>
      <c r="F149" s="11">
        <f t="shared" si="68"/>
        <v>0</v>
      </c>
      <c r="G149" s="11">
        <f>G55+G82</f>
        <v>332.88900000000001</v>
      </c>
      <c r="H149" s="11">
        <f>G149-F149</f>
        <v>332.88900000000001</v>
      </c>
      <c r="I149" s="11">
        <f t="shared" si="68"/>
        <v>0</v>
      </c>
      <c r="J149" s="16" t="s">
        <v>10</v>
      </c>
    </row>
    <row r="150" spans="1:10" s="10" customFormat="1" ht="24" customHeight="1" x14ac:dyDescent="0.3">
      <c r="A150" s="167"/>
      <c r="B150" s="168"/>
      <c r="C150" s="171"/>
      <c r="D150" s="22" t="s">
        <v>19</v>
      </c>
      <c r="E150" s="17">
        <f>E148+E149</f>
        <v>1321.2</v>
      </c>
      <c r="F150" s="17">
        <f t="shared" ref="F150:I150" si="69">F148+F149</f>
        <v>1321.2</v>
      </c>
      <c r="G150" s="17">
        <f t="shared" si="69"/>
        <v>729.24900000000002</v>
      </c>
      <c r="H150" s="17">
        <f>G150-F150</f>
        <v>-591.95100000000002</v>
      </c>
      <c r="I150" s="17">
        <f>G150/F150*100</f>
        <v>55.195958219800175</v>
      </c>
      <c r="J150" s="18" t="s">
        <v>10</v>
      </c>
    </row>
    <row r="151" spans="1:10" ht="18" customHeight="1" x14ac:dyDescent="0.3">
      <c r="A151" s="1" t="s">
        <v>14</v>
      </c>
      <c r="B151" s="8"/>
      <c r="C151" s="8"/>
      <c r="D151" s="9"/>
      <c r="E151" s="9"/>
      <c r="F151" s="9"/>
      <c r="G151" s="8"/>
      <c r="H151" s="8"/>
      <c r="I151" s="8"/>
      <c r="J151" s="8"/>
    </row>
    <row r="152" spans="1:10" ht="34.200000000000003" customHeight="1" x14ac:dyDescent="0.3">
      <c r="A152" s="3" t="s">
        <v>96</v>
      </c>
      <c r="B152" s="8"/>
      <c r="C152" s="8"/>
      <c r="D152" s="9"/>
      <c r="E152" s="9"/>
      <c r="F152" s="9"/>
      <c r="G152" s="8"/>
      <c r="H152" s="8"/>
      <c r="I152" s="8"/>
      <c r="J152" s="8"/>
    </row>
    <row r="153" spans="1:10" x14ac:dyDescent="0.3">
      <c r="A153" s="2" t="s">
        <v>95</v>
      </c>
      <c r="B153" s="8"/>
      <c r="C153" s="8"/>
      <c r="D153" s="9"/>
      <c r="E153" s="23"/>
      <c r="F153" s="9"/>
      <c r="G153" s="8"/>
      <c r="H153" s="8"/>
      <c r="I153" s="8"/>
      <c r="J153" s="8"/>
    </row>
    <row r="154" spans="1:10" ht="25.95" customHeight="1" x14ac:dyDescent="0.3">
      <c r="A154" s="103" t="s">
        <v>83</v>
      </c>
      <c r="B154" s="104"/>
      <c r="C154" s="104"/>
      <c r="D154" s="104"/>
      <c r="E154" s="104"/>
      <c r="F154" s="104"/>
      <c r="G154" s="107" t="s">
        <v>84</v>
      </c>
      <c r="H154" s="107"/>
      <c r="I154" s="8"/>
      <c r="J154" s="8"/>
    </row>
    <row r="155" spans="1:10" ht="16.2" customHeight="1" x14ac:dyDescent="0.3">
      <c r="A155" s="3" t="s">
        <v>86</v>
      </c>
      <c r="B155" s="8"/>
      <c r="C155" s="8"/>
      <c r="D155" s="9"/>
      <c r="E155" s="9"/>
      <c r="F155" s="9"/>
      <c r="G155" s="8"/>
      <c r="H155" s="8"/>
      <c r="I155" s="8"/>
      <c r="J155" s="8"/>
    </row>
    <row r="156" spans="1:10" x14ac:dyDescent="0.3">
      <c r="A156" s="2" t="s">
        <v>94</v>
      </c>
      <c r="B156" s="8"/>
      <c r="C156" s="8"/>
      <c r="D156" s="9"/>
      <c r="E156" s="23"/>
      <c r="F156" s="9"/>
      <c r="G156" s="8"/>
      <c r="H156" s="8"/>
      <c r="I156" s="8"/>
      <c r="J156" s="8"/>
    </row>
    <row r="157" spans="1:10" ht="25.95" customHeight="1" x14ac:dyDescent="0.3">
      <c r="A157" s="103" t="s">
        <v>83</v>
      </c>
      <c r="B157" s="104"/>
      <c r="C157" s="104"/>
      <c r="D157" s="104"/>
      <c r="E157" s="104"/>
      <c r="F157" s="104"/>
      <c r="G157" s="107" t="s">
        <v>84</v>
      </c>
      <c r="H157" s="107"/>
      <c r="I157" s="8"/>
      <c r="J157" s="8"/>
    </row>
    <row r="158" spans="1:10" x14ac:dyDescent="0.3">
      <c r="A158" s="14"/>
      <c r="B158" s="15"/>
      <c r="C158" s="15"/>
      <c r="D158" s="15"/>
      <c r="E158" s="27"/>
      <c r="F158" s="27"/>
      <c r="G158" s="15"/>
      <c r="H158" s="15"/>
      <c r="I158" s="15"/>
      <c r="J158" s="8"/>
    </row>
    <row r="159" spans="1:10" ht="16.2" customHeight="1" x14ac:dyDescent="0.3">
      <c r="A159" s="3" t="s">
        <v>85</v>
      </c>
      <c r="B159" s="8"/>
      <c r="C159" s="8"/>
      <c r="D159" s="9"/>
      <c r="E159" s="9"/>
      <c r="F159" s="9"/>
      <c r="G159" s="8"/>
      <c r="H159" s="8"/>
      <c r="I159" s="8"/>
      <c r="J159" s="8"/>
    </row>
    <row r="160" spans="1:10" x14ac:dyDescent="0.3">
      <c r="A160" s="2" t="s">
        <v>93</v>
      </c>
      <c r="B160" s="8"/>
      <c r="C160" s="8"/>
      <c r="D160" s="9"/>
      <c r="E160" s="23"/>
      <c r="F160" s="9"/>
      <c r="G160" s="8"/>
      <c r="H160" s="8"/>
      <c r="I160" s="8"/>
      <c r="J160" s="8"/>
    </row>
    <row r="161" spans="1:10" ht="25.95" customHeight="1" x14ac:dyDescent="0.3">
      <c r="A161" s="103" t="s">
        <v>83</v>
      </c>
      <c r="B161" s="104"/>
      <c r="C161" s="104"/>
      <c r="D161" s="104"/>
      <c r="E161" s="104"/>
      <c r="F161" s="104"/>
      <c r="G161" s="107" t="s">
        <v>84</v>
      </c>
      <c r="H161" s="107"/>
      <c r="I161" s="8"/>
      <c r="J161" s="8"/>
    </row>
    <row r="162" spans="1:10" ht="19.2" customHeight="1" x14ac:dyDescent="0.3">
      <c r="A162" s="4"/>
      <c r="B162" s="8"/>
      <c r="C162" s="8"/>
      <c r="D162" s="9"/>
      <c r="E162" s="9"/>
      <c r="F162" s="9"/>
      <c r="G162" s="8"/>
      <c r="H162" s="8"/>
      <c r="I162" s="8"/>
      <c r="J162" s="8"/>
    </row>
    <row r="163" spans="1:10" ht="16.2" customHeight="1" x14ac:dyDescent="0.3">
      <c r="A163" s="3" t="s">
        <v>87</v>
      </c>
      <c r="B163" s="8"/>
      <c r="C163" s="8"/>
      <c r="D163" s="9"/>
      <c r="E163" s="9"/>
      <c r="F163" s="9"/>
      <c r="G163" s="8"/>
      <c r="H163" s="8"/>
      <c r="I163" s="8"/>
      <c r="J163" s="8"/>
    </row>
    <row r="164" spans="1:10" x14ac:dyDescent="0.3">
      <c r="A164" s="2" t="s">
        <v>92</v>
      </c>
      <c r="B164" s="8"/>
      <c r="C164" s="8"/>
      <c r="D164" s="9"/>
      <c r="E164" s="23"/>
      <c r="F164" s="9"/>
      <c r="G164" s="8"/>
      <c r="H164" s="8"/>
      <c r="I164" s="8"/>
      <c r="J164" s="8"/>
    </row>
    <row r="165" spans="1:10" ht="20.399999999999999" customHeight="1" x14ac:dyDescent="0.3">
      <c r="A165" s="103" t="s">
        <v>83</v>
      </c>
      <c r="B165" s="104"/>
      <c r="C165" s="104"/>
      <c r="D165" s="104"/>
      <c r="E165" s="104"/>
      <c r="F165" s="104"/>
      <c r="G165" s="108" t="s">
        <v>84</v>
      </c>
      <c r="H165" s="108"/>
      <c r="I165" s="8"/>
      <c r="J165" s="8"/>
    </row>
    <row r="166" spans="1:10" ht="10.199999999999999" customHeight="1" x14ac:dyDescent="0.3">
      <c r="A166" s="14"/>
      <c r="B166" s="15"/>
      <c r="C166" s="15"/>
      <c r="D166" s="15"/>
      <c r="E166" s="27"/>
      <c r="F166" s="27"/>
      <c r="G166" s="15"/>
      <c r="H166" s="15"/>
      <c r="I166" s="15"/>
      <c r="J166" s="8"/>
    </row>
    <row r="167" spans="1:10" x14ac:dyDescent="0.3">
      <c r="A167" s="5" t="s">
        <v>91</v>
      </c>
      <c r="B167" s="8"/>
      <c r="C167" s="8"/>
      <c r="D167" s="9"/>
      <c r="E167" s="9"/>
      <c r="F167" s="9"/>
      <c r="G167" s="8"/>
      <c r="H167" s="8"/>
      <c r="I167" s="8"/>
      <c r="J167" s="8"/>
    </row>
    <row r="168" spans="1:10" x14ac:dyDescent="0.3">
      <c r="A168" s="8"/>
      <c r="B168" s="8"/>
      <c r="C168" s="8"/>
      <c r="D168" s="9"/>
      <c r="E168" s="9"/>
      <c r="F168" s="9"/>
      <c r="G168" s="8"/>
      <c r="H168" s="8"/>
      <c r="I168" s="8"/>
      <c r="J168" s="8"/>
    </row>
    <row r="169" spans="1:10" x14ac:dyDescent="0.3">
      <c r="A169" s="8"/>
      <c r="B169" s="8"/>
      <c r="C169" s="8"/>
      <c r="D169" s="9"/>
      <c r="E169" s="9"/>
      <c r="F169" s="9"/>
      <c r="G169" s="13"/>
      <c r="H169" s="8"/>
      <c r="I169" s="8"/>
      <c r="J169" s="8"/>
    </row>
    <row r="170" spans="1:10" x14ac:dyDescent="0.3">
      <c r="A170" s="8"/>
      <c r="B170" s="8"/>
      <c r="C170" s="8"/>
      <c r="D170" s="9"/>
      <c r="E170" s="9"/>
      <c r="F170" s="9"/>
      <c r="G170" s="8"/>
      <c r="H170" s="8"/>
      <c r="I170" s="8"/>
      <c r="J170" s="8"/>
    </row>
  </sheetData>
  <mergeCells count="136">
    <mergeCell ref="J77:J79"/>
    <mergeCell ref="J80:J82"/>
    <mergeCell ref="J23:J25"/>
    <mergeCell ref="J68:J70"/>
    <mergeCell ref="J83:J85"/>
    <mergeCell ref="J98:J101"/>
    <mergeCell ref="J102:J104"/>
    <mergeCell ref="J105:J107"/>
    <mergeCell ref="J108:J110"/>
    <mergeCell ref="A32:A34"/>
    <mergeCell ref="J17:J19"/>
    <mergeCell ref="J20:J22"/>
    <mergeCell ref="J29:J31"/>
    <mergeCell ref="A14:A16"/>
    <mergeCell ref="B14:B16"/>
    <mergeCell ref="C14:C16"/>
    <mergeCell ref="A17:A19"/>
    <mergeCell ref="B17:B19"/>
    <mergeCell ref="A68:A70"/>
    <mergeCell ref="B68:B70"/>
    <mergeCell ref="C68:C70"/>
    <mergeCell ref="B43:B45"/>
    <mergeCell ref="J59:J61"/>
    <mergeCell ref="J62:J64"/>
    <mergeCell ref="A71:A73"/>
    <mergeCell ref="B71:B73"/>
    <mergeCell ref="C71:C73"/>
    <mergeCell ref="A50:A55"/>
    <mergeCell ref="B56:B58"/>
    <mergeCell ref="A56:A58"/>
    <mergeCell ref="C56:C58"/>
    <mergeCell ref="A65:A67"/>
    <mergeCell ref="B65:B67"/>
    <mergeCell ref="C65:C67"/>
    <mergeCell ref="J71:J73"/>
    <mergeCell ref="C43:C45"/>
    <mergeCell ref="B50:B55"/>
    <mergeCell ref="A35:J35"/>
    <mergeCell ref="A36:A41"/>
    <mergeCell ref="B36:B41"/>
    <mergeCell ref="C36:C38"/>
    <mergeCell ref="C39:C41"/>
    <mergeCell ref="C62:C64"/>
    <mergeCell ref="A59:A64"/>
    <mergeCell ref="C50:C52"/>
    <mergeCell ref="J50:J52"/>
    <mergeCell ref="C53:C55"/>
    <mergeCell ref="J53:J55"/>
    <mergeCell ref="A1:J1"/>
    <mergeCell ref="A2:J2"/>
    <mergeCell ref="A5:D5"/>
    <mergeCell ref="A7:D7"/>
    <mergeCell ref="A4:D4"/>
    <mergeCell ref="G9:G11"/>
    <mergeCell ref="B13:J13"/>
    <mergeCell ref="H9:I9"/>
    <mergeCell ref="J9:J11"/>
    <mergeCell ref="A9:A11"/>
    <mergeCell ref="D9:D11"/>
    <mergeCell ref="E9:E11"/>
    <mergeCell ref="F9:F11"/>
    <mergeCell ref="B9:B11"/>
    <mergeCell ref="C9:C11"/>
    <mergeCell ref="D3:G3"/>
    <mergeCell ref="A148:B150"/>
    <mergeCell ref="C148:C150"/>
    <mergeCell ref="J43:J45"/>
    <mergeCell ref="A93:A96"/>
    <mergeCell ref="A139:B141"/>
    <mergeCell ref="C139:C141"/>
    <mergeCell ref="A142:B144"/>
    <mergeCell ref="C83:C85"/>
    <mergeCell ref="A74:A85"/>
    <mergeCell ref="B93:C96"/>
    <mergeCell ref="A98:A110"/>
    <mergeCell ref="A130:B133"/>
    <mergeCell ref="C130:C133"/>
    <mergeCell ref="C142:C144"/>
    <mergeCell ref="A145:B147"/>
    <mergeCell ref="A43:A45"/>
    <mergeCell ref="B86:B88"/>
    <mergeCell ref="C86:C88"/>
    <mergeCell ref="A116:B118"/>
    <mergeCell ref="C116:C118"/>
    <mergeCell ref="J74:J76"/>
    <mergeCell ref="A46:A48"/>
    <mergeCell ref="C74:C76"/>
    <mergeCell ref="B59:B64"/>
    <mergeCell ref="B89:B92"/>
    <mergeCell ref="C89:C92"/>
    <mergeCell ref="B98:B110"/>
    <mergeCell ref="C98:C101"/>
    <mergeCell ref="C80:C82"/>
    <mergeCell ref="C77:C79"/>
    <mergeCell ref="A86:A88"/>
    <mergeCell ref="C17:C19"/>
    <mergeCell ref="A42:J42"/>
    <mergeCell ref="C29:C31"/>
    <mergeCell ref="A29:A31"/>
    <mergeCell ref="B29:B31"/>
    <mergeCell ref="C20:C22"/>
    <mergeCell ref="C23:C25"/>
    <mergeCell ref="B20:B25"/>
    <mergeCell ref="A20:A25"/>
    <mergeCell ref="A26:A28"/>
    <mergeCell ref="B26:B28"/>
    <mergeCell ref="C26:C28"/>
    <mergeCell ref="J89:J92"/>
    <mergeCell ref="B46:C48"/>
    <mergeCell ref="C59:C61"/>
    <mergeCell ref="A49:J49"/>
    <mergeCell ref="B32:C34"/>
    <mergeCell ref="G154:H154"/>
    <mergeCell ref="G157:H157"/>
    <mergeCell ref="G165:H165"/>
    <mergeCell ref="G161:H161"/>
    <mergeCell ref="A115:J115"/>
    <mergeCell ref="A119:J119"/>
    <mergeCell ref="A111:C114"/>
    <mergeCell ref="J14:J16"/>
    <mergeCell ref="B74:B85"/>
    <mergeCell ref="A97:J97"/>
    <mergeCell ref="C102:C104"/>
    <mergeCell ref="C145:C147"/>
    <mergeCell ref="A134:J134"/>
    <mergeCell ref="A135:B138"/>
    <mergeCell ref="C135:C138"/>
    <mergeCell ref="C124:C126"/>
    <mergeCell ref="A124:B126"/>
    <mergeCell ref="A120:B123"/>
    <mergeCell ref="C120:C123"/>
    <mergeCell ref="A127:B129"/>
    <mergeCell ref="C127:C129"/>
    <mergeCell ref="C105:C107"/>
    <mergeCell ref="C108:C110"/>
    <mergeCell ref="A89:A92"/>
  </mergeCells>
  <pageMargins left="0.35433070866141736" right="0.19685039370078741" top="0.39370078740157483" bottom="0.19685039370078741" header="0.15748031496062992" footer="0"/>
  <pageSetup paperSize="9" scale="75" fitToHeight="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2020-07-09T11:46:14Z</dcterms:modified>
</cp:coreProperties>
</file>