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Лист1!$8:$11</definedName>
    <definedName name="_xlnm.Print_Area" localSheetId="0">Лист1!$A$1:$J$162</definedName>
  </definedNames>
  <calcPr calcId="145621"/>
</workbook>
</file>

<file path=xl/calcChain.xml><?xml version="1.0" encoding="utf-8"?>
<calcChain xmlns="http://schemas.openxmlformats.org/spreadsheetml/2006/main">
  <c r="F134" i="1" l="1"/>
  <c r="E37" i="1"/>
  <c r="E42" i="1" s="1"/>
  <c r="E36" i="1"/>
  <c r="E54" i="1"/>
  <c r="F145" i="1" l="1"/>
  <c r="G145" i="1"/>
  <c r="I145" i="1" s="1"/>
  <c r="F140" i="1"/>
  <c r="G140" i="1"/>
  <c r="E140" i="1"/>
  <c r="E145" i="1"/>
  <c r="F149" i="1"/>
  <c r="G149" i="1"/>
  <c r="H149" i="1" s="1"/>
  <c r="E149" i="1"/>
  <c r="G146" i="1"/>
  <c r="F146" i="1"/>
  <c r="E146" i="1"/>
  <c r="G144" i="1"/>
  <c r="H144" i="1" s="1"/>
  <c r="F144" i="1"/>
  <c r="E144" i="1"/>
  <c r="G143" i="1"/>
  <c r="F143" i="1"/>
  <c r="F147" i="1" s="1"/>
  <c r="E143" i="1"/>
  <c r="E147" i="1" l="1"/>
  <c r="I149" i="1"/>
  <c r="H146" i="1"/>
  <c r="G147" i="1"/>
  <c r="H147" i="1" s="1"/>
  <c r="H143" i="1"/>
  <c r="H145" i="1"/>
  <c r="E41" i="1"/>
  <c r="G36" i="1"/>
  <c r="F36" i="1"/>
  <c r="I147" i="1" l="1"/>
  <c r="I31" i="1"/>
  <c r="H33" i="1"/>
  <c r="H32" i="1"/>
  <c r="H31" i="1"/>
  <c r="H30" i="1"/>
  <c r="G34" i="1"/>
  <c r="F34" i="1"/>
  <c r="E34" i="1"/>
  <c r="H34" i="1" l="1"/>
  <c r="I34" i="1"/>
  <c r="G19" i="1"/>
  <c r="F19" i="1"/>
  <c r="E19" i="1"/>
  <c r="I19" i="1" l="1"/>
  <c r="H50" i="1"/>
  <c r="H49" i="1"/>
  <c r="H17" i="1" l="1"/>
  <c r="E134" i="1" l="1"/>
  <c r="G88" i="1"/>
  <c r="F92" i="1" l="1"/>
  <c r="F97" i="1" s="1"/>
  <c r="F125" i="1" s="1"/>
  <c r="G92" i="1"/>
  <c r="G97" i="1" s="1"/>
  <c r="G125" i="1" s="1"/>
  <c r="E92" i="1"/>
  <c r="E97" i="1" s="1"/>
  <c r="E125" i="1" s="1"/>
  <c r="G54" i="1" l="1"/>
  <c r="G59" i="1" s="1"/>
  <c r="F35" i="1" l="1"/>
  <c r="E35" i="1" l="1"/>
  <c r="E39" i="1" s="1"/>
  <c r="G74" i="1"/>
  <c r="F74" i="1"/>
  <c r="F79" i="1" s="1"/>
  <c r="E74" i="1"/>
  <c r="E79" i="1" s="1"/>
  <c r="G73" i="1"/>
  <c r="G78" i="1" s="1"/>
  <c r="F73" i="1"/>
  <c r="F78" i="1" s="1"/>
  <c r="E73" i="1"/>
  <c r="E78" i="1" s="1"/>
  <c r="E72" i="1"/>
  <c r="E77" i="1" s="1"/>
  <c r="G71" i="1"/>
  <c r="F71" i="1"/>
  <c r="E71" i="1"/>
  <c r="H69" i="1"/>
  <c r="H68" i="1"/>
  <c r="H66" i="1"/>
  <c r="H85" i="1"/>
  <c r="E76" i="1" l="1"/>
  <c r="E75" i="1"/>
  <c r="G79" i="1"/>
  <c r="H79" i="1" s="1"/>
  <c r="H71" i="1"/>
  <c r="F76" i="1"/>
  <c r="G76" i="1"/>
  <c r="H67" i="1"/>
  <c r="G115" i="1" l="1"/>
  <c r="G114" i="1"/>
  <c r="G113" i="1"/>
  <c r="E113" i="1"/>
  <c r="F113" i="1"/>
  <c r="E114" i="1"/>
  <c r="F114" i="1"/>
  <c r="E115" i="1"/>
  <c r="F115" i="1"/>
  <c r="F112" i="1"/>
  <c r="E112" i="1"/>
  <c r="H108" i="1"/>
  <c r="H110" i="1"/>
  <c r="I109" i="1"/>
  <c r="H109" i="1"/>
  <c r="H107" i="1"/>
  <c r="H104" i="1"/>
  <c r="I103" i="1"/>
  <c r="H103" i="1"/>
  <c r="H105" i="1" l="1"/>
  <c r="H112" i="1"/>
  <c r="H115" i="1"/>
  <c r="H117" i="1"/>
  <c r="H120" i="1"/>
  <c r="H102" i="1"/>
  <c r="H106" i="1" s="1"/>
  <c r="H86" i="1"/>
  <c r="H87" i="1"/>
  <c r="H89" i="1"/>
  <c r="H92" i="1"/>
  <c r="H94" i="1"/>
  <c r="H97" i="1"/>
  <c r="H84" i="1"/>
  <c r="H74" i="1"/>
  <c r="H73" i="1"/>
  <c r="H76" i="1"/>
  <c r="H78" i="1"/>
  <c r="G56" i="1"/>
  <c r="F56" i="1"/>
  <c r="E56" i="1"/>
  <c r="H55" i="1"/>
  <c r="F54" i="1"/>
  <c r="E55" i="1"/>
  <c r="G53" i="1"/>
  <c r="F53" i="1"/>
  <c r="E53" i="1"/>
  <c r="H51" i="1"/>
  <c r="H48" i="1"/>
  <c r="H20" i="1"/>
  <c r="H21" i="1"/>
  <c r="H22" i="1"/>
  <c r="H23" i="1"/>
  <c r="H25" i="1"/>
  <c r="H26" i="1"/>
  <c r="H27" i="1"/>
  <c r="H28" i="1"/>
  <c r="H18" i="1"/>
  <c r="H16" i="1"/>
  <c r="H15" i="1"/>
  <c r="G72" i="1"/>
  <c r="F72" i="1"/>
  <c r="H53" i="1" l="1"/>
  <c r="G57" i="1"/>
  <c r="H56" i="1"/>
  <c r="H72" i="1"/>
  <c r="H54" i="1"/>
  <c r="G70" i="1"/>
  <c r="F90" i="1" l="1"/>
  <c r="G90" i="1"/>
  <c r="E90" i="1"/>
  <c r="H90" i="1" l="1"/>
  <c r="I89" i="1" l="1"/>
  <c r="I94" i="1" s="1"/>
  <c r="I87" i="1"/>
  <c r="I92" i="1"/>
  <c r="I97" i="1"/>
  <c r="G37" i="1"/>
  <c r="G35" i="1"/>
  <c r="G135" i="1"/>
  <c r="F133" i="1"/>
  <c r="I49" i="1"/>
  <c r="G42" i="1" l="1"/>
  <c r="G40" i="1"/>
  <c r="G122" i="1" s="1"/>
  <c r="G41" i="1"/>
  <c r="G134" i="1"/>
  <c r="G29" i="1"/>
  <c r="F29" i="1"/>
  <c r="E29" i="1"/>
  <c r="E24" i="1"/>
  <c r="G24" i="1"/>
  <c r="F24" i="1"/>
  <c r="H24" i="1" l="1"/>
  <c r="H29" i="1"/>
  <c r="I29" i="1"/>
  <c r="I24" i="1"/>
  <c r="E91" i="1" l="1"/>
  <c r="E93" i="1" s="1"/>
  <c r="I85" i="1"/>
  <c r="I15" i="1" l="1"/>
  <c r="G119" i="1" l="1"/>
  <c r="G91" i="1"/>
  <c r="G151" i="1"/>
  <c r="G148" i="1"/>
  <c r="F151" i="1"/>
  <c r="F148" i="1"/>
  <c r="E151" i="1"/>
  <c r="E148" i="1"/>
  <c r="G141" i="1"/>
  <c r="G139" i="1"/>
  <c r="F139" i="1"/>
  <c r="G138" i="1"/>
  <c r="F141" i="1"/>
  <c r="E139" i="1"/>
  <c r="E138" i="1"/>
  <c r="F138" i="1"/>
  <c r="E141" i="1"/>
  <c r="G136" i="1"/>
  <c r="F136" i="1"/>
  <c r="E136" i="1"/>
  <c r="G38" i="1"/>
  <c r="G39" i="1" s="1"/>
  <c r="F38" i="1"/>
  <c r="F43" i="1" s="1"/>
  <c r="E38" i="1"/>
  <c r="E43" i="1" s="1"/>
  <c r="F135" i="1"/>
  <c r="E135" i="1"/>
  <c r="H138" i="1" l="1"/>
  <c r="I140" i="1"/>
  <c r="H140" i="1"/>
  <c r="H139" i="1"/>
  <c r="H151" i="1"/>
  <c r="H136" i="1"/>
  <c r="H141" i="1"/>
  <c r="H148" i="1"/>
  <c r="I135" i="1"/>
  <c r="H135" i="1"/>
  <c r="H38" i="1"/>
  <c r="G152" i="1"/>
  <c r="I152" i="1" s="1"/>
  <c r="G142" i="1"/>
  <c r="E142" i="1"/>
  <c r="F142" i="1"/>
  <c r="E152" i="1"/>
  <c r="F152" i="1"/>
  <c r="F111" i="1"/>
  <c r="E111" i="1"/>
  <c r="G111" i="1"/>
  <c r="G106" i="1"/>
  <c r="F106" i="1"/>
  <c r="F88" i="1"/>
  <c r="H88" i="1" s="1"/>
  <c r="E106" i="1"/>
  <c r="E88" i="1"/>
  <c r="E70" i="1"/>
  <c r="H142" i="1" l="1"/>
  <c r="H152" i="1"/>
  <c r="H111" i="1"/>
  <c r="I142" i="1"/>
  <c r="I106" i="1"/>
  <c r="I88" i="1"/>
  <c r="I111" i="1"/>
  <c r="F70" i="1"/>
  <c r="I70" i="1" l="1"/>
  <c r="H70" i="1"/>
  <c r="G52" i="1"/>
  <c r="F52" i="1"/>
  <c r="E52" i="1"/>
  <c r="H52" i="1" l="1"/>
  <c r="I52" i="1"/>
  <c r="I16" i="1" l="1"/>
  <c r="H19" i="1" l="1"/>
  <c r="F77" i="1" l="1"/>
  <c r="F75" i="1"/>
  <c r="F80" i="1" l="1"/>
  <c r="I90" i="1" l="1"/>
  <c r="I95" i="1" s="1"/>
  <c r="E95" i="1" l="1"/>
  <c r="F95" i="1"/>
  <c r="G95" i="1"/>
  <c r="I27" i="1"/>
  <c r="I22" i="1"/>
  <c r="F37" i="1"/>
  <c r="H37" i="1" s="1"/>
  <c r="H35" i="1"/>
  <c r="H134" i="1" l="1"/>
  <c r="H36" i="1"/>
  <c r="H95" i="1"/>
  <c r="F39" i="1"/>
  <c r="H39" i="1" s="1"/>
  <c r="E40" i="1"/>
  <c r="E122" i="1" s="1"/>
  <c r="E133" i="1" l="1"/>
  <c r="E137" i="1" s="1"/>
  <c r="G133" i="1"/>
  <c r="H133" i="1" s="1"/>
  <c r="E119" i="1"/>
  <c r="H113" i="1"/>
  <c r="F91" i="1"/>
  <c r="H91" i="1" s="1"/>
  <c r="G93" i="1"/>
  <c r="I86" i="1"/>
  <c r="E80" i="1"/>
  <c r="I67" i="1"/>
  <c r="F119" i="1" l="1"/>
  <c r="H119" i="1" s="1"/>
  <c r="H114" i="1"/>
  <c r="E118" i="1"/>
  <c r="E116" i="1"/>
  <c r="F118" i="1"/>
  <c r="F116" i="1"/>
  <c r="G77" i="1"/>
  <c r="G75" i="1"/>
  <c r="E96" i="1"/>
  <c r="E98" i="1" s="1"/>
  <c r="F96" i="1"/>
  <c r="F93" i="1"/>
  <c r="G118" i="1"/>
  <c r="G116" i="1"/>
  <c r="I133" i="1"/>
  <c r="I72" i="1"/>
  <c r="I114" i="1"/>
  <c r="I113" i="1"/>
  <c r="I91" i="1"/>
  <c r="G96" i="1"/>
  <c r="G98" i="1" s="1"/>
  <c r="F61" i="1"/>
  <c r="G61" i="1"/>
  <c r="F59" i="1"/>
  <c r="E59" i="1"/>
  <c r="E123" i="1" s="1"/>
  <c r="E58" i="1"/>
  <c r="I50" i="1"/>
  <c r="I136" i="1"/>
  <c r="I17" i="1"/>
  <c r="I39" i="1"/>
  <c r="F42" i="1"/>
  <c r="F40" i="1"/>
  <c r="G123" i="1" l="1"/>
  <c r="H40" i="1"/>
  <c r="F122" i="1"/>
  <c r="H42" i="1"/>
  <c r="E129" i="1"/>
  <c r="H118" i="1"/>
  <c r="G131" i="1"/>
  <c r="H61" i="1"/>
  <c r="F98" i="1"/>
  <c r="H98" i="1" s="1"/>
  <c r="H96" i="1"/>
  <c r="I93" i="1"/>
  <c r="H93" i="1"/>
  <c r="I75" i="1"/>
  <c r="H75" i="1"/>
  <c r="G80" i="1"/>
  <c r="H77" i="1"/>
  <c r="I119" i="1"/>
  <c r="H116" i="1"/>
  <c r="F131" i="1"/>
  <c r="H59" i="1"/>
  <c r="G129" i="1"/>
  <c r="E61" i="1"/>
  <c r="E131" i="1" s="1"/>
  <c r="E57" i="1"/>
  <c r="I118" i="1"/>
  <c r="I77" i="1"/>
  <c r="I116" i="1"/>
  <c r="G121" i="1"/>
  <c r="F121" i="1"/>
  <c r="F129" i="1"/>
  <c r="E121" i="1"/>
  <c r="E128" i="1"/>
  <c r="F58" i="1"/>
  <c r="F57" i="1"/>
  <c r="G58" i="1"/>
  <c r="I96" i="1"/>
  <c r="E60" i="1"/>
  <c r="E124" i="1" s="1"/>
  <c r="E126" i="1" s="1"/>
  <c r="F60" i="1"/>
  <c r="F124" i="1" s="1"/>
  <c r="G60" i="1"/>
  <c r="E44" i="1"/>
  <c r="F41" i="1"/>
  <c r="F123" i="1" s="1"/>
  <c r="I35" i="1"/>
  <c r="I59" i="1"/>
  <c r="I40" i="1"/>
  <c r="G43" i="1"/>
  <c r="G44" i="1" s="1"/>
  <c r="I42" i="1"/>
  <c r="I55" i="1"/>
  <c r="I54" i="1"/>
  <c r="I37" i="1"/>
  <c r="I36" i="1"/>
  <c r="G130" i="1" l="1"/>
  <c r="G124" i="1"/>
  <c r="G126" i="1" s="1"/>
  <c r="H131" i="1"/>
  <c r="I98" i="1"/>
  <c r="H123" i="1"/>
  <c r="H129" i="1"/>
  <c r="H43" i="1"/>
  <c r="F44" i="1"/>
  <c r="H41" i="1"/>
  <c r="E62" i="1"/>
  <c r="I80" i="1"/>
  <c r="H80" i="1"/>
  <c r="H121" i="1"/>
  <c r="I131" i="1"/>
  <c r="F130" i="1"/>
  <c r="H60" i="1"/>
  <c r="H57" i="1"/>
  <c r="F128" i="1"/>
  <c r="H58" i="1"/>
  <c r="G128" i="1"/>
  <c r="G62" i="1"/>
  <c r="I121" i="1"/>
  <c r="I129" i="1"/>
  <c r="I57" i="1"/>
  <c r="E130" i="1"/>
  <c r="E132" i="1" s="1"/>
  <c r="E153" i="1" s="1"/>
  <c r="F62" i="1"/>
  <c r="F137" i="1"/>
  <c r="G137" i="1"/>
  <c r="I41" i="1"/>
  <c r="I60" i="1"/>
  <c r="I134" i="1"/>
  <c r="H125" i="1" l="1"/>
  <c r="H128" i="1"/>
  <c r="H124" i="1"/>
  <c r="H130" i="1"/>
  <c r="H137" i="1"/>
  <c r="H44" i="1"/>
  <c r="F132" i="1"/>
  <c r="F153" i="1" s="1"/>
  <c r="I130" i="1"/>
  <c r="H62" i="1"/>
  <c r="G132" i="1"/>
  <c r="G153" i="1" s="1"/>
  <c r="F126" i="1"/>
  <c r="I124" i="1"/>
  <c r="I123" i="1"/>
  <c r="I137" i="1"/>
  <c r="I62" i="1"/>
  <c r="I44" i="1"/>
  <c r="I125" i="1"/>
  <c r="H153" i="1" l="1"/>
  <c r="H132" i="1"/>
  <c r="I122" i="1"/>
  <c r="H122" i="1"/>
  <c r="H126" i="1"/>
  <c r="I132" i="1"/>
  <c r="I153" i="1"/>
  <c r="I126" i="1" l="1"/>
</calcChain>
</file>

<file path=xl/sharedStrings.xml><?xml version="1.0" encoding="utf-8"?>
<sst xmlns="http://schemas.openxmlformats.org/spreadsheetml/2006/main" count="310" uniqueCount="97">
  <si>
    <t xml:space="preserve">Отчет </t>
  </si>
  <si>
    <t>об исполнении муниципальной программы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</si>
  <si>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</si>
  <si>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</si>
  <si>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</si>
  <si>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</si>
  <si>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</si>
  <si>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</si>
  <si>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</si>
  <si>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</si>
  <si>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</si>
  <si>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</si>
  <si>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</si>
  <si>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</si>
  <si>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</si>
  <si>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</si>
  <si>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</si>
  <si>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</si>
  <si>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</si>
  <si>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</si>
  <si>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</si>
  <si>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</si>
  <si>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</si>
  <si>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</si>
  <si>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</si>
  <si>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</si>
  <si>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</si>
  <si>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</si>
  <si>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</si>
  <si>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</si>
  <si>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</si>
  <si>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</si>
  <si>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</si>
  <si>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</si>
  <si>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</si>
  <si>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</si>
  <si>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</si>
  <si>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</si>
  <si>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</si>
  <si>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</si>
  <si>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</si>
  <si>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</si>
  <si>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</si>
  <si>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</si>
  <si>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</si>
  <si>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</si>
  <si>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</si>
  <si>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</si>
  <si>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</si>
  <si>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</si>
  <si>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</si>
  <si>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</si>
  <si>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</si>
  <si>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</si>
  <si>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</si>
  <si>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</si>
  <si>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</si>
  <si>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</si>
  <si>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</si>
  <si>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</si>
  <si>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</si>
  <si>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</si>
  <si>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</si>
  <si>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</si>
  <si>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</si>
  <si>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</si>
  <si>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</si>
  <si>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</si>
  <si>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</si>
  <si>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</si>
  <si>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</si>
  <si>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</si>
  <si>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</si>
  <si>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</si>
  <si>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</si>
  <si>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</si>
  <si>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</si>
  <si>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</si>
  <si>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</si>
  <si>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>2017 г.</t>
  </si>
  <si>
    <t>Текущее содержание 1 - го специалиста по охране труда.</t>
  </si>
  <si>
    <t xml:space="preserve">Передан в аренду один объект недвижимости 2-м предпринимателям. За 1-ое полугодие 2017 года оказана финансовая поддержка 27 субъектам малого и среднего предпринимательства на сумму 2037,43 тыс. рублей.
Выплачены гранты в форме субсидий 1 начинающему субъекту малого предпринимательства и 3 субъектам малого предпринимательства на реализацию социальных проектов на общую сумму 490,0 тыс. рублей.
Заключен и исполнен муниципальный контракт на проведение мероприятий, посвященных празднованию Дня предпринимательства на сумму 250,0 тыс. рублей. В рамках данного контракта проведен конкурс «Индустрия красоты», победителям и участникам которого выплачены денежные премии на общую сумму 68,0 тыс. рублей.
</t>
  </si>
  <si>
    <t>01 июля</t>
  </si>
  <si>
    <t>Управление социальной политики</t>
  </si>
  <si>
    <t xml:space="preserve">В отчетном периоде мероприятия не проводились. 
Мероприятия планируются проводиться в третьем квартале. Оплата по договору на услуги по акарицидной, дезинсекционной (ларвицидной) обработке, барьерной дератизации, а также сбору и утилизации трупов животных на территории города Югорска с 24.04.2017 по 30.08.2017г. в сумме 545,0 тыс. рублей будет произведена по факту выполненных работ в сентябре 2017 года.
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</si>
  <si>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659 096,63 рубля, а также заправка картриджей на сумму 180 179,00 рублей; услуги КИБ Гарант за текущую версию 444 920,00 рубля.
- Прочая закупка товаров, работ, услуг для обеспечения муниципальных нужд ,  в том числе оплата коммунальных услуг на сумму 876 049,57 рублей; поставка электроэнергии 1 065 542,15 рублей; оплата работ, услуг по содержанию имущества на сумму 436 214,16; поставка марок и конвертов на сумму 137 420,00 рубля.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</si>
  <si>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(61,9%);
- Иные выплаты персоналу казенного учреждения, за исключением фонда оплаты труда (44,8%);
- Закупка товаров, работ, услуг в сфере информационно-коммуникационных технологий (32,5%). Основные расходы по данной статье: информационно-консультационные услуги по работе с ПП «Парус-Бюджет» и оплату  за лицензионное обслуживание ПП “Парус Бюджет 8” на сумму 90 800,00 рублей, за лицензионное обслуживание системы “Контур-Экстерн” на сумму 3 000 рублей; оплата услуг связи на сумму 47 840,06 рублей, ремонт принтера с диагностикой и заправка картриджей на сумму 53 296,00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
- Прочая закупка товаров, работ, услуг для обеспечения муниципальных нужд  (47,5%), в том числе оплата коммунальных услуг на сумму 96 879,72 рублей; оплата работ, услуг по содержанию имущества на сумму 9 360,00 рублей; оплата услуг повышения квалификации  «Охрана труда» на сумму 3 500,00; оплата услуг по проведению периодического медицинского осмотра работников на сумму 49 505,00 рублей; оплата услуг по проведению специальной оценки труда на сумму 18 000,00 рублей; оплата за изготовление штампа, приобретение бумаги, канцтоваров и хозяйственных товаров на сумму 63 030,00.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</si>
  <si>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(55,2%);
- Иные выплаты персоналу казенного учреждения, за исключением фонда оплаты труда (68,7%);
- Закупка товаров, работ, услуг в сфере информационно-коммуникационных технологий (40,7%) – оплата услуг связи на сумму 178 970,10 рублей, интернет на сумму 214 105,10.
- Прочая закупка товаров, работ, услуг для обеспечения муниципальных нужд (37,5%). Основные расходы по данной статье: оплата коммунальных услуг на сумму 306 626,35 рублей; оплата расходов на ГСМ в сумме 1 408 358,39 рубля; оплата страховки транспортных средств в сумме 46 954,67 рублей; технического обслуживания автотранспорта на сумму 388 962,00 рублей для поддержания его в рабочем состоянии; приобретение стола и тумбы на сумму 8 900,00 рублей; оплата услуг по  проведению предрейсовых и периодических медицинских осмотров на сумму  99 466,97 рублей; оплата услуг автостоянки на сумму 200,00 рублей; услуги нотариуса на сумму 500,00 рублей; а так же покупка маркированных конвертов, карточек и гознаков почтовых на сумму 28 025,00 рублей.
</t>
  </si>
  <si>
    <t>Заключено 8 дополнительных соглашения с сельхозтоваропроизводителями.
Направлено на развитие сельского хозяйства 144 677,51 тыс. рублей, в том числе на поддержку: 
- животноводства - 138 233,51 тыс. рублей (в том числе сумма аванса в счет будущей реализации на приобретение ГСМ, кормов - 46 200,00 тыс. рублей);
- скотоводства - 6 444 тыс. рублей.</t>
  </si>
  <si>
    <t xml:space="preserve">Всего расходы на программные мероприятия, предусмотренные из бюджета муниципального образования на 2017 год,  составили 120,0 тыс. рублей, в том числе призовой фонд смотра-конкурса «Лучшая организация работы в области регулирования социально-трудовых отношений и охраны труда» среди работодателей города Югорска составил  90,0 тыс. рублей, а конкурса «Лучший специалист по охране труда» среди специалистов  по охране труда организаций города Югорска - 30,0 тыс. рублей.
В смотре – конкурсе приняли участие 21 работодатель и победителями признаны:
1)  в группе - работодатели с количеством работающих до 100 человек:
- муниципальное унитарное предприятие «Югорский информационно-издательский центр»;
2) в группе - работодатели с количеством работающих от 101 до 250 человек:
- Учебно-производственный центр ООО «Газпром трансгаз Югорск»;
3) в группе - работодатели с количеством работающих более 250 человек:
-  Инженерно-технический центр ООО «Газпром трансгаз Югорск».
Победителям смотра - конкурса вручены  денежные премии и Дипломы главы города Югорска. 
В  конкурсе «Лучший специалист по охране труда» среди специалистов  по охране труда организаций города Югорска приняли участие  7 специалистов по охране труда, из которых  призовые места заняли:
- Липатова Ирина Андреевна, специалист по охране труда муниципального бюджетного общеобразовательного учреждения  «Лицей им. Г.Ф. Атякшева»;
- Арипова Айгуль Ариповна, специалист по охране труда 1 категории Инженерно-технического центра ООО «Газпром трансгаз Югорск»;
- Виноградова Кристина Ивановна, специалист по охране труда муниципального автономного дошкольного образовательного учреждения  «Детский сад общеразвивающего вида с приоритетным осуществлением деятельности по социально-личностному развитию детей «Золотой ключик».
Победителям вручены денежные премии и Дипломы главы  города Югорска. 
Кроме того, победителям конкурсов были направлены письма с  рекомендацией принять участие в окружных этапах конкурса.
</t>
  </si>
  <si>
    <t>/ И.В. Грудцына</t>
  </si>
  <si>
    <t>Дата составления отчета  14 /июля / 2017   год</t>
  </si>
  <si>
    <t>Соисполнитель 4:</t>
  </si>
  <si>
    <t>Департамент экономического развития и проектного управления</t>
  </si>
  <si>
    <t>Ответственный исполнитель: Департамент экономического развития и проектного управления</t>
  </si>
  <si>
    <t xml:space="preserve">   По состоянию на 01.07.2017: 
- проведено 8 заседаний наблюдательного совета;
- среднее время ожидания в очереди для получения услуг - 2,82 мин.; 
- уровень удовлетворенности граждан качеством предоставления услуг 99,0%. 
Количество услуг: 23960, в т.ч.: федеральные -15086;  региональные - 7518; муниципальные - 1356.                                                                 Количество окон приема в МФЦ – 9.
Количество государственных и муниципальных услуг, предоставляемых на базе МФЦ по заключенным соглашениям – всего: 209, в т.ч., федеральных – 59; региональных – 104; муниципальных – 46.
Услуги АО «Федеральная корпорация по развитию малого и среднего предпринимательства» -3;
Услуги Фонда поддержки предпринимательства - 5;
АО "Ипотечное агентство Югры" - 3;
Фонд "Югорская региональная микрокредитная компания" -1.
Средства, выделенные на финансирование программных мероприятий для предоставления государственных услуг  исполнены на 31,3 % от бюджетных ассигнований по средствам городского бюджета, на 80,0 % от бюджетных ассигнований по средствам автономного округа.
В целом по средствам, выделенным на подпрограммные мероприятия  исполнение составило 50%.</t>
  </si>
  <si>
    <t>Директор департамента экономического развития и проектного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</si>
</sst>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5" xfId="0" applyFill="1" applyBorder="1"/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abSelected="1" view="pageBreakPreview" topLeftCell="A106" zoomScale="70" zoomScaleNormal="80" zoomScaleSheetLayoutView="70" workbookViewId="0">
      <selection activeCell="J84" sqref="J84:J88"/>
    </sheetView>
  </sheetViews>
  <sheetFormatPr defaultColWidth="9.140625" defaultRowHeight="15" x14ac:dyDescent="0.25"/>
  <cols>
    <col min="1" max="1" width="7" style="3" customWidth="1"/>
    <col min="2" max="2" width="29.42578125" style="3" customWidth="1"/>
    <col min="3" max="3" width="21" style="3" customWidth="1"/>
    <col min="4" max="4" width="17.140625" style="3" customWidth="1"/>
    <col min="5" max="5" width="16" style="3" customWidth="1"/>
    <col min="6" max="6" width="13.85546875" style="3" customWidth="1"/>
    <col min="7" max="7" width="15.140625" style="3" customWidth="1"/>
    <col min="8" max="9" width="16.85546875" style="3" customWidth="1"/>
    <col min="10" max="10" width="107.140625" style="3" customWidth="1"/>
    <col min="11" max="11" width="9.140625" style="3"/>
    <col min="12" max="12" width="12.140625" style="3" customWidth="1"/>
    <col min="13" max="13" width="8.5703125" style="3" customWidth="1"/>
    <col min="14" max="14" width="7" style="3" customWidth="1"/>
    <col min="15" max="16384" width="9.140625" style="3"/>
  </cols>
  <sheetData>
    <row r="1" spans="1:12" ht="15.7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</row>
    <row r="2" spans="1:12" ht="15.75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2" ht="15.75" x14ac:dyDescent="0.25">
      <c r="A3" s="7"/>
      <c r="B3" s="7"/>
      <c r="C3" s="7"/>
      <c r="D3" s="8" t="s">
        <v>20</v>
      </c>
      <c r="E3" s="9" t="s">
        <v>21</v>
      </c>
      <c r="F3" s="10" t="s">
        <v>82</v>
      </c>
      <c r="G3" s="11" t="s">
        <v>79</v>
      </c>
      <c r="H3" s="7"/>
      <c r="I3" s="7"/>
      <c r="J3" s="7"/>
    </row>
    <row r="4" spans="1:12" ht="51.75" customHeight="1" x14ac:dyDescent="0.25">
      <c r="A4" s="80" t="s">
        <v>22</v>
      </c>
      <c r="B4" s="80"/>
      <c r="C4" s="80"/>
      <c r="D4" s="80"/>
      <c r="E4" s="12"/>
      <c r="F4" s="12"/>
      <c r="G4" s="12"/>
      <c r="H4" s="12"/>
      <c r="I4" s="12"/>
      <c r="J4" s="12"/>
    </row>
    <row r="5" spans="1:12" ht="15.75" x14ac:dyDescent="0.25">
      <c r="A5" s="77" t="s">
        <v>46</v>
      </c>
      <c r="B5" s="77"/>
      <c r="C5" s="77"/>
      <c r="D5" s="78"/>
      <c r="E5" s="13"/>
      <c r="F5" s="13"/>
      <c r="G5" s="13"/>
      <c r="H5" s="13"/>
      <c r="I5" s="13"/>
      <c r="J5" s="13"/>
      <c r="L5" s="21"/>
    </row>
    <row r="6" spans="1:12" ht="15.75" x14ac:dyDescent="0.25">
      <c r="A6" s="81" t="s">
        <v>93</v>
      </c>
      <c r="B6" s="81"/>
      <c r="C6" s="81"/>
      <c r="D6" s="82"/>
      <c r="E6" s="13"/>
      <c r="F6" s="13"/>
      <c r="G6" s="13"/>
      <c r="H6" s="13"/>
      <c r="I6" s="13"/>
      <c r="J6" s="13"/>
    </row>
    <row r="7" spans="1:12" ht="15.75" x14ac:dyDescent="0.25">
      <c r="A7" s="79" t="s">
        <v>47</v>
      </c>
      <c r="B7" s="79"/>
      <c r="C7" s="79"/>
      <c r="D7" s="79"/>
      <c r="E7" s="13"/>
      <c r="F7" s="13"/>
      <c r="G7" s="13"/>
      <c r="H7" s="13"/>
      <c r="I7" s="13"/>
      <c r="J7" s="13"/>
    </row>
    <row r="8" spans="1:12" ht="27.75" customHeight="1" x14ac:dyDescent="0.25">
      <c r="A8" s="46" t="s">
        <v>2</v>
      </c>
      <c r="B8" s="46" t="s">
        <v>48</v>
      </c>
      <c r="C8" s="46" t="s">
        <v>49</v>
      </c>
      <c r="D8" s="46" t="s">
        <v>3</v>
      </c>
      <c r="E8" s="46" t="s">
        <v>4</v>
      </c>
      <c r="F8" s="46" t="s">
        <v>5</v>
      </c>
      <c r="G8" s="46" t="s">
        <v>23</v>
      </c>
      <c r="H8" s="46" t="s">
        <v>6</v>
      </c>
      <c r="I8" s="46"/>
      <c r="J8" s="46" t="s">
        <v>51</v>
      </c>
      <c r="K8" s="22"/>
    </row>
    <row r="9" spans="1:12" ht="35.25" customHeight="1" x14ac:dyDescent="0.25">
      <c r="A9" s="46"/>
      <c r="B9" s="46"/>
      <c r="C9" s="46"/>
      <c r="D9" s="46"/>
      <c r="E9" s="46"/>
      <c r="F9" s="46"/>
      <c r="G9" s="46"/>
      <c r="H9" s="17" t="s">
        <v>7</v>
      </c>
      <c r="I9" s="17" t="s">
        <v>8</v>
      </c>
      <c r="J9" s="46"/>
    </row>
    <row r="10" spans="1:12" ht="64.5" customHeight="1" x14ac:dyDescent="0.25">
      <c r="A10" s="46"/>
      <c r="B10" s="46"/>
      <c r="C10" s="46"/>
      <c r="D10" s="46"/>
      <c r="E10" s="46"/>
      <c r="F10" s="46"/>
      <c r="G10" s="46"/>
      <c r="H10" s="17" t="s">
        <v>50</v>
      </c>
      <c r="I10" s="17" t="s">
        <v>9</v>
      </c>
      <c r="J10" s="46"/>
    </row>
    <row r="11" spans="1:12" ht="15.75" x14ac:dyDescent="0.25">
      <c r="A11" s="5">
        <v>1</v>
      </c>
      <c r="B11" s="5">
        <v>2</v>
      </c>
      <c r="C11" s="5">
        <v>3</v>
      </c>
      <c r="D11" s="5">
        <v>4</v>
      </c>
      <c r="E11" s="5">
        <v>5</v>
      </c>
      <c r="F11" s="5">
        <v>6</v>
      </c>
      <c r="G11" s="5">
        <v>7</v>
      </c>
      <c r="H11" s="5">
        <v>8</v>
      </c>
      <c r="I11" s="5">
        <v>9</v>
      </c>
      <c r="J11" s="5">
        <v>10</v>
      </c>
    </row>
    <row r="12" spans="1:12" ht="15" customHeight="1" x14ac:dyDescent="0.25">
      <c r="A12" s="47" t="s">
        <v>53</v>
      </c>
      <c r="B12" s="47"/>
      <c r="C12" s="47"/>
      <c r="D12" s="47"/>
      <c r="E12" s="47"/>
      <c r="F12" s="47"/>
      <c r="G12" s="47"/>
      <c r="H12" s="47"/>
      <c r="I12" s="47"/>
      <c r="J12" s="47"/>
      <c r="K12" s="22"/>
    </row>
    <row r="13" spans="1:12" ht="15" customHeight="1" x14ac:dyDescent="0.25">
      <c r="A13" s="47" t="s">
        <v>55</v>
      </c>
      <c r="B13" s="47"/>
      <c r="C13" s="47"/>
      <c r="D13" s="47"/>
      <c r="E13" s="47"/>
      <c r="F13" s="47"/>
      <c r="G13" s="47"/>
      <c r="H13" s="47"/>
      <c r="I13" s="47"/>
      <c r="J13" s="47"/>
      <c r="L13" s="21"/>
    </row>
    <row r="14" spans="1:12" ht="15" customHeight="1" x14ac:dyDescent="0.25">
      <c r="A14" s="47" t="s">
        <v>54</v>
      </c>
      <c r="B14" s="47"/>
      <c r="C14" s="47"/>
      <c r="D14" s="47"/>
      <c r="E14" s="47"/>
      <c r="F14" s="47"/>
      <c r="G14" s="47"/>
      <c r="H14" s="47"/>
      <c r="I14" s="47"/>
      <c r="J14" s="47"/>
    </row>
    <row r="15" spans="1:12" ht="33.75" customHeight="1" x14ac:dyDescent="0.25">
      <c r="A15" s="60" t="s">
        <v>61</v>
      </c>
      <c r="B15" s="55" t="s">
        <v>52</v>
      </c>
      <c r="C15" s="46" t="s">
        <v>30</v>
      </c>
      <c r="D15" s="5" t="s">
        <v>11</v>
      </c>
      <c r="E15" s="14">
        <v>8259.1</v>
      </c>
      <c r="F15" s="14">
        <v>8259.1</v>
      </c>
      <c r="G15" s="15">
        <v>4016.6</v>
      </c>
      <c r="H15" s="1">
        <f>G15-F15</f>
        <v>-4242.5</v>
      </c>
      <c r="I15" s="1">
        <f>(G15/F15)*100</f>
        <v>48.632417575764904</v>
      </c>
      <c r="J15" s="69" t="s">
        <v>85</v>
      </c>
    </row>
    <row r="16" spans="1:12" ht="47.25" customHeight="1" x14ac:dyDescent="0.25">
      <c r="A16" s="61"/>
      <c r="B16" s="56"/>
      <c r="C16" s="46"/>
      <c r="D16" s="5" t="s">
        <v>13</v>
      </c>
      <c r="E16" s="14">
        <v>1461.4</v>
      </c>
      <c r="F16" s="14">
        <v>1461.4</v>
      </c>
      <c r="G16" s="15">
        <v>347.6</v>
      </c>
      <c r="H16" s="1">
        <f>G16-F16</f>
        <v>-1113.8000000000002</v>
      </c>
      <c r="I16" s="1">
        <f>(G16/F16)*100</f>
        <v>23.785411249486792</v>
      </c>
      <c r="J16" s="70"/>
    </row>
    <row r="17" spans="1:10" ht="32.25" customHeight="1" x14ac:dyDescent="0.25">
      <c r="A17" s="61"/>
      <c r="B17" s="56"/>
      <c r="C17" s="46"/>
      <c r="D17" s="5" t="s">
        <v>14</v>
      </c>
      <c r="E17" s="14">
        <v>117416</v>
      </c>
      <c r="F17" s="14">
        <v>117416</v>
      </c>
      <c r="G17" s="15">
        <v>62735.4</v>
      </c>
      <c r="H17" s="1">
        <f>G17-F17</f>
        <v>-54680.6</v>
      </c>
      <c r="I17" s="1">
        <f t="shared" ref="I17:I44" si="0">(G17/F17)*100</f>
        <v>53.430026572187785</v>
      </c>
      <c r="J17" s="70"/>
    </row>
    <row r="18" spans="1:10" ht="45.75" customHeight="1" x14ac:dyDescent="0.25">
      <c r="A18" s="61"/>
      <c r="B18" s="56"/>
      <c r="C18" s="46"/>
      <c r="D18" s="5" t="s">
        <v>15</v>
      </c>
      <c r="E18" s="1">
        <v>0</v>
      </c>
      <c r="F18" s="1">
        <v>0</v>
      </c>
      <c r="G18" s="1">
        <v>0</v>
      </c>
      <c r="H18" s="1">
        <f>G18-F18</f>
        <v>0</v>
      </c>
      <c r="I18" s="1">
        <v>0</v>
      </c>
      <c r="J18" s="70"/>
    </row>
    <row r="19" spans="1:10" ht="22.5" customHeight="1" x14ac:dyDescent="0.25">
      <c r="A19" s="61"/>
      <c r="B19" s="56"/>
      <c r="C19" s="46"/>
      <c r="D19" s="6" t="s">
        <v>17</v>
      </c>
      <c r="E19" s="2">
        <f>SUM(E15,E16,E17)</f>
        <v>127136.5</v>
      </c>
      <c r="F19" s="2">
        <f>SUM(F15,F16,F17)</f>
        <v>127136.5</v>
      </c>
      <c r="G19" s="2">
        <f>SUM(G15,G16,G17)</f>
        <v>67099.600000000006</v>
      </c>
      <c r="H19" s="2">
        <f>G19-F19</f>
        <v>-60036.899999999994</v>
      </c>
      <c r="I19" s="2">
        <f>(G19/F19)*100</f>
        <v>52.777605172393457</v>
      </c>
      <c r="J19" s="71"/>
    </row>
    <row r="20" spans="1:10" ht="30" customHeight="1" x14ac:dyDescent="0.25">
      <c r="A20" s="61"/>
      <c r="B20" s="56"/>
      <c r="C20" s="46" t="s">
        <v>37</v>
      </c>
      <c r="D20" s="5" t="s">
        <v>11</v>
      </c>
      <c r="E20" s="1">
        <v>0</v>
      </c>
      <c r="F20" s="1">
        <v>0</v>
      </c>
      <c r="G20" s="1">
        <v>0</v>
      </c>
      <c r="H20" s="1">
        <f t="shared" ref="H20:H41" si="1">G20-F20</f>
        <v>0</v>
      </c>
      <c r="I20" s="1">
        <v>0</v>
      </c>
      <c r="J20" s="72" t="s">
        <v>86</v>
      </c>
    </row>
    <row r="21" spans="1:10" ht="48" customHeight="1" x14ac:dyDescent="0.25">
      <c r="A21" s="61"/>
      <c r="B21" s="56"/>
      <c r="C21" s="46"/>
      <c r="D21" s="5" t="s">
        <v>13</v>
      </c>
      <c r="E21" s="1">
        <v>0</v>
      </c>
      <c r="F21" s="1">
        <v>0</v>
      </c>
      <c r="G21" s="1">
        <v>0</v>
      </c>
      <c r="H21" s="1">
        <f t="shared" si="1"/>
        <v>0</v>
      </c>
      <c r="I21" s="1">
        <v>0</v>
      </c>
      <c r="J21" s="73"/>
    </row>
    <row r="22" spans="1:10" ht="40.5" customHeight="1" x14ac:dyDescent="0.25">
      <c r="A22" s="61"/>
      <c r="B22" s="56"/>
      <c r="C22" s="46"/>
      <c r="D22" s="5" t="s">
        <v>14</v>
      </c>
      <c r="E22" s="1">
        <v>18500</v>
      </c>
      <c r="F22" s="1">
        <v>18500</v>
      </c>
      <c r="G22" s="1">
        <v>10997.6</v>
      </c>
      <c r="H22" s="1">
        <f t="shared" si="1"/>
        <v>-7502.4</v>
      </c>
      <c r="I22" s="1">
        <f t="shared" ref="I22:I27" si="2">(G22/F22)*100</f>
        <v>59.446486486486492</v>
      </c>
      <c r="J22" s="73"/>
    </row>
    <row r="23" spans="1:10" ht="101.25" customHeight="1" x14ac:dyDescent="0.25">
      <c r="A23" s="61"/>
      <c r="B23" s="56"/>
      <c r="C23" s="46"/>
      <c r="D23" s="5" t="s">
        <v>15</v>
      </c>
      <c r="E23" s="1">
        <v>0</v>
      </c>
      <c r="F23" s="1">
        <v>0</v>
      </c>
      <c r="G23" s="1">
        <v>0</v>
      </c>
      <c r="H23" s="1">
        <f t="shared" si="1"/>
        <v>0</v>
      </c>
      <c r="I23" s="1">
        <v>0</v>
      </c>
      <c r="J23" s="73"/>
    </row>
    <row r="24" spans="1:10" ht="24.75" customHeight="1" x14ac:dyDescent="0.25">
      <c r="A24" s="61"/>
      <c r="B24" s="56"/>
      <c r="C24" s="46"/>
      <c r="D24" s="6" t="s">
        <v>17</v>
      </c>
      <c r="E24" s="2">
        <f>SUM(E20,E21,E22)</f>
        <v>18500</v>
      </c>
      <c r="F24" s="2">
        <f>SUM(F20,F21,F22)</f>
        <v>18500</v>
      </c>
      <c r="G24" s="2">
        <f>SUM(G20,G21,G22)</f>
        <v>10997.6</v>
      </c>
      <c r="H24" s="2">
        <f t="shared" si="1"/>
        <v>-7502.4</v>
      </c>
      <c r="I24" s="2">
        <f>(G24/F24)*100</f>
        <v>59.446486486486492</v>
      </c>
      <c r="J24" s="74"/>
    </row>
    <row r="25" spans="1:10" ht="33" customHeight="1" x14ac:dyDescent="0.25">
      <c r="A25" s="61"/>
      <c r="B25" s="56"/>
      <c r="C25" s="46" t="s">
        <v>38</v>
      </c>
      <c r="D25" s="5" t="s">
        <v>11</v>
      </c>
      <c r="E25" s="1">
        <v>0</v>
      </c>
      <c r="F25" s="1">
        <v>0</v>
      </c>
      <c r="G25" s="1">
        <v>0</v>
      </c>
      <c r="H25" s="1">
        <f t="shared" si="1"/>
        <v>0</v>
      </c>
      <c r="I25" s="1">
        <v>0</v>
      </c>
      <c r="J25" s="72" t="s">
        <v>87</v>
      </c>
    </row>
    <row r="26" spans="1:10" ht="46.5" customHeight="1" x14ac:dyDescent="0.25">
      <c r="A26" s="61"/>
      <c r="B26" s="56"/>
      <c r="C26" s="46"/>
      <c r="D26" s="5" t="s">
        <v>13</v>
      </c>
      <c r="E26" s="1">
        <v>0</v>
      </c>
      <c r="F26" s="1">
        <v>0</v>
      </c>
      <c r="G26" s="1">
        <v>0</v>
      </c>
      <c r="H26" s="1">
        <f t="shared" si="1"/>
        <v>0</v>
      </c>
      <c r="I26" s="1">
        <v>0</v>
      </c>
      <c r="J26" s="73"/>
    </row>
    <row r="27" spans="1:10" ht="36.75" customHeight="1" x14ac:dyDescent="0.25">
      <c r="A27" s="61"/>
      <c r="B27" s="56"/>
      <c r="C27" s="46"/>
      <c r="D27" s="5" t="s">
        <v>14</v>
      </c>
      <c r="E27" s="1">
        <v>36350</v>
      </c>
      <c r="F27" s="1">
        <v>36350</v>
      </c>
      <c r="G27" s="1">
        <v>19786.5</v>
      </c>
      <c r="H27" s="1">
        <f t="shared" si="1"/>
        <v>-16563.5</v>
      </c>
      <c r="I27" s="1">
        <f t="shared" si="2"/>
        <v>54.433287482806051</v>
      </c>
      <c r="J27" s="73"/>
    </row>
    <row r="28" spans="1:10" ht="45.75" customHeight="1" x14ac:dyDescent="0.25">
      <c r="A28" s="61"/>
      <c r="B28" s="56"/>
      <c r="C28" s="46"/>
      <c r="D28" s="5" t="s">
        <v>15</v>
      </c>
      <c r="E28" s="1">
        <v>0</v>
      </c>
      <c r="F28" s="1">
        <v>0</v>
      </c>
      <c r="G28" s="1">
        <v>0</v>
      </c>
      <c r="H28" s="1">
        <f t="shared" si="1"/>
        <v>0</v>
      </c>
      <c r="I28" s="1">
        <v>0</v>
      </c>
      <c r="J28" s="73"/>
    </row>
    <row r="29" spans="1:10" ht="24" customHeight="1" x14ac:dyDescent="0.25">
      <c r="A29" s="61"/>
      <c r="B29" s="56"/>
      <c r="C29" s="46"/>
      <c r="D29" s="6" t="s">
        <v>17</v>
      </c>
      <c r="E29" s="2">
        <f>SUM(E25,E26,E27)</f>
        <v>36350</v>
      </c>
      <c r="F29" s="2">
        <f>SUM(F25,F26,F27)</f>
        <v>36350</v>
      </c>
      <c r="G29" s="2">
        <f>SUM(G25,G26,G27)</f>
        <v>19786.5</v>
      </c>
      <c r="H29" s="2">
        <f t="shared" si="1"/>
        <v>-16563.5</v>
      </c>
      <c r="I29" s="2">
        <f>(G29/F29)*100</f>
        <v>54.433287482806051</v>
      </c>
      <c r="J29" s="74"/>
    </row>
    <row r="30" spans="1:10" ht="36.75" customHeight="1" x14ac:dyDescent="0.25">
      <c r="A30" s="61"/>
      <c r="B30" s="56"/>
      <c r="C30" s="55" t="s">
        <v>83</v>
      </c>
      <c r="D30" s="5" t="s">
        <v>11</v>
      </c>
      <c r="E30" s="2">
        <v>0</v>
      </c>
      <c r="F30" s="2">
        <v>0</v>
      </c>
      <c r="G30" s="2">
        <v>0</v>
      </c>
      <c r="H30" s="1">
        <f t="shared" si="1"/>
        <v>0</v>
      </c>
      <c r="I30" s="1">
        <v>0</v>
      </c>
      <c r="J30" s="69" t="s">
        <v>84</v>
      </c>
    </row>
    <row r="31" spans="1:10" ht="31.5" customHeight="1" x14ac:dyDescent="0.25">
      <c r="A31" s="61"/>
      <c r="B31" s="56"/>
      <c r="C31" s="56"/>
      <c r="D31" s="5" t="s">
        <v>13</v>
      </c>
      <c r="E31" s="2">
        <v>545</v>
      </c>
      <c r="F31" s="2">
        <v>545</v>
      </c>
      <c r="G31" s="2">
        <v>0</v>
      </c>
      <c r="H31" s="1">
        <f t="shared" si="1"/>
        <v>-545</v>
      </c>
      <c r="I31" s="1">
        <f t="shared" ref="I31" si="3">(G31/F31)*100</f>
        <v>0</v>
      </c>
      <c r="J31" s="70"/>
    </row>
    <row r="32" spans="1:10" ht="27.75" customHeight="1" x14ac:dyDescent="0.25">
      <c r="A32" s="61"/>
      <c r="B32" s="56"/>
      <c r="C32" s="56"/>
      <c r="D32" s="5" t="s">
        <v>14</v>
      </c>
      <c r="E32" s="2">
        <v>0</v>
      </c>
      <c r="F32" s="2">
        <v>0</v>
      </c>
      <c r="G32" s="2">
        <v>0</v>
      </c>
      <c r="H32" s="1">
        <f t="shared" si="1"/>
        <v>0</v>
      </c>
      <c r="I32" s="1">
        <v>0</v>
      </c>
      <c r="J32" s="70"/>
    </row>
    <row r="33" spans="1:13" ht="44.25" customHeight="1" x14ac:dyDescent="0.25">
      <c r="A33" s="61"/>
      <c r="B33" s="56"/>
      <c r="C33" s="56"/>
      <c r="D33" s="5" t="s">
        <v>15</v>
      </c>
      <c r="E33" s="2">
        <v>0</v>
      </c>
      <c r="F33" s="2">
        <v>0</v>
      </c>
      <c r="G33" s="2">
        <v>0</v>
      </c>
      <c r="H33" s="1">
        <f t="shared" si="1"/>
        <v>0</v>
      </c>
      <c r="I33" s="1">
        <v>0</v>
      </c>
      <c r="J33" s="70"/>
    </row>
    <row r="34" spans="1:13" ht="33.75" customHeight="1" x14ac:dyDescent="0.25">
      <c r="A34" s="62"/>
      <c r="B34" s="75"/>
      <c r="C34" s="75"/>
      <c r="D34" s="6" t="s">
        <v>17</v>
      </c>
      <c r="E34" s="2">
        <f>E31</f>
        <v>545</v>
      </c>
      <c r="F34" s="2">
        <f>F31</f>
        <v>545</v>
      </c>
      <c r="G34" s="2">
        <f>G31</f>
        <v>0</v>
      </c>
      <c r="H34" s="1">
        <f t="shared" si="1"/>
        <v>-545</v>
      </c>
      <c r="I34" s="1">
        <f>(G34/F34)*100</f>
        <v>0</v>
      </c>
      <c r="J34" s="71"/>
    </row>
    <row r="35" spans="1:13" ht="29.25" customHeight="1" x14ac:dyDescent="0.25">
      <c r="A35" s="47" t="s">
        <v>10</v>
      </c>
      <c r="B35" s="47"/>
      <c r="C35" s="47"/>
      <c r="D35" s="5" t="s">
        <v>11</v>
      </c>
      <c r="E35" s="1">
        <f>E15+E20+E25</f>
        <v>8259.1</v>
      </c>
      <c r="F35" s="1">
        <f>F15+F20+F25</f>
        <v>8259.1</v>
      </c>
      <c r="G35" s="1">
        <f>G15+G20+G25</f>
        <v>4016.6</v>
      </c>
      <c r="H35" s="1">
        <f t="shared" si="1"/>
        <v>-4242.5</v>
      </c>
      <c r="I35" s="1">
        <f t="shared" si="0"/>
        <v>48.632417575764904</v>
      </c>
      <c r="J35" s="5" t="s">
        <v>12</v>
      </c>
    </row>
    <row r="36" spans="1:13" ht="47.25" x14ac:dyDescent="0.25">
      <c r="A36" s="47"/>
      <c r="B36" s="47"/>
      <c r="C36" s="47"/>
      <c r="D36" s="5" t="s">
        <v>13</v>
      </c>
      <c r="E36" s="1">
        <f>E16+E21+E26+E31</f>
        <v>2006.4</v>
      </c>
      <c r="F36" s="1">
        <f>F16+F21+F26+F31</f>
        <v>2006.4</v>
      </c>
      <c r="G36" s="1">
        <f>G16+G21+G26+G31</f>
        <v>347.6</v>
      </c>
      <c r="H36" s="1">
        <f t="shared" si="1"/>
        <v>-1658.8000000000002</v>
      </c>
      <c r="I36" s="1">
        <f t="shared" si="0"/>
        <v>17.324561403508774</v>
      </c>
      <c r="J36" s="5" t="s">
        <v>12</v>
      </c>
      <c r="L36" s="23"/>
      <c r="M36" s="23"/>
    </row>
    <row r="37" spans="1:13" ht="31.5" x14ac:dyDescent="0.25">
      <c r="A37" s="47"/>
      <c r="B37" s="47"/>
      <c r="C37" s="47"/>
      <c r="D37" s="5" t="s">
        <v>14</v>
      </c>
      <c r="E37" s="1">
        <f>E17+E22+E27</f>
        <v>172266</v>
      </c>
      <c r="F37" s="1">
        <f>F17+F22+F27</f>
        <v>172266</v>
      </c>
      <c r="G37" s="1">
        <f>G17+G22+G27</f>
        <v>93519.5</v>
      </c>
      <c r="H37" s="1">
        <f t="shared" si="1"/>
        <v>-78746.5</v>
      </c>
      <c r="I37" s="1">
        <f t="shared" si="0"/>
        <v>54.28784554119791</v>
      </c>
      <c r="J37" s="5" t="s">
        <v>12</v>
      </c>
      <c r="L37" s="24"/>
      <c r="M37" s="24"/>
    </row>
    <row r="38" spans="1:13" ht="47.25" x14ac:dyDescent="0.25">
      <c r="A38" s="47"/>
      <c r="B38" s="47"/>
      <c r="C38" s="47"/>
      <c r="D38" s="5" t="s">
        <v>15</v>
      </c>
      <c r="E38" s="1">
        <f>SUM(E18,E23,E28)</f>
        <v>0</v>
      </c>
      <c r="F38" s="1">
        <f>SUM(F18,F23,F28)</f>
        <v>0</v>
      </c>
      <c r="G38" s="1">
        <f>SUM(G18,G28,G23)</f>
        <v>0</v>
      </c>
      <c r="H38" s="1">
        <f>G38-F38</f>
        <v>0</v>
      </c>
      <c r="I38" s="1">
        <v>0</v>
      </c>
      <c r="J38" s="5" t="s">
        <v>12</v>
      </c>
      <c r="L38" s="24"/>
      <c r="M38" s="24"/>
    </row>
    <row r="39" spans="1:13" ht="15.75" x14ac:dyDescent="0.25">
      <c r="A39" s="47"/>
      <c r="B39" s="47"/>
      <c r="C39" s="47"/>
      <c r="D39" s="6" t="s">
        <v>17</v>
      </c>
      <c r="E39" s="2">
        <f>SUM(E35,E36,E37)</f>
        <v>182531.5</v>
      </c>
      <c r="F39" s="2">
        <f>SUM(F35,F36,F37)</f>
        <v>182531.5</v>
      </c>
      <c r="G39" s="2">
        <f>SUM(G35,G36,G37,G38)</f>
        <v>97883.7</v>
      </c>
      <c r="H39" s="2">
        <f t="shared" si="1"/>
        <v>-84647.8</v>
      </c>
      <c r="I39" s="2">
        <f>(G39/F39)*100</f>
        <v>53.625648175794318</v>
      </c>
      <c r="J39" s="6"/>
      <c r="L39" s="24"/>
      <c r="M39" s="24"/>
    </row>
    <row r="40" spans="1:13" ht="30.75" customHeight="1" x14ac:dyDescent="0.25">
      <c r="A40" s="47" t="s">
        <v>24</v>
      </c>
      <c r="B40" s="47"/>
      <c r="C40" s="47"/>
      <c r="D40" s="6" t="s">
        <v>11</v>
      </c>
      <c r="E40" s="2">
        <f>E35</f>
        <v>8259.1</v>
      </c>
      <c r="F40" s="2">
        <f t="shared" ref="F40" si="4">F35</f>
        <v>8259.1</v>
      </c>
      <c r="G40" s="2">
        <f>G35</f>
        <v>4016.6</v>
      </c>
      <c r="H40" s="2">
        <f t="shared" si="1"/>
        <v>-4242.5</v>
      </c>
      <c r="I40" s="2">
        <f t="shared" si="0"/>
        <v>48.632417575764904</v>
      </c>
      <c r="J40" s="6" t="s">
        <v>12</v>
      </c>
      <c r="L40" s="24"/>
      <c r="M40" s="24"/>
    </row>
    <row r="41" spans="1:13" ht="47.25" x14ac:dyDescent="0.25">
      <c r="A41" s="47"/>
      <c r="B41" s="47"/>
      <c r="C41" s="47"/>
      <c r="D41" s="6" t="s">
        <v>13</v>
      </c>
      <c r="E41" s="2">
        <f>E36</f>
        <v>2006.4</v>
      </c>
      <c r="F41" s="2">
        <f t="shared" ref="F41" si="5">F36</f>
        <v>2006.4</v>
      </c>
      <c r="G41" s="2">
        <f>G36</f>
        <v>347.6</v>
      </c>
      <c r="H41" s="2">
        <f t="shared" si="1"/>
        <v>-1658.8000000000002</v>
      </c>
      <c r="I41" s="2">
        <f t="shared" si="0"/>
        <v>17.324561403508774</v>
      </c>
      <c r="J41" s="6" t="s">
        <v>12</v>
      </c>
      <c r="L41" s="24"/>
      <c r="M41" s="24"/>
    </row>
    <row r="42" spans="1:13" ht="31.5" x14ac:dyDescent="0.25">
      <c r="A42" s="47"/>
      <c r="B42" s="47"/>
      <c r="C42" s="47"/>
      <c r="D42" s="6" t="s">
        <v>14</v>
      </c>
      <c r="E42" s="2">
        <f>E37</f>
        <v>172266</v>
      </c>
      <c r="F42" s="2">
        <f t="shared" ref="F42" si="6">F37</f>
        <v>172266</v>
      </c>
      <c r="G42" s="2">
        <f>G37</f>
        <v>93519.5</v>
      </c>
      <c r="H42" s="2">
        <f>G42-F42</f>
        <v>-78746.5</v>
      </c>
      <c r="I42" s="2">
        <f t="shared" si="0"/>
        <v>54.28784554119791</v>
      </c>
      <c r="J42" s="6" t="s">
        <v>12</v>
      </c>
      <c r="L42" s="24"/>
      <c r="M42" s="24"/>
    </row>
    <row r="43" spans="1:13" ht="47.25" x14ac:dyDescent="0.25">
      <c r="A43" s="47"/>
      <c r="B43" s="47"/>
      <c r="C43" s="47"/>
      <c r="D43" s="6" t="s">
        <v>15</v>
      </c>
      <c r="E43" s="2">
        <f>E38</f>
        <v>0</v>
      </c>
      <c r="F43" s="2">
        <f>F38</f>
        <v>0</v>
      </c>
      <c r="G43" s="2">
        <f t="shared" ref="G43" si="7">G38</f>
        <v>0</v>
      </c>
      <c r="H43" s="2">
        <f>G43-F43</f>
        <v>0</v>
      </c>
      <c r="I43" s="2">
        <v>0</v>
      </c>
      <c r="J43" s="6" t="s">
        <v>12</v>
      </c>
      <c r="L43" s="24"/>
      <c r="M43" s="24"/>
    </row>
    <row r="44" spans="1:13" ht="15.75" x14ac:dyDescent="0.25">
      <c r="A44" s="47"/>
      <c r="B44" s="47"/>
      <c r="C44" s="47"/>
      <c r="D44" s="6" t="s">
        <v>17</v>
      </c>
      <c r="E44" s="2">
        <f>SUM(E40,E41,E42,E43)</f>
        <v>182531.5</v>
      </c>
      <c r="F44" s="2">
        <f>SUM(F40,F41,F42,F43)</f>
        <v>182531.5</v>
      </c>
      <c r="G44" s="2">
        <f>SUM(G40,G41,G43,G42)</f>
        <v>97883.7</v>
      </c>
      <c r="H44" s="2">
        <f>G44-F44</f>
        <v>-84647.8</v>
      </c>
      <c r="I44" s="2">
        <f t="shared" si="0"/>
        <v>53.625648175794318</v>
      </c>
      <c r="J44" s="6" t="s">
        <v>12</v>
      </c>
      <c r="L44" s="24"/>
      <c r="M44" s="24"/>
    </row>
    <row r="45" spans="1:13" ht="27.75" customHeight="1" x14ac:dyDescent="0.25">
      <c r="A45" s="47" t="s">
        <v>56</v>
      </c>
      <c r="B45" s="47"/>
      <c r="C45" s="47"/>
      <c r="D45" s="47"/>
      <c r="E45" s="47"/>
      <c r="F45" s="47"/>
      <c r="G45" s="47"/>
      <c r="H45" s="47"/>
      <c r="I45" s="47"/>
      <c r="J45" s="47"/>
      <c r="L45" s="24"/>
      <c r="M45" s="24"/>
    </row>
    <row r="46" spans="1:13" ht="15" customHeight="1" x14ac:dyDescent="0.25">
      <c r="A46" s="47" t="s">
        <v>57</v>
      </c>
      <c r="B46" s="47"/>
      <c r="C46" s="47"/>
      <c r="D46" s="47"/>
      <c r="E46" s="47"/>
      <c r="F46" s="47"/>
      <c r="G46" s="47"/>
      <c r="H46" s="47"/>
      <c r="I46" s="47"/>
      <c r="J46" s="47"/>
      <c r="L46" s="24"/>
      <c r="M46" s="24"/>
    </row>
    <row r="47" spans="1:13" ht="35.25" customHeight="1" x14ac:dyDescent="0.25">
      <c r="A47" s="47" t="s">
        <v>58</v>
      </c>
      <c r="B47" s="47"/>
      <c r="C47" s="47"/>
      <c r="D47" s="47"/>
      <c r="E47" s="47"/>
      <c r="F47" s="47"/>
      <c r="G47" s="47"/>
      <c r="H47" s="47"/>
      <c r="I47" s="47"/>
      <c r="J47" s="47"/>
      <c r="L47" s="24"/>
      <c r="M47" s="24"/>
    </row>
    <row r="48" spans="1:13" ht="27.75" customHeight="1" x14ac:dyDescent="0.25">
      <c r="A48" s="45" t="s">
        <v>60</v>
      </c>
      <c r="B48" s="46" t="s">
        <v>59</v>
      </c>
      <c r="C48" s="46" t="s">
        <v>93</v>
      </c>
      <c r="D48" s="5" t="s">
        <v>11</v>
      </c>
      <c r="E48" s="1">
        <v>0</v>
      </c>
      <c r="F48" s="1">
        <v>0</v>
      </c>
      <c r="G48" s="1">
        <v>0</v>
      </c>
      <c r="H48" s="1">
        <f>G48-F48</f>
        <v>0</v>
      </c>
      <c r="I48" s="1">
        <v>0</v>
      </c>
      <c r="J48" s="5"/>
    </row>
    <row r="49" spans="1:10" ht="51" customHeight="1" x14ac:dyDescent="0.25">
      <c r="A49" s="45"/>
      <c r="B49" s="46"/>
      <c r="C49" s="46"/>
      <c r="D49" s="5" t="s">
        <v>13</v>
      </c>
      <c r="E49" s="1">
        <v>4879.7</v>
      </c>
      <c r="F49" s="1">
        <v>4879.7</v>
      </c>
      <c r="G49" s="1">
        <v>2466.9989999999998</v>
      </c>
      <c r="H49" s="1">
        <f>G49-F49</f>
        <v>-2412.701</v>
      </c>
      <c r="I49" s="1">
        <f t="shared" ref="I49:I60" si="8">(G49/F49)*100</f>
        <v>50.556366170051433</v>
      </c>
      <c r="J49" s="72" t="s">
        <v>81</v>
      </c>
    </row>
    <row r="50" spans="1:10" ht="56.25" customHeight="1" x14ac:dyDescent="0.25">
      <c r="A50" s="45"/>
      <c r="B50" s="46"/>
      <c r="C50" s="46"/>
      <c r="D50" s="5" t="s">
        <v>14</v>
      </c>
      <c r="E50" s="1">
        <v>324</v>
      </c>
      <c r="F50" s="16">
        <v>324</v>
      </c>
      <c r="G50" s="1">
        <v>310.428</v>
      </c>
      <c r="H50" s="1">
        <f>G50-F50</f>
        <v>-13.572000000000003</v>
      </c>
      <c r="I50" s="1">
        <f t="shared" si="8"/>
        <v>95.811111111111117</v>
      </c>
      <c r="J50" s="74"/>
    </row>
    <row r="51" spans="1:10" ht="50.25" customHeight="1" x14ac:dyDescent="0.25">
      <c r="A51" s="45"/>
      <c r="B51" s="46"/>
      <c r="C51" s="46"/>
      <c r="D51" s="5" t="s">
        <v>15</v>
      </c>
      <c r="E51" s="1">
        <v>0</v>
      </c>
      <c r="F51" s="1">
        <v>0</v>
      </c>
      <c r="G51" s="1">
        <v>0</v>
      </c>
      <c r="H51" s="1">
        <f t="shared" ref="H51:H62" si="9">G51-F51</f>
        <v>0</v>
      </c>
      <c r="I51" s="1">
        <v>0</v>
      </c>
      <c r="J51" s="5"/>
    </row>
    <row r="52" spans="1:10" ht="15.75" x14ac:dyDescent="0.25">
      <c r="A52" s="45"/>
      <c r="B52" s="46"/>
      <c r="C52" s="46"/>
      <c r="D52" s="6" t="s">
        <v>17</v>
      </c>
      <c r="E52" s="2">
        <f>SUM(E48,E49,E50,E51)</f>
        <v>5203.7</v>
      </c>
      <c r="F52" s="2">
        <f>SUM(F48,F49,F50,F51)</f>
        <v>5203.7</v>
      </c>
      <c r="G52" s="2">
        <f>SUM(G48,G49,G50,G51)</f>
        <v>2777.4269999999997</v>
      </c>
      <c r="H52" s="2">
        <f t="shared" si="9"/>
        <v>-2426.2730000000001</v>
      </c>
      <c r="I52" s="2">
        <f>G52/F52*100</f>
        <v>53.374079981551581</v>
      </c>
      <c r="J52" s="6"/>
    </row>
    <row r="53" spans="1:10" ht="25.5" customHeight="1" x14ac:dyDescent="0.25">
      <c r="A53" s="47" t="s">
        <v>10</v>
      </c>
      <c r="B53" s="47"/>
      <c r="C53" s="47"/>
      <c r="D53" s="5" t="s">
        <v>11</v>
      </c>
      <c r="E53" s="1">
        <f t="shared" ref="E53:G56" si="10">E48</f>
        <v>0</v>
      </c>
      <c r="F53" s="1">
        <f t="shared" si="10"/>
        <v>0</v>
      </c>
      <c r="G53" s="1">
        <f t="shared" si="10"/>
        <v>0</v>
      </c>
      <c r="H53" s="1">
        <f t="shared" si="9"/>
        <v>0</v>
      </c>
      <c r="I53" s="1">
        <v>0</v>
      </c>
      <c r="J53" s="5" t="s">
        <v>12</v>
      </c>
    </row>
    <row r="54" spans="1:10" ht="47.25" x14ac:dyDescent="0.25">
      <c r="A54" s="47"/>
      <c r="B54" s="47"/>
      <c r="C54" s="47"/>
      <c r="D54" s="5" t="s">
        <v>13</v>
      </c>
      <c r="E54" s="1">
        <f>E49</f>
        <v>4879.7</v>
      </c>
      <c r="F54" s="1">
        <f t="shared" si="10"/>
        <v>4879.7</v>
      </c>
      <c r="G54" s="1">
        <f t="shared" si="10"/>
        <v>2466.9989999999998</v>
      </c>
      <c r="H54" s="1">
        <f t="shared" si="9"/>
        <v>-2412.701</v>
      </c>
      <c r="I54" s="1">
        <f t="shared" si="8"/>
        <v>50.556366170051433</v>
      </c>
      <c r="J54" s="5" t="s">
        <v>12</v>
      </c>
    </row>
    <row r="55" spans="1:10" ht="31.5" x14ac:dyDescent="0.25">
      <c r="A55" s="47"/>
      <c r="B55" s="47"/>
      <c r="C55" s="47"/>
      <c r="D55" s="5" t="s">
        <v>14</v>
      </c>
      <c r="E55" s="1">
        <f t="shared" si="10"/>
        <v>324</v>
      </c>
      <c r="F55" s="1">
        <v>324</v>
      </c>
      <c r="G55" s="1">
        <v>310.39999999999998</v>
      </c>
      <c r="H55" s="1">
        <f t="shared" si="9"/>
        <v>-13.600000000000023</v>
      </c>
      <c r="I55" s="1">
        <f t="shared" si="8"/>
        <v>95.802469135802454</v>
      </c>
      <c r="J55" s="5" t="s">
        <v>12</v>
      </c>
    </row>
    <row r="56" spans="1:10" ht="47.25" x14ac:dyDescent="0.25">
      <c r="A56" s="47"/>
      <c r="B56" s="47"/>
      <c r="C56" s="47"/>
      <c r="D56" s="5" t="s">
        <v>15</v>
      </c>
      <c r="E56" s="1">
        <f t="shared" si="10"/>
        <v>0</v>
      </c>
      <c r="F56" s="1">
        <f t="shared" si="10"/>
        <v>0</v>
      </c>
      <c r="G56" s="1">
        <f t="shared" si="10"/>
        <v>0</v>
      </c>
      <c r="H56" s="1">
        <f t="shared" si="9"/>
        <v>0</v>
      </c>
      <c r="I56" s="1">
        <v>0</v>
      </c>
      <c r="J56" s="5" t="s">
        <v>12</v>
      </c>
    </row>
    <row r="57" spans="1:10" ht="15.75" x14ac:dyDescent="0.25">
      <c r="A57" s="47"/>
      <c r="B57" s="47"/>
      <c r="C57" s="47"/>
      <c r="D57" s="6" t="s">
        <v>17</v>
      </c>
      <c r="E57" s="2">
        <f>SUM(E53,E54,E55,E56)</f>
        <v>5203.7</v>
      </c>
      <c r="F57" s="2">
        <f>SUM(F53,F54,F55,F56)</f>
        <v>5203.7</v>
      </c>
      <c r="G57" s="2">
        <f>SUM(G53,G54,G55,G56)</f>
        <v>2777.3989999999999</v>
      </c>
      <c r="H57" s="2">
        <f t="shared" si="9"/>
        <v>-2426.3009999999999</v>
      </c>
      <c r="I57" s="2">
        <f t="shared" si="8"/>
        <v>53.373541902876795</v>
      </c>
      <c r="J57" s="6"/>
    </row>
    <row r="58" spans="1:10" ht="26.25" customHeight="1" x14ac:dyDescent="0.25">
      <c r="A58" s="47" t="s">
        <v>25</v>
      </c>
      <c r="B58" s="47"/>
      <c r="C58" s="47"/>
      <c r="D58" s="6" t="s">
        <v>11</v>
      </c>
      <c r="E58" s="2">
        <f>E53</f>
        <v>0</v>
      </c>
      <c r="F58" s="2">
        <f t="shared" ref="F58:G58" si="11">F53</f>
        <v>0</v>
      </c>
      <c r="G58" s="2">
        <f t="shared" si="11"/>
        <v>0</v>
      </c>
      <c r="H58" s="2">
        <f t="shared" si="9"/>
        <v>0</v>
      </c>
      <c r="I58" s="2">
        <v>0</v>
      </c>
      <c r="J58" s="6" t="s">
        <v>12</v>
      </c>
    </row>
    <row r="59" spans="1:10" ht="47.25" x14ac:dyDescent="0.25">
      <c r="A59" s="47"/>
      <c r="B59" s="47"/>
      <c r="C59" s="47"/>
      <c r="D59" s="6" t="s">
        <v>13</v>
      </c>
      <c r="E59" s="2">
        <f>E54</f>
        <v>4879.7</v>
      </c>
      <c r="F59" s="2">
        <f t="shared" ref="F59" si="12">F54</f>
        <v>4879.7</v>
      </c>
      <c r="G59" s="2">
        <f>G54</f>
        <v>2466.9989999999998</v>
      </c>
      <c r="H59" s="2">
        <f t="shared" si="9"/>
        <v>-2412.701</v>
      </c>
      <c r="I59" s="2">
        <f t="shared" si="8"/>
        <v>50.556366170051433</v>
      </c>
      <c r="J59" s="6" t="s">
        <v>12</v>
      </c>
    </row>
    <row r="60" spans="1:10" ht="31.5" x14ac:dyDescent="0.25">
      <c r="A60" s="47"/>
      <c r="B60" s="47"/>
      <c r="C60" s="47"/>
      <c r="D60" s="6" t="s">
        <v>14</v>
      </c>
      <c r="E60" s="2">
        <f>E55</f>
        <v>324</v>
      </c>
      <c r="F60" s="2">
        <f>F55</f>
        <v>324</v>
      </c>
      <c r="G60" s="2">
        <f>G55</f>
        <v>310.39999999999998</v>
      </c>
      <c r="H60" s="2">
        <f t="shared" si="9"/>
        <v>-13.600000000000023</v>
      </c>
      <c r="I60" s="2">
        <f t="shared" si="8"/>
        <v>95.802469135802454</v>
      </c>
      <c r="J60" s="6" t="s">
        <v>12</v>
      </c>
    </row>
    <row r="61" spans="1:10" ht="47.25" x14ac:dyDescent="0.25">
      <c r="A61" s="47"/>
      <c r="B61" s="47"/>
      <c r="C61" s="47"/>
      <c r="D61" s="6" t="s">
        <v>15</v>
      </c>
      <c r="E61" s="2">
        <f>E56</f>
        <v>0</v>
      </c>
      <c r="F61" s="2">
        <f t="shared" ref="F61:G61" si="13">F56</f>
        <v>0</v>
      </c>
      <c r="G61" s="2">
        <f t="shared" si="13"/>
        <v>0</v>
      </c>
      <c r="H61" s="2">
        <f>G61-F61</f>
        <v>0</v>
      </c>
      <c r="I61" s="2">
        <v>0</v>
      </c>
      <c r="J61" s="6" t="s">
        <v>12</v>
      </c>
    </row>
    <row r="62" spans="1:10" ht="15.75" x14ac:dyDescent="0.25">
      <c r="A62" s="47"/>
      <c r="B62" s="47"/>
      <c r="C62" s="47"/>
      <c r="D62" s="6" t="s">
        <v>17</v>
      </c>
      <c r="E62" s="2">
        <f>SUM(E58,E59,E60,E61)</f>
        <v>5203.7</v>
      </c>
      <c r="F62" s="2">
        <f>SUM(F58,F59,F60,F61)</f>
        <v>5203.7</v>
      </c>
      <c r="G62" s="2">
        <f>SUM(G58,G59,G60,G61)</f>
        <v>2777.3989999999999</v>
      </c>
      <c r="H62" s="2">
        <f t="shared" si="9"/>
        <v>-2426.3009999999999</v>
      </c>
      <c r="I62" s="2">
        <f>(G62/F62)*100</f>
        <v>53.373541902876795</v>
      </c>
      <c r="J62" s="6" t="s">
        <v>12</v>
      </c>
    </row>
    <row r="63" spans="1:10" ht="22.5" customHeight="1" x14ac:dyDescent="0.25">
      <c r="A63" s="47" t="s">
        <v>62</v>
      </c>
      <c r="B63" s="47"/>
      <c r="C63" s="47"/>
      <c r="D63" s="47"/>
      <c r="E63" s="47"/>
      <c r="F63" s="47"/>
      <c r="G63" s="47"/>
      <c r="H63" s="47"/>
      <c r="I63" s="47"/>
      <c r="J63" s="47"/>
    </row>
    <row r="64" spans="1:10" ht="15" customHeight="1" x14ac:dyDescent="0.25">
      <c r="A64" s="47" t="s">
        <v>64</v>
      </c>
      <c r="B64" s="47"/>
      <c r="C64" s="47"/>
      <c r="D64" s="47"/>
      <c r="E64" s="47"/>
      <c r="F64" s="47"/>
      <c r="G64" s="47"/>
      <c r="H64" s="47"/>
      <c r="I64" s="47"/>
      <c r="J64" s="47"/>
    </row>
    <row r="65" spans="1:10" ht="21.75" customHeight="1" x14ac:dyDescent="0.25">
      <c r="A65" s="47" t="s">
        <v>63</v>
      </c>
      <c r="B65" s="47"/>
      <c r="C65" s="47"/>
      <c r="D65" s="47"/>
      <c r="E65" s="47"/>
      <c r="F65" s="47"/>
      <c r="G65" s="47"/>
      <c r="H65" s="47"/>
      <c r="I65" s="47"/>
      <c r="J65" s="47"/>
    </row>
    <row r="66" spans="1:10" ht="31.5" customHeight="1" x14ac:dyDescent="0.25">
      <c r="A66" s="45" t="s">
        <v>65</v>
      </c>
      <c r="B66" s="46" t="s">
        <v>66</v>
      </c>
      <c r="C66" s="46" t="s">
        <v>93</v>
      </c>
      <c r="D66" s="5" t="s">
        <v>11</v>
      </c>
      <c r="E66" s="1">
        <v>0</v>
      </c>
      <c r="F66" s="1">
        <v>0</v>
      </c>
      <c r="G66" s="1">
        <v>0</v>
      </c>
      <c r="H66" s="1">
        <f>G66-F66</f>
        <v>0</v>
      </c>
      <c r="I66" s="1">
        <v>0</v>
      </c>
      <c r="J66" s="6" t="s">
        <v>12</v>
      </c>
    </row>
    <row r="67" spans="1:10" ht="83.25" customHeight="1" x14ac:dyDescent="0.25">
      <c r="A67" s="45"/>
      <c r="B67" s="46"/>
      <c r="C67" s="46"/>
      <c r="D67" s="5" t="s">
        <v>13</v>
      </c>
      <c r="E67" s="1">
        <v>170572</v>
      </c>
      <c r="F67" s="1">
        <v>170572</v>
      </c>
      <c r="G67" s="1">
        <v>144677.51</v>
      </c>
      <c r="H67" s="1">
        <f>G67-F67</f>
        <v>-25894.489999999991</v>
      </c>
      <c r="I67" s="1">
        <f>(G67/F67)*100</f>
        <v>84.819026569425233</v>
      </c>
      <c r="J67" s="5" t="s">
        <v>88</v>
      </c>
    </row>
    <row r="68" spans="1:10" ht="36.75" customHeight="1" x14ac:dyDescent="0.25">
      <c r="A68" s="45"/>
      <c r="B68" s="46"/>
      <c r="C68" s="46"/>
      <c r="D68" s="5" t="s">
        <v>14</v>
      </c>
      <c r="E68" s="1">
        <v>0</v>
      </c>
      <c r="F68" s="1">
        <v>0</v>
      </c>
      <c r="G68" s="1">
        <v>0</v>
      </c>
      <c r="H68" s="1">
        <f>G68-F68</f>
        <v>0</v>
      </c>
      <c r="I68" s="1">
        <v>0</v>
      </c>
      <c r="J68" s="6" t="s">
        <v>12</v>
      </c>
    </row>
    <row r="69" spans="1:10" ht="45" customHeight="1" x14ac:dyDescent="0.25">
      <c r="A69" s="45"/>
      <c r="B69" s="46"/>
      <c r="C69" s="46"/>
      <c r="D69" s="5" t="s">
        <v>15</v>
      </c>
      <c r="E69" s="1">
        <v>0</v>
      </c>
      <c r="F69" s="1">
        <v>0</v>
      </c>
      <c r="G69" s="1">
        <v>0</v>
      </c>
      <c r="H69" s="1">
        <f>G69-F69</f>
        <v>0</v>
      </c>
      <c r="I69" s="1">
        <v>0</v>
      </c>
      <c r="J69" s="6" t="s">
        <v>12</v>
      </c>
    </row>
    <row r="70" spans="1:10" ht="39.75" customHeight="1" x14ac:dyDescent="0.25">
      <c r="A70" s="45"/>
      <c r="B70" s="46"/>
      <c r="C70" s="46"/>
      <c r="D70" s="6" t="s">
        <v>17</v>
      </c>
      <c r="E70" s="2">
        <f>SUM(E66,E67,E68,E69)</f>
        <v>170572</v>
      </c>
      <c r="F70" s="2">
        <f>SUM(F66,F67,F68,F69)</f>
        <v>170572</v>
      </c>
      <c r="G70" s="2">
        <f>SUM(G66,G67,G68,G69)</f>
        <v>144677.51</v>
      </c>
      <c r="H70" s="2">
        <f t="shared" ref="H70:H80" si="14">G70-F70</f>
        <v>-25894.489999999991</v>
      </c>
      <c r="I70" s="2">
        <f>G70/F70*100</f>
        <v>84.819026569425233</v>
      </c>
      <c r="J70" s="6" t="s">
        <v>12</v>
      </c>
    </row>
    <row r="71" spans="1:10" ht="30.75" customHeight="1" x14ac:dyDescent="0.25">
      <c r="A71" s="47" t="s">
        <v>40</v>
      </c>
      <c r="B71" s="47"/>
      <c r="C71" s="47"/>
      <c r="D71" s="5" t="s">
        <v>11</v>
      </c>
      <c r="E71" s="1">
        <f t="shared" ref="E71:G74" si="15">E66</f>
        <v>0</v>
      </c>
      <c r="F71" s="1">
        <f t="shared" si="15"/>
        <v>0</v>
      </c>
      <c r="G71" s="1">
        <f t="shared" si="15"/>
        <v>0</v>
      </c>
      <c r="H71" s="1">
        <f>G71-F71</f>
        <v>0</v>
      </c>
      <c r="I71" s="1">
        <v>0</v>
      </c>
      <c r="J71" s="5" t="s">
        <v>12</v>
      </c>
    </row>
    <row r="72" spans="1:10" ht="47.25" x14ac:dyDescent="0.25">
      <c r="A72" s="47"/>
      <c r="B72" s="47"/>
      <c r="C72" s="47"/>
      <c r="D72" s="5" t="s">
        <v>13</v>
      </c>
      <c r="E72" s="1">
        <f t="shared" si="15"/>
        <v>170572</v>
      </c>
      <c r="F72" s="1">
        <f t="shared" si="15"/>
        <v>170572</v>
      </c>
      <c r="G72" s="1">
        <f t="shared" si="15"/>
        <v>144677.51</v>
      </c>
      <c r="H72" s="1">
        <f t="shared" si="14"/>
        <v>-25894.489999999991</v>
      </c>
      <c r="I72" s="1">
        <f>(G72/F72)*100</f>
        <v>84.819026569425233</v>
      </c>
      <c r="J72" s="5"/>
    </row>
    <row r="73" spans="1:10" ht="31.5" x14ac:dyDescent="0.25">
      <c r="A73" s="47"/>
      <c r="B73" s="47"/>
      <c r="C73" s="47"/>
      <c r="D73" s="5" t="s">
        <v>14</v>
      </c>
      <c r="E73" s="1">
        <f t="shared" si="15"/>
        <v>0</v>
      </c>
      <c r="F73" s="1">
        <f t="shared" si="15"/>
        <v>0</v>
      </c>
      <c r="G73" s="1">
        <f t="shared" si="15"/>
        <v>0</v>
      </c>
      <c r="H73" s="1">
        <f t="shared" si="14"/>
        <v>0</v>
      </c>
      <c r="I73" s="1">
        <v>0</v>
      </c>
      <c r="J73" s="5" t="s">
        <v>12</v>
      </c>
    </row>
    <row r="74" spans="1:10" ht="47.25" x14ac:dyDescent="0.25">
      <c r="A74" s="47"/>
      <c r="B74" s="47"/>
      <c r="C74" s="47"/>
      <c r="D74" s="5" t="s">
        <v>15</v>
      </c>
      <c r="E74" s="1">
        <f t="shared" si="15"/>
        <v>0</v>
      </c>
      <c r="F74" s="1">
        <f t="shared" si="15"/>
        <v>0</v>
      </c>
      <c r="G74" s="1">
        <f t="shared" si="15"/>
        <v>0</v>
      </c>
      <c r="H74" s="1">
        <f>G74-F74</f>
        <v>0</v>
      </c>
      <c r="I74" s="1">
        <v>0</v>
      </c>
      <c r="J74" s="5" t="s">
        <v>12</v>
      </c>
    </row>
    <row r="75" spans="1:10" ht="15.75" x14ac:dyDescent="0.25">
      <c r="A75" s="47"/>
      <c r="B75" s="47"/>
      <c r="C75" s="47"/>
      <c r="D75" s="6" t="s">
        <v>17</v>
      </c>
      <c r="E75" s="2">
        <f>SUM(E71,E72,E73,E74)</f>
        <v>170572</v>
      </c>
      <c r="F75" s="2">
        <f>SUM(F71,F72,F73,F74)</f>
        <v>170572</v>
      </c>
      <c r="G75" s="2">
        <f>SUM(G71,G72,G73,G74)</f>
        <v>144677.51</v>
      </c>
      <c r="H75" s="2">
        <f t="shared" si="14"/>
        <v>-25894.489999999991</v>
      </c>
      <c r="I75" s="2">
        <f>G75/F75*100</f>
        <v>84.819026569425233</v>
      </c>
      <c r="J75" s="6" t="s">
        <v>12</v>
      </c>
    </row>
    <row r="76" spans="1:10" ht="26.25" customHeight="1" x14ac:dyDescent="0.25">
      <c r="A76" s="47" t="s">
        <v>26</v>
      </c>
      <c r="B76" s="47"/>
      <c r="C76" s="47"/>
      <c r="D76" s="6" t="s">
        <v>11</v>
      </c>
      <c r="E76" s="2">
        <f>E71</f>
        <v>0</v>
      </c>
      <c r="F76" s="2">
        <f>F71</f>
        <v>0</v>
      </c>
      <c r="G76" s="2">
        <f>G71</f>
        <v>0</v>
      </c>
      <c r="H76" s="2">
        <f t="shared" si="14"/>
        <v>0</v>
      </c>
      <c r="I76" s="2">
        <v>0</v>
      </c>
      <c r="J76" s="5" t="s">
        <v>12</v>
      </c>
    </row>
    <row r="77" spans="1:10" ht="47.25" x14ac:dyDescent="0.25">
      <c r="A77" s="47"/>
      <c r="B77" s="47"/>
      <c r="C77" s="47"/>
      <c r="D77" s="6" t="s">
        <v>13</v>
      </c>
      <c r="E77" s="2">
        <f t="shared" ref="E77:F79" si="16">E72</f>
        <v>170572</v>
      </c>
      <c r="F77" s="2">
        <f t="shared" si="16"/>
        <v>170572</v>
      </c>
      <c r="G77" s="2">
        <f t="shared" ref="G77" si="17">G72</f>
        <v>144677.51</v>
      </c>
      <c r="H77" s="2">
        <f t="shared" si="14"/>
        <v>-25894.489999999991</v>
      </c>
      <c r="I77" s="2">
        <f t="shared" ref="I77" si="18">(G77/F77)*100</f>
        <v>84.819026569425233</v>
      </c>
      <c r="J77" s="5" t="s">
        <v>12</v>
      </c>
    </row>
    <row r="78" spans="1:10" ht="31.5" x14ac:dyDescent="0.25">
      <c r="A78" s="47"/>
      <c r="B78" s="47"/>
      <c r="C78" s="47"/>
      <c r="D78" s="6" t="s">
        <v>14</v>
      </c>
      <c r="E78" s="2">
        <f t="shared" si="16"/>
        <v>0</v>
      </c>
      <c r="F78" s="2">
        <f t="shared" si="16"/>
        <v>0</v>
      </c>
      <c r="G78" s="2">
        <f>G73</f>
        <v>0</v>
      </c>
      <c r="H78" s="2">
        <f t="shared" si="14"/>
        <v>0</v>
      </c>
      <c r="I78" s="2">
        <v>0</v>
      </c>
      <c r="J78" s="5" t="s">
        <v>12</v>
      </c>
    </row>
    <row r="79" spans="1:10" ht="47.25" x14ac:dyDescent="0.25">
      <c r="A79" s="47"/>
      <c r="B79" s="47"/>
      <c r="C79" s="47"/>
      <c r="D79" s="6" t="s">
        <v>15</v>
      </c>
      <c r="E79" s="2">
        <f t="shared" si="16"/>
        <v>0</v>
      </c>
      <c r="F79" s="2">
        <f t="shared" si="16"/>
        <v>0</v>
      </c>
      <c r="G79" s="2">
        <f>G74</f>
        <v>0</v>
      </c>
      <c r="H79" s="2">
        <f>G79-F79</f>
        <v>0</v>
      </c>
      <c r="I79" s="2">
        <v>0</v>
      </c>
      <c r="J79" s="5" t="s">
        <v>12</v>
      </c>
    </row>
    <row r="80" spans="1:10" ht="15.75" x14ac:dyDescent="0.25">
      <c r="A80" s="47"/>
      <c r="B80" s="47"/>
      <c r="C80" s="47"/>
      <c r="D80" s="6" t="s">
        <v>17</v>
      </c>
      <c r="E80" s="2">
        <f>SUM(E76,E77,E78,E79)</f>
        <v>170572</v>
      </c>
      <c r="F80" s="2">
        <f>SUM(F76,F77,F78,F79)</f>
        <v>170572</v>
      </c>
      <c r="G80" s="2">
        <f>SUM(G76,G77,G78,G79)</f>
        <v>144677.51</v>
      </c>
      <c r="H80" s="2">
        <f t="shared" si="14"/>
        <v>-25894.489999999991</v>
      </c>
      <c r="I80" s="2">
        <f>G80/F80*100</f>
        <v>84.819026569425233</v>
      </c>
      <c r="J80" s="6" t="s">
        <v>12</v>
      </c>
    </row>
    <row r="81" spans="1:11" ht="22.5" customHeight="1" x14ac:dyDescent="0.25">
      <c r="A81" s="47" t="s">
        <v>67</v>
      </c>
      <c r="B81" s="47"/>
      <c r="C81" s="47"/>
      <c r="D81" s="47"/>
      <c r="E81" s="47"/>
      <c r="F81" s="47"/>
      <c r="G81" s="47"/>
      <c r="H81" s="47"/>
      <c r="I81" s="47"/>
      <c r="J81" s="47"/>
    </row>
    <row r="82" spans="1:11" ht="15" customHeight="1" x14ac:dyDescent="0.25">
      <c r="A82" s="47" t="s">
        <v>68</v>
      </c>
      <c r="B82" s="47"/>
      <c r="C82" s="47"/>
      <c r="D82" s="47"/>
      <c r="E82" s="47"/>
      <c r="F82" s="47"/>
      <c r="G82" s="47"/>
      <c r="H82" s="47"/>
      <c r="I82" s="47"/>
      <c r="J82" s="47"/>
    </row>
    <row r="83" spans="1:11" ht="21.75" customHeight="1" x14ac:dyDescent="0.25">
      <c r="A83" s="47" t="s">
        <v>69</v>
      </c>
      <c r="B83" s="47"/>
      <c r="C83" s="47"/>
      <c r="D83" s="47"/>
      <c r="E83" s="47"/>
      <c r="F83" s="47"/>
      <c r="G83" s="47"/>
      <c r="H83" s="47"/>
      <c r="I83" s="47"/>
      <c r="J83" s="47"/>
    </row>
    <row r="84" spans="1:11" ht="54" customHeight="1" x14ac:dyDescent="0.25">
      <c r="A84" s="45" t="s">
        <v>70</v>
      </c>
      <c r="B84" s="46" t="s">
        <v>71</v>
      </c>
      <c r="C84" s="46" t="s">
        <v>93</v>
      </c>
      <c r="D84" s="5" t="s">
        <v>11</v>
      </c>
      <c r="E84" s="1">
        <v>0</v>
      </c>
      <c r="F84" s="1">
        <v>0</v>
      </c>
      <c r="G84" s="1">
        <v>0</v>
      </c>
      <c r="H84" s="1">
        <f t="shared" ref="H84:H98" si="19">G84-F84</f>
        <v>0</v>
      </c>
      <c r="I84" s="1">
        <v>0</v>
      </c>
      <c r="J84" s="57" t="s">
        <v>95</v>
      </c>
    </row>
    <row r="85" spans="1:11" ht="59.25" customHeight="1" x14ac:dyDescent="0.25">
      <c r="A85" s="45"/>
      <c r="B85" s="46"/>
      <c r="C85" s="46"/>
      <c r="D85" s="5" t="s">
        <v>13</v>
      </c>
      <c r="E85" s="1">
        <v>11617.9</v>
      </c>
      <c r="F85" s="1">
        <v>11617.9</v>
      </c>
      <c r="G85" s="1">
        <v>9290.1</v>
      </c>
      <c r="H85" s="1">
        <f>G85-F85</f>
        <v>-2327.7999999999993</v>
      </c>
      <c r="I85" s="1">
        <f>(G85/F85)*100</f>
        <v>79.963676740202629</v>
      </c>
      <c r="J85" s="58"/>
    </row>
    <row r="86" spans="1:11" ht="36" customHeight="1" x14ac:dyDescent="0.25">
      <c r="A86" s="45"/>
      <c r="B86" s="46"/>
      <c r="C86" s="46"/>
      <c r="D86" s="5" t="s">
        <v>14</v>
      </c>
      <c r="E86" s="1">
        <v>18882.099999999999</v>
      </c>
      <c r="F86" s="1">
        <v>18882.099999999999</v>
      </c>
      <c r="G86" s="1">
        <v>5911</v>
      </c>
      <c r="H86" s="1">
        <f t="shared" si="19"/>
        <v>-12971.099999999999</v>
      </c>
      <c r="I86" s="1">
        <f>(G86/F86)*100</f>
        <v>31.304780718246384</v>
      </c>
      <c r="J86" s="58"/>
    </row>
    <row r="87" spans="1:11" ht="78.75" customHeight="1" x14ac:dyDescent="0.25">
      <c r="A87" s="45"/>
      <c r="B87" s="46"/>
      <c r="C87" s="46"/>
      <c r="D87" s="5" t="s">
        <v>15</v>
      </c>
      <c r="E87" s="1">
        <v>100</v>
      </c>
      <c r="F87" s="1">
        <v>100</v>
      </c>
      <c r="G87" s="1">
        <v>58.5</v>
      </c>
      <c r="H87" s="1">
        <f t="shared" si="19"/>
        <v>-41.5</v>
      </c>
      <c r="I87" s="1">
        <f>(G87/F87)*100</f>
        <v>58.5</v>
      </c>
      <c r="J87" s="58"/>
    </row>
    <row r="88" spans="1:11" ht="30.75" customHeight="1" x14ac:dyDescent="0.25">
      <c r="A88" s="45"/>
      <c r="B88" s="46"/>
      <c r="C88" s="46"/>
      <c r="D88" s="6" t="s">
        <v>17</v>
      </c>
      <c r="E88" s="2">
        <f>SUM(E84,E85,E86,E87)</f>
        <v>30600</v>
      </c>
      <c r="F88" s="2">
        <f>SUM(F84,F85,F86,F87)</f>
        <v>30600</v>
      </c>
      <c r="G88" s="2">
        <f>SUM(G84,G85,G86,G87)</f>
        <v>15259.6</v>
      </c>
      <c r="H88" s="2">
        <f t="shared" si="19"/>
        <v>-15340.4</v>
      </c>
      <c r="I88" s="2">
        <f>G88/F88*100</f>
        <v>49.867973856209154</v>
      </c>
      <c r="J88" s="59"/>
    </row>
    <row r="89" spans="1:11" ht="31.5" x14ac:dyDescent="0.25">
      <c r="A89" s="47" t="s">
        <v>10</v>
      </c>
      <c r="B89" s="47"/>
      <c r="C89" s="47"/>
      <c r="D89" s="5" t="s">
        <v>11</v>
      </c>
      <c r="E89" s="1">
        <v>0</v>
      </c>
      <c r="F89" s="1">
        <v>0</v>
      </c>
      <c r="G89" s="1">
        <v>0</v>
      </c>
      <c r="H89" s="1">
        <f t="shared" si="19"/>
        <v>0</v>
      </c>
      <c r="I89" s="1">
        <f t="shared" ref="I89:I90" si="20">I84</f>
        <v>0</v>
      </c>
      <c r="J89" s="6" t="s">
        <v>12</v>
      </c>
    </row>
    <row r="90" spans="1:11" ht="47.25" x14ac:dyDescent="0.25">
      <c r="A90" s="47"/>
      <c r="B90" s="47"/>
      <c r="C90" s="47"/>
      <c r="D90" s="5" t="s">
        <v>13</v>
      </c>
      <c r="E90" s="1">
        <f>E85</f>
        <v>11617.9</v>
      </c>
      <c r="F90" s="1">
        <f t="shared" ref="F90:G90" si="21">F85</f>
        <v>11617.9</v>
      </c>
      <c r="G90" s="1">
        <f t="shared" si="21"/>
        <v>9290.1</v>
      </c>
      <c r="H90" s="1">
        <f>G90-F90</f>
        <v>-2327.7999999999993</v>
      </c>
      <c r="I90" s="1">
        <f t="shared" si="20"/>
        <v>79.963676740202629</v>
      </c>
      <c r="J90" s="6" t="s">
        <v>12</v>
      </c>
    </row>
    <row r="91" spans="1:11" ht="35.25" customHeight="1" x14ac:dyDescent="0.25">
      <c r="A91" s="47"/>
      <c r="B91" s="47"/>
      <c r="C91" s="47"/>
      <c r="D91" s="5" t="s">
        <v>14</v>
      </c>
      <c r="E91" s="1">
        <f t="shared" ref="E91:F91" si="22">E86</f>
        <v>18882.099999999999</v>
      </c>
      <c r="F91" s="1">
        <f t="shared" si="22"/>
        <v>18882.099999999999</v>
      </c>
      <c r="G91" s="1">
        <f>G86</f>
        <v>5911</v>
      </c>
      <c r="H91" s="1">
        <f t="shared" si="19"/>
        <v>-12971.099999999999</v>
      </c>
      <c r="I91" s="1">
        <f>(G91/F91)*100</f>
        <v>31.304780718246384</v>
      </c>
      <c r="J91" s="6" t="s">
        <v>12</v>
      </c>
    </row>
    <row r="92" spans="1:11" ht="47.25" x14ac:dyDescent="0.25">
      <c r="A92" s="47"/>
      <c r="B92" s="47"/>
      <c r="C92" s="47"/>
      <c r="D92" s="5" t="s">
        <v>15</v>
      </c>
      <c r="E92" s="1">
        <f>E87</f>
        <v>100</v>
      </c>
      <c r="F92" s="1">
        <f t="shared" ref="F92:G92" si="23">F87</f>
        <v>100</v>
      </c>
      <c r="G92" s="1">
        <f t="shared" si="23"/>
        <v>58.5</v>
      </c>
      <c r="H92" s="1">
        <f t="shared" si="19"/>
        <v>-41.5</v>
      </c>
      <c r="I92" s="1">
        <f>(G92/F92)*100</f>
        <v>58.5</v>
      </c>
      <c r="J92" s="6" t="s">
        <v>12</v>
      </c>
    </row>
    <row r="93" spans="1:11" ht="21" customHeight="1" x14ac:dyDescent="0.25">
      <c r="A93" s="47"/>
      <c r="B93" s="47"/>
      <c r="C93" s="47"/>
      <c r="D93" s="6" t="s">
        <v>17</v>
      </c>
      <c r="E93" s="2">
        <f>SUM(E89,E90,E91,E92)</f>
        <v>30600</v>
      </c>
      <c r="F93" s="2">
        <f>SUM(F89,F90,F91,F92)</f>
        <v>30600</v>
      </c>
      <c r="G93" s="2">
        <f>SUM(G89,G90,G91,G92)</f>
        <v>15259.6</v>
      </c>
      <c r="H93" s="2">
        <f t="shared" si="19"/>
        <v>-15340.4</v>
      </c>
      <c r="I93" s="2">
        <f>G93/F93*100</f>
        <v>49.867973856209154</v>
      </c>
      <c r="J93" s="6"/>
    </row>
    <row r="94" spans="1:11" ht="32.25" customHeight="1" x14ac:dyDescent="0.25">
      <c r="A94" s="47" t="s">
        <v>27</v>
      </c>
      <c r="B94" s="47"/>
      <c r="C94" s="47"/>
      <c r="D94" s="6" t="s">
        <v>11</v>
      </c>
      <c r="E94" s="2">
        <v>0</v>
      </c>
      <c r="F94" s="2">
        <v>0</v>
      </c>
      <c r="G94" s="2">
        <v>0</v>
      </c>
      <c r="H94" s="2">
        <f t="shared" si="19"/>
        <v>0</v>
      </c>
      <c r="I94" s="2">
        <f t="shared" ref="G94:I95" si="24">I89</f>
        <v>0</v>
      </c>
      <c r="J94" s="6" t="s">
        <v>12</v>
      </c>
    </row>
    <row r="95" spans="1:11" ht="47.25" x14ac:dyDescent="0.25">
      <c r="A95" s="47"/>
      <c r="B95" s="47"/>
      <c r="C95" s="47"/>
      <c r="D95" s="6" t="s">
        <v>13</v>
      </c>
      <c r="E95" s="2">
        <f>E90</f>
        <v>11617.9</v>
      </c>
      <c r="F95" s="2">
        <f>F90</f>
        <v>11617.9</v>
      </c>
      <c r="G95" s="2">
        <f t="shared" si="24"/>
        <v>9290.1</v>
      </c>
      <c r="H95" s="2">
        <f t="shared" si="19"/>
        <v>-2327.7999999999993</v>
      </c>
      <c r="I95" s="2">
        <f t="shared" si="24"/>
        <v>79.963676740202629</v>
      </c>
      <c r="J95" s="6" t="s">
        <v>12</v>
      </c>
      <c r="K95" s="4"/>
    </row>
    <row r="96" spans="1:11" ht="31.5" x14ac:dyDescent="0.25">
      <c r="A96" s="47"/>
      <c r="B96" s="47"/>
      <c r="C96" s="47"/>
      <c r="D96" s="6" t="s">
        <v>14</v>
      </c>
      <c r="E96" s="2">
        <f>E91</f>
        <v>18882.099999999999</v>
      </c>
      <c r="F96" s="2">
        <f t="shared" ref="F96:G96" si="25">F91</f>
        <v>18882.099999999999</v>
      </c>
      <c r="G96" s="2">
        <f t="shared" si="25"/>
        <v>5911</v>
      </c>
      <c r="H96" s="2">
        <f t="shared" si="19"/>
        <v>-12971.099999999999</v>
      </c>
      <c r="I96" s="2">
        <f>(G96/F96)*100</f>
        <v>31.304780718246384</v>
      </c>
      <c r="J96" s="6" t="s">
        <v>12</v>
      </c>
    </row>
    <row r="97" spans="1:10" ht="55.5" customHeight="1" x14ac:dyDescent="0.25">
      <c r="A97" s="47"/>
      <c r="B97" s="47"/>
      <c r="C97" s="47"/>
      <c r="D97" s="6" t="s">
        <v>15</v>
      </c>
      <c r="E97" s="2">
        <f>E92</f>
        <v>100</v>
      </c>
      <c r="F97" s="2">
        <f t="shared" ref="F97:G97" si="26">F92</f>
        <v>100</v>
      </c>
      <c r="G97" s="2">
        <f t="shared" si="26"/>
        <v>58.5</v>
      </c>
      <c r="H97" s="2">
        <f t="shared" si="19"/>
        <v>-41.5</v>
      </c>
      <c r="I97" s="2">
        <f>(G97/F97)*100</f>
        <v>58.5</v>
      </c>
      <c r="J97" s="6" t="s">
        <v>12</v>
      </c>
    </row>
    <row r="98" spans="1:10" ht="42.75" customHeight="1" x14ac:dyDescent="0.25">
      <c r="A98" s="47"/>
      <c r="B98" s="47"/>
      <c r="C98" s="47"/>
      <c r="D98" s="6" t="s">
        <v>17</v>
      </c>
      <c r="E98" s="2">
        <f>SUM(E94,E95,E96,E97)</f>
        <v>30600</v>
      </c>
      <c r="F98" s="2">
        <f>SUM(F94,F95,F96,F97)</f>
        <v>30600</v>
      </c>
      <c r="G98" s="2">
        <f>SUM(G94,G95,G96,G97)</f>
        <v>15259.6</v>
      </c>
      <c r="H98" s="2">
        <f t="shared" si="19"/>
        <v>-15340.4</v>
      </c>
      <c r="I98" s="2">
        <f>G98/F98*100</f>
        <v>49.867973856209154</v>
      </c>
      <c r="J98" s="6" t="s">
        <v>12</v>
      </c>
    </row>
    <row r="99" spans="1:10" ht="22.5" customHeight="1" x14ac:dyDescent="0.25">
      <c r="A99" s="47" t="s">
        <v>72</v>
      </c>
      <c r="B99" s="47"/>
      <c r="C99" s="47"/>
      <c r="D99" s="47"/>
      <c r="E99" s="47"/>
      <c r="F99" s="47"/>
      <c r="G99" s="47"/>
      <c r="H99" s="47"/>
      <c r="I99" s="47"/>
      <c r="J99" s="47"/>
    </row>
    <row r="100" spans="1:10" ht="15" customHeight="1" x14ac:dyDescent="0.25">
      <c r="A100" s="47" t="s">
        <v>73</v>
      </c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ht="21.75" customHeight="1" x14ac:dyDescent="0.25">
      <c r="A101" s="47" t="s">
        <v>74</v>
      </c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ht="28.5" customHeight="1" x14ac:dyDescent="0.25">
      <c r="A102" s="60" t="s">
        <v>77</v>
      </c>
      <c r="B102" s="46" t="s">
        <v>75</v>
      </c>
      <c r="C102" s="46" t="s">
        <v>93</v>
      </c>
      <c r="D102" s="5" t="s">
        <v>11</v>
      </c>
      <c r="E102" s="1">
        <v>0</v>
      </c>
      <c r="F102" s="1">
        <v>0</v>
      </c>
      <c r="G102" s="1">
        <v>0</v>
      </c>
      <c r="H102" s="1">
        <f t="shared" ref="H102:H121" si="27">G102-F102</f>
        <v>0</v>
      </c>
      <c r="I102" s="1">
        <v>0</v>
      </c>
      <c r="J102" s="63" t="s">
        <v>80</v>
      </c>
    </row>
    <row r="103" spans="1:10" ht="45" customHeight="1" x14ac:dyDescent="0.25">
      <c r="A103" s="61"/>
      <c r="B103" s="46"/>
      <c r="C103" s="46"/>
      <c r="D103" s="5" t="s">
        <v>13</v>
      </c>
      <c r="E103" s="1">
        <v>1914.7</v>
      </c>
      <c r="F103" s="1">
        <v>1914.7</v>
      </c>
      <c r="G103" s="1">
        <v>667.8</v>
      </c>
      <c r="H103" s="1">
        <f t="shared" ref="H103:H104" si="28">G103-F103</f>
        <v>-1246.9000000000001</v>
      </c>
      <c r="I103" s="1">
        <f>(G103/F103)*100</f>
        <v>34.877526505457773</v>
      </c>
      <c r="J103" s="64"/>
    </row>
    <row r="104" spans="1:10" ht="30" customHeight="1" x14ac:dyDescent="0.25">
      <c r="A104" s="61"/>
      <c r="B104" s="46"/>
      <c r="C104" s="46"/>
      <c r="D104" s="5" t="s">
        <v>14</v>
      </c>
      <c r="E104" s="1">
        <v>0</v>
      </c>
      <c r="F104" s="1">
        <v>0</v>
      </c>
      <c r="G104" s="1">
        <v>0</v>
      </c>
      <c r="H104" s="1">
        <f t="shared" si="28"/>
        <v>0</v>
      </c>
      <c r="I104" s="1">
        <v>0</v>
      </c>
      <c r="J104" s="64"/>
    </row>
    <row r="105" spans="1:10" ht="45" customHeight="1" x14ac:dyDescent="0.25">
      <c r="A105" s="61"/>
      <c r="B105" s="46"/>
      <c r="C105" s="46"/>
      <c r="D105" s="5" t="s">
        <v>15</v>
      </c>
      <c r="E105" s="1">
        <v>0</v>
      </c>
      <c r="F105" s="1">
        <v>0</v>
      </c>
      <c r="G105" s="1">
        <v>0</v>
      </c>
      <c r="H105" s="1">
        <f t="shared" si="27"/>
        <v>0</v>
      </c>
      <c r="I105" s="1">
        <v>0</v>
      </c>
      <c r="J105" s="64"/>
    </row>
    <row r="106" spans="1:10" ht="18.75" customHeight="1" x14ac:dyDescent="0.25">
      <c r="A106" s="61"/>
      <c r="B106" s="46"/>
      <c r="C106" s="46"/>
      <c r="D106" s="6" t="s">
        <v>17</v>
      </c>
      <c r="E106" s="2">
        <f>SUM(E102,E103,E104,E105)</f>
        <v>1914.7</v>
      </c>
      <c r="F106" s="2">
        <f>SUM(F102,F103,F104,F105)</f>
        <v>1914.7</v>
      </c>
      <c r="G106" s="2">
        <f>SUM(G102,G103,G104,G105)</f>
        <v>667.8</v>
      </c>
      <c r="H106" s="2">
        <f>SUM(H102,H103,H104,H105)</f>
        <v>-1246.9000000000001</v>
      </c>
      <c r="I106" s="2">
        <f>G106/F106*100</f>
        <v>34.877526505457773</v>
      </c>
      <c r="J106" s="65"/>
    </row>
    <row r="107" spans="1:10" ht="30.75" customHeight="1" x14ac:dyDescent="0.25">
      <c r="A107" s="61"/>
      <c r="B107" s="46" t="s">
        <v>76</v>
      </c>
      <c r="C107" s="46" t="s">
        <v>93</v>
      </c>
      <c r="D107" s="5" t="s">
        <v>11</v>
      </c>
      <c r="E107" s="1">
        <v>0</v>
      </c>
      <c r="F107" s="1">
        <v>0</v>
      </c>
      <c r="G107" s="1">
        <v>0</v>
      </c>
      <c r="H107" s="1">
        <f t="shared" ref="H107" si="29">G107-F107</f>
        <v>0</v>
      </c>
      <c r="I107" s="1">
        <v>0</v>
      </c>
      <c r="J107" s="66" t="s">
        <v>89</v>
      </c>
    </row>
    <row r="108" spans="1:10" ht="48.75" customHeight="1" x14ac:dyDescent="0.25">
      <c r="A108" s="61"/>
      <c r="B108" s="46"/>
      <c r="C108" s="46"/>
      <c r="D108" s="5" t="s">
        <v>13</v>
      </c>
      <c r="E108" s="1">
        <v>0</v>
      </c>
      <c r="F108" s="1">
        <v>0</v>
      </c>
      <c r="G108" s="1">
        <v>0</v>
      </c>
      <c r="H108" s="1">
        <f t="shared" ref="H108" si="30">G108-F108</f>
        <v>0</v>
      </c>
      <c r="I108" s="1">
        <v>0</v>
      </c>
      <c r="J108" s="67"/>
    </row>
    <row r="109" spans="1:10" ht="72.75" customHeight="1" x14ac:dyDescent="0.25">
      <c r="A109" s="61"/>
      <c r="B109" s="46"/>
      <c r="C109" s="46"/>
      <c r="D109" s="5" t="s">
        <v>14</v>
      </c>
      <c r="E109" s="1">
        <v>120</v>
      </c>
      <c r="F109" s="1">
        <v>120</v>
      </c>
      <c r="G109" s="1">
        <v>120</v>
      </c>
      <c r="H109" s="1">
        <f t="shared" si="27"/>
        <v>0</v>
      </c>
      <c r="I109" s="1">
        <f t="shared" ref="I109" si="31">(G109/F109)*100</f>
        <v>100</v>
      </c>
      <c r="J109" s="67"/>
    </row>
    <row r="110" spans="1:10" ht="46.5" customHeight="1" x14ac:dyDescent="0.25">
      <c r="A110" s="61"/>
      <c r="B110" s="46"/>
      <c r="C110" s="46"/>
      <c r="D110" s="5" t="s">
        <v>15</v>
      </c>
      <c r="E110" s="1">
        <v>0</v>
      </c>
      <c r="F110" s="1">
        <v>0</v>
      </c>
      <c r="G110" s="1">
        <v>0</v>
      </c>
      <c r="H110" s="1">
        <f t="shared" si="27"/>
        <v>0</v>
      </c>
      <c r="I110" s="1">
        <v>0</v>
      </c>
      <c r="J110" s="67"/>
    </row>
    <row r="111" spans="1:10" ht="204.75" customHeight="1" x14ac:dyDescent="0.25">
      <c r="A111" s="62"/>
      <c r="B111" s="46"/>
      <c r="C111" s="46"/>
      <c r="D111" s="6" t="s">
        <v>17</v>
      </c>
      <c r="E111" s="2">
        <f>SUM(E107,E108,E109,E110)</f>
        <v>120</v>
      </c>
      <c r="F111" s="2">
        <f>SUM(F107,F108,F109,F110)</f>
        <v>120</v>
      </c>
      <c r="G111" s="2">
        <f>SUM(G107,G108,G109,G110)</f>
        <v>120</v>
      </c>
      <c r="H111" s="2">
        <f t="shared" si="27"/>
        <v>0</v>
      </c>
      <c r="I111" s="2">
        <f>G111/F111*100</f>
        <v>100</v>
      </c>
      <c r="J111" s="68"/>
    </row>
    <row r="112" spans="1:10" ht="25.5" customHeight="1" x14ac:dyDescent="0.25">
      <c r="A112" s="47" t="s">
        <v>10</v>
      </c>
      <c r="B112" s="47"/>
      <c r="C112" s="47"/>
      <c r="D112" s="5" t="s">
        <v>11</v>
      </c>
      <c r="E112" s="18">
        <f>SUM(E102+E107)</f>
        <v>0</v>
      </c>
      <c r="F112" s="18">
        <f>SUM(F102+F107)</f>
        <v>0</v>
      </c>
      <c r="G112" s="18">
        <v>0</v>
      </c>
      <c r="H112" s="1">
        <f t="shared" si="27"/>
        <v>0</v>
      </c>
      <c r="I112" s="1">
        <v>0</v>
      </c>
      <c r="J112" s="5" t="s">
        <v>12</v>
      </c>
    </row>
    <row r="113" spans="1:15" ht="47.25" x14ac:dyDescent="0.25">
      <c r="A113" s="47"/>
      <c r="B113" s="47"/>
      <c r="C113" s="47"/>
      <c r="D113" s="5" t="s">
        <v>13</v>
      </c>
      <c r="E113" s="18">
        <f t="shared" ref="E113:G113" si="32">SUM(E103+E108)</f>
        <v>1914.7</v>
      </c>
      <c r="F113" s="18">
        <f t="shared" si="32"/>
        <v>1914.7</v>
      </c>
      <c r="G113" s="18">
        <f t="shared" si="32"/>
        <v>667.8</v>
      </c>
      <c r="H113" s="1">
        <f t="shared" si="27"/>
        <v>-1246.9000000000001</v>
      </c>
      <c r="I113" s="1">
        <f>(G113/F113)*100</f>
        <v>34.877526505457773</v>
      </c>
      <c r="J113" s="5" t="s">
        <v>12</v>
      </c>
    </row>
    <row r="114" spans="1:15" ht="31.5" x14ac:dyDescent="0.25">
      <c r="A114" s="47"/>
      <c r="B114" s="47"/>
      <c r="C114" s="47"/>
      <c r="D114" s="5" t="s">
        <v>14</v>
      </c>
      <c r="E114" s="18">
        <f t="shared" ref="E114:G114" si="33">SUM(E104+E109)</f>
        <v>120</v>
      </c>
      <c r="F114" s="18">
        <f t="shared" si="33"/>
        <v>120</v>
      </c>
      <c r="G114" s="18">
        <f t="shared" si="33"/>
        <v>120</v>
      </c>
      <c r="H114" s="1">
        <f t="shared" si="27"/>
        <v>0</v>
      </c>
      <c r="I114" s="1">
        <f>(G114/F114)*100</f>
        <v>100</v>
      </c>
      <c r="J114" s="5" t="s">
        <v>12</v>
      </c>
    </row>
    <row r="115" spans="1:15" ht="47.25" x14ac:dyDescent="0.25">
      <c r="A115" s="47"/>
      <c r="B115" s="47"/>
      <c r="C115" s="47"/>
      <c r="D115" s="5" t="s">
        <v>15</v>
      </c>
      <c r="E115" s="18">
        <f t="shared" ref="E115:G115" si="34">SUM(E105+E110)</f>
        <v>0</v>
      </c>
      <c r="F115" s="18">
        <f t="shared" si="34"/>
        <v>0</v>
      </c>
      <c r="G115" s="18">
        <f t="shared" si="34"/>
        <v>0</v>
      </c>
      <c r="H115" s="1">
        <f t="shared" si="27"/>
        <v>0</v>
      </c>
      <c r="I115" s="1">
        <v>0</v>
      </c>
      <c r="J115" s="5" t="s">
        <v>12</v>
      </c>
    </row>
    <row r="116" spans="1:15" ht="15.75" x14ac:dyDescent="0.25">
      <c r="A116" s="47"/>
      <c r="B116" s="47"/>
      <c r="C116" s="47"/>
      <c r="D116" s="6" t="s">
        <v>17</v>
      </c>
      <c r="E116" s="2">
        <f>SUM(E112,E113,E114,E115)</f>
        <v>2034.7</v>
      </c>
      <c r="F116" s="2">
        <f>SUM(F112,F113,F114,F115)</f>
        <v>2034.7</v>
      </c>
      <c r="G116" s="2">
        <f>SUM(G112,G113,G114,G115)</f>
        <v>787.8</v>
      </c>
      <c r="H116" s="2">
        <f t="shared" si="27"/>
        <v>-1246.9000000000001</v>
      </c>
      <c r="I116" s="2">
        <f>G116/F116*100</f>
        <v>38.718238560967215</v>
      </c>
      <c r="J116" s="6"/>
    </row>
    <row r="117" spans="1:15" ht="26.25" customHeight="1" x14ac:dyDescent="0.25">
      <c r="A117" s="47" t="s">
        <v>28</v>
      </c>
      <c r="B117" s="47"/>
      <c r="C117" s="47"/>
      <c r="D117" s="6" t="s">
        <v>11</v>
      </c>
      <c r="E117" s="2">
        <v>0</v>
      </c>
      <c r="F117" s="2">
        <v>0</v>
      </c>
      <c r="G117" s="2">
        <v>0</v>
      </c>
      <c r="H117" s="2">
        <f t="shared" si="27"/>
        <v>0</v>
      </c>
      <c r="I117" s="2">
        <v>0</v>
      </c>
      <c r="J117" s="6" t="s">
        <v>12</v>
      </c>
    </row>
    <row r="118" spans="1:15" ht="47.25" x14ac:dyDescent="0.25">
      <c r="A118" s="47"/>
      <c r="B118" s="47"/>
      <c r="C118" s="47"/>
      <c r="D118" s="6" t="s">
        <v>13</v>
      </c>
      <c r="E118" s="2">
        <f>E113</f>
        <v>1914.7</v>
      </c>
      <c r="F118" s="2">
        <f t="shared" ref="F118:G118" si="35">F113</f>
        <v>1914.7</v>
      </c>
      <c r="G118" s="2">
        <f t="shared" si="35"/>
        <v>667.8</v>
      </c>
      <c r="H118" s="2">
        <f>G118-F118</f>
        <v>-1246.9000000000001</v>
      </c>
      <c r="I118" s="2">
        <f>(G118/F118)*100</f>
        <v>34.877526505457773</v>
      </c>
      <c r="J118" s="6" t="s">
        <v>12</v>
      </c>
    </row>
    <row r="119" spans="1:15" ht="31.5" x14ac:dyDescent="0.25">
      <c r="A119" s="47"/>
      <c r="B119" s="47"/>
      <c r="C119" s="47"/>
      <c r="D119" s="6" t="s">
        <v>14</v>
      </c>
      <c r="E119" s="2">
        <f>E114</f>
        <v>120</v>
      </c>
      <c r="F119" s="2">
        <f t="shared" ref="F119" si="36">F114</f>
        <v>120</v>
      </c>
      <c r="G119" s="2">
        <f>G114</f>
        <v>120</v>
      </c>
      <c r="H119" s="2">
        <f t="shared" si="27"/>
        <v>0</v>
      </c>
      <c r="I119" s="2">
        <f>(G119/F119)*100</f>
        <v>100</v>
      </c>
      <c r="J119" s="6" t="s">
        <v>12</v>
      </c>
    </row>
    <row r="120" spans="1:15" ht="47.25" x14ac:dyDescent="0.25">
      <c r="A120" s="47"/>
      <c r="B120" s="47"/>
      <c r="C120" s="47"/>
      <c r="D120" s="6" t="s">
        <v>15</v>
      </c>
      <c r="E120" s="2">
        <v>0</v>
      </c>
      <c r="F120" s="2">
        <v>0</v>
      </c>
      <c r="G120" s="2">
        <v>0</v>
      </c>
      <c r="H120" s="2">
        <f t="shared" si="27"/>
        <v>0</v>
      </c>
      <c r="I120" s="2">
        <v>0</v>
      </c>
      <c r="J120" s="6" t="s">
        <v>12</v>
      </c>
    </row>
    <row r="121" spans="1:15" ht="15.75" x14ac:dyDescent="0.25">
      <c r="A121" s="47"/>
      <c r="B121" s="47"/>
      <c r="C121" s="47"/>
      <c r="D121" s="6" t="s">
        <v>17</v>
      </c>
      <c r="E121" s="2">
        <f>SUM(E117,E118,E119,E120)</f>
        <v>2034.7</v>
      </c>
      <c r="F121" s="2">
        <f>SUM(F117,F118,F119,F120)</f>
        <v>2034.7</v>
      </c>
      <c r="G121" s="2">
        <f>SUM(G117,G118,G119,G120)</f>
        <v>787.8</v>
      </c>
      <c r="H121" s="2">
        <f t="shared" si="27"/>
        <v>-1246.9000000000001</v>
      </c>
      <c r="I121" s="2">
        <f>G121/F121*100</f>
        <v>38.718238560967215</v>
      </c>
      <c r="J121" s="6"/>
    </row>
    <row r="122" spans="1:15" ht="30" customHeight="1" x14ac:dyDescent="0.25">
      <c r="A122" s="47" t="s">
        <v>29</v>
      </c>
      <c r="B122" s="47"/>
      <c r="C122" s="47"/>
      <c r="D122" s="6" t="s">
        <v>11</v>
      </c>
      <c r="E122" s="19">
        <f>E40</f>
        <v>8259.1</v>
      </c>
      <c r="F122" s="19">
        <f t="shared" ref="F122:G122" si="37">F40</f>
        <v>8259.1</v>
      </c>
      <c r="G122" s="19">
        <f t="shared" si="37"/>
        <v>4016.6</v>
      </c>
      <c r="H122" s="2">
        <f>G122-F122</f>
        <v>-4242.5</v>
      </c>
      <c r="I122" s="2">
        <f>(G122/F122)*100</f>
        <v>48.632417575764904</v>
      </c>
      <c r="J122" s="6" t="s">
        <v>12</v>
      </c>
      <c r="L122" s="4"/>
      <c r="M122" s="4"/>
      <c r="N122" s="4"/>
    </row>
    <row r="123" spans="1:15" ht="47.25" x14ac:dyDescent="0.25">
      <c r="A123" s="47"/>
      <c r="B123" s="47"/>
      <c r="C123" s="47"/>
      <c r="D123" s="6" t="s">
        <v>13</v>
      </c>
      <c r="E123" s="2">
        <f>E41+E59+E77+E95+E118</f>
        <v>190990.7</v>
      </c>
      <c r="F123" s="2">
        <f t="shared" ref="F123:G123" si="38">F41+F59+F77+F95+F118</f>
        <v>190990.7</v>
      </c>
      <c r="G123" s="2">
        <f t="shared" si="38"/>
        <v>157450.00899999999</v>
      </c>
      <c r="H123" s="2">
        <f t="shared" ref="H123:H125" si="39">G123-F123</f>
        <v>-33540.691000000021</v>
      </c>
      <c r="I123" s="2">
        <f t="shared" ref="I123:I125" si="40">(G123/F123)*100</f>
        <v>82.43857371065711</v>
      </c>
      <c r="J123" s="6" t="s">
        <v>12</v>
      </c>
      <c r="L123" s="4"/>
      <c r="M123" s="4"/>
      <c r="N123" s="4"/>
      <c r="O123" s="4"/>
    </row>
    <row r="124" spans="1:15" ht="31.5" x14ac:dyDescent="0.25">
      <c r="A124" s="47"/>
      <c r="B124" s="47"/>
      <c r="C124" s="47"/>
      <c r="D124" s="6" t="s">
        <v>14</v>
      </c>
      <c r="E124" s="2">
        <f>E42+E60+E96+E119</f>
        <v>191592.1</v>
      </c>
      <c r="F124" s="2">
        <f t="shared" ref="F124:G124" si="41">F42+F60+F96+F119</f>
        <v>191592.1</v>
      </c>
      <c r="G124" s="2">
        <f t="shared" si="41"/>
        <v>99860.9</v>
      </c>
      <c r="H124" s="2">
        <f t="shared" si="39"/>
        <v>-91731.200000000012</v>
      </c>
      <c r="I124" s="2">
        <f t="shared" si="40"/>
        <v>52.12161670549046</v>
      </c>
      <c r="J124" s="6" t="s">
        <v>12</v>
      </c>
    </row>
    <row r="125" spans="1:15" ht="47.25" x14ac:dyDescent="0.25">
      <c r="A125" s="47"/>
      <c r="B125" s="47"/>
      <c r="C125" s="47"/>
      <c r="D125" s="6" t="s">
        <v>15</v>
      </c>
      <c r="E125" s="2">
        <f>E97</f>
        <v>100</v>
      </c>
      <c r="F125" s="2">
        <f t="shared" ref="F125:G125" si="42">F97</f>
        <v>100</v>
      </c>
      <c r="G125" s="2">
        <f t="shared" si="42"/>
        <v>58.5</v>
      </c>
      <c r="H125" s="2">
        <f t="shared" si="39"/>
        <v>-41.5</v>
      </c>
      <c r="I125" s="2">
        <f t="shared" si="40"/>
        <v>58.5</v>
      </c>
      <c r="J125" s="6" t="s">
        <v>12</v>
      </c>
      <c r="L125" s="4"/>
      <c r="M125" s="4"/>
      <c r="N125" s="4"/>
    </row>
    <row r="126" spans="1:15" ht="15.75" x14ac:dyDescent="0.25">
      <c r="A126" s="47"/>
      <c r="B126" s="47"/>
      <c r="C126" s="47"/>
      <c r="D126" s="6" t="s">
        <v>17</v>
      </c>
      <c r="E126" s="2">
        <f>SUM(E122,E123,E124,E125)</f>
        <v>390941.9</v>
      </c>
      <c r="F126" s="2">
        <f>SUM(F122,F123,F124,F125)</f>
        <v>390941.9</v>
      </c>
      <c r="G126" s="2">
        <f>SUM(G122,G123,G124,G125)</f>
        <v>261386.00899999999</v>
      </c>
      <c r="H126" s="2">
        <f>G126-F126</f>
        <v>-129555.89100000003</v>
      </c>
      <c r="I126" s="20">
        <f>G126/F126*100</f>
        <v>66.860576725083703</v>
      </c>
      <c r="J126" s="6" t="s">
        <v>12</v>
      </c>
      <c r="L126" s="4"/>
      <c r="M126" s="4"/>
      <c r="N126" s="4"/>
    </row>
    <row r="127" spans="1:15" ht="15" customHeight="1" x14ac:dyDescent="0.25">
      <c r="A127" s="49" t="s">
        <v>16</v>
      </c>
      <c r="B127" s="49"/>
      <c r="C127" s="49"/>
      <c r="D127" s="49"/>
      <c r="E127" s="49"/>
      <c r="F127" s="49"/>
      <c r="G127" s="49"/>
      <c r="H127" s="49"/>
      <c r="I127" s="49"/>
      <c r="J127" s="49"/>
    </row>
    <row r="128" spans="1:15" ht="27.75" customHeight="1" x14ac:dyDescent="0.25">
      <c r="A128" s="46" t="s">
        <v>94</v>
      </c>
      <c r="B128" s="46"/>
      <c r="C128" s="46"/>
      <c r="D128" s="5" t="s">
        <v>11</v>
      </c>
      <c r="E128" s="1">
        <f t="shared" ref="E128:G129" si="43">SUM(E58,E76,E94,E117)</f>
        <v>0</v>
      </c>
      <c r="F128" s="1">
        <f t="shared" si="43"/>
        <v>0</v>
      </c>
      <c r="G128" s="1">
        <f t="shared" si="43"/>
        <v>0</v>
      </c>
      <c r="H128" s="1">
        <f t="shared" ref="H128:H153" si="44">G128-F128</f>
        <v>0</v>
      </c>
      <c r="I128" s="1">
        <v>0</v>
      </c>
      <c r="J128" s="5" t="s">
        <v>12</v>
      </c>
    </row>
    <row r="129" spans="1:14" ht="47.25" x14ac:dyDescent="0.25">
      <c r="A129" s="46"/>
      <c r="B129" s="46"/>
      <c r="C129" s="46"/>
      <c r="D129" s="5" t="s">
        <v>13</v>
      </c>
      <c r="E129" s="1">
        <f>SUM(E59,E77,E95,E118)</f>
        <v>188984.30000000002</v>
      </c>
      <c r="F129" s="1">
        <f t="shared" si="43"/>
        <v>188984.30000000002</v>
      </c>
      <c r="G129" s="1">
        <f t="shared" si="43"/>
        <v>157102.40900000001</v>
      </c>
      <c r="H129" s="1">
        <f t="shared" si="44"/>
        <v>-31881.891000000003</v>
      </c>
      <c r="I129" s="1">
        <f>(G129/F129)*100</f>
        <v>83.129873222272963</v>
      </c>
      <c r="J129" s="5" t="s">
        <v>12</v>
      </c>
    </row>
    <row r="130" spans="1:14" ht="28.5" customHeight="1" x14ac:dyDescent="0.25">
      <c r="A130" s="46"/>
      <c r="B130" s="46"/>
      <c r="C130" s="46"/>
      <c r="D130" s="5" t="s">
        <v>14</v>
      </c>
      <c r="E130" s="1">
        <f>SUM(E60,E96,E119)</f>
        <v>19326.099999999999</v>
      </c>
      <c r="F130" s="1">
        <f>F60+F78+F96+F119</f>
        <v>19326.099999999999</v>
      </c>
      <c r="G130" s="1">
        <f>G60+G78+G96+G119</f>
        <v>6341.4</v>
      </c>
      <c r="H130" s="1">
        <f t="shared" si="44"/>
        <v>-12984.699999999999</v>
      </c>
      <c r="I130" s="1">
        <f t="shared" ref="I130:I131" si="45">(G130/F130)*100</f>
        <v>32.812621273821414</v>
      </c>
      <c r="J130" s="17" t="s">
        <v>12</v>
      </c>
    </row>
    <row r="131" spans="1:14" ht="47.25" x14ac:dyDescent="0.25">
      <c r="A131" s="46"/>
      <c r="B131" s="46"/>
      <c r="C131" s="46"/>
      <c r="D131" s="5" t="s">
        <v>15</v>
      </c>
      <c r="E131" s="1">
        <f>SUM(E61,E79,E97,E120)</f>
        <v>100</v>
      </c>
      <c r="F131" s="1">
        <f>SUM(F61,F79,F97,F120)</f>
        <v>100</v>
      </c>
      <c r="G131" s="1">
        <f>SUM(G61,G79,G97,G120)</f>
        <v>58.5</v>
      </c>
      <c r="H131" s="1">
        <f t="shared" si="44"/>
        <v>-41.5</v>
      </c>
      <c r="I131" s="1">
        <f t="shared" si="45"/>
        <v>58.5</v>
      </c>
      <c r="J131" s="5" t="s">
        <v>12</v>
      </c>
    </row>
    <row r="132" spans="1:14" ht="16.5" customHeight="1" x14ac:dyDescent="0.25">
      <c r="A132" s="46"/>
      <c r="B132" s="46"/>
      <c r="C132" s="46"/>
      <c r="D132" s="6" t="s">
        <v>17</v>
      </c>
      <c r="E132" s="2">
        <f>E128+E129+E130+E131</f>
        <v>208410.40000000002</v>
      </c>
      <c r="F132" s="2">
        <f>F128+F129+F130+F131</f>
        <v>208410.40000000002</v>
      </c>
      <c r="G132" s="2">
        <f>G128+G129+G130+G131</f>
        <v>163502.30900000001</v>
      </c>
      <c r="H132" s="2">
        <f t="shared" si="44"/>
        <v>-44908.091000000015</v>
      </c>
      <c r="I132" s="2">
        <f>(G132/F132)*100</f>
        <v>78.452087323857157</v>
      </c>
      <c r="J132" s="5" t="s">
        <v>12</v>
      </c>
      <c r="L132" s="4"/>
      <c r="M132" s="4"/>
      <c r="N132" s="4"/>
    </row>
    <row r="133" spans="1:14" ht="30.75" customHeight="1" x14ac:dyDescent="0.25">
      <c r="A133" s="46" t="s">
        <v>43</v>
      </c>
      <c r="B133" s="46"/>
      <c r="C133" s="46" t="s">
        <v>30</v>
      </c>
      <c r="D133" s="5" t="s">
        <v>11</v>
      </c>
      <c r="E133" s="1">
        <f>E40</f>
        <v>8259.1</v>
      </c>
      <c r="F133" s="1">
        <f>F15</f>
        <v>8259.1</v>
      </c>
      <c r="G133" s="1">
        <f>G15</f>
        <v>4016.6</v>
      </c>
      <c r="H133" s="1">
        <f t="shared" si="44"/>
        <v>-4242.5</v>
      </c>
      <c r="I133" s="1">
        <f>(G133/F133)*100</f>
        <v>48.632417575764904</v>
      </c>
      <c r="J133" s="5" t="s">
        <v>12</v>
      </c>
    </row>
    <row r="134" spans="1:14" ht="42" customHeight="1" x14ac:dyDescent="0.25">
      <c r="A134" s="46"/>
      <c r="B134" s="46"/>
      <c r="C134" s="46"/>
      <c r="D134" s="5" t="s">
        <v>13</v>
      </c>
      <c r="E134" s="1">
        <f t="shared" ref="E134:F136" si="46">E16</f>
        <v>1461.4</v>
      </c>
      <c r="F134" s="1">
        <f t="shared" si="46"/>
        <v>1461.4</v>
      </c>
      <c r="G134" s="1">
        <f>G36</f>
        <v>347.6</v>
      </c>
      <c r="H134" s="1">
        <f t="shared" si="44"/>
        <v>-1113.8000000000002</v>
      </c>
      <c r="I134" s="1">
        <f t="shared" ref="I134" si="47">(G134/F134)*100</f>
        <v>23.785411249486792</v>
      </c>
      <c r="J134" s="5" t="s">
        <v>12</v>
      </c>
    </row>
    <row r="135" spans="1:14" ht="33.75" customHeight="1" x14ac:dyDescent="0.25">
      <c r="A135" s="46"/>
      <c r="B135" s="46"/>
      <c r="C135" s="46"/>
      <c r="D135" s="5" t="s">
        <v>14</v>
      </c>
      <c r="E135" s="1">
        <f t="shared" si="46"/>
        <v>117416</v>
      </c>
      <c r="F135" s="1">
        <f t="shared" si="46"/>
        <v>117416</v>
      </c>
      <c r="G135" s="1">
        <f>G17</f>
        <v>62735.4</v>
      </c>
      <c r="H135" s="1">
        <f t="shared" si="44"/>
        <v>-54680.6</v>
      </c>
      <c r="I135" s="1">
        <f>G135/F135*100</f>
        <v>53.430026572187785</v>
      </c>
      <c r="J135" s="5" t="s">
        <v>12</v>
      </c>
    </row>
    <row r="136" spans="1:14" ht="47.25" customHeight="1" x14ac:dyDescent="0.25">
      <c r="A136" s="46"/>
      <c r="B136" s="46"/>
      <c r="C136" s="46"/>
      <c r="D136" s="5" t="s">
        <v>15</v>
      </c>
      <c r="E136" s="1">
        <f t="shared" si="46"/>
        <v>0</v>
      </c>
      <c r="F136" s="1">
        <f t="shared" si="46"/>
        <v>0</v>
      </c>
      <c r="G136" s="1">
        <f>G18</f>
        <v>0</v>
      </c>
      <c r="H136" s="1">
        <f t="shared" si="44"/>
        <v>0</v>
      </c>
      <c r="I136" s="1">
        <f>I18</f>
        <v>0</v>
      </c>
      <c r="J136" s="5" t="s">
        <v>12</v>
      </c>
    </row>
    <row r="137" spans="1:14" ht="16.5" customHeight="1" x14ac:dyDescent="0.25">
      <c r="A137" s="46"/>
      <c r="B137" s="46"/>
      <c r="C137" s="46"/>
      <c r="D137" s="6" t="s">
        <v>17</v>
      </c>
      <c r="E137" s="2">
        <f>SUM(E133,E134,E135)</f>
        <v>127136.5</v>
      </c>
      <c r="F137" s="2">
        <f>SUM(F133,F134,F135,F136)</f>
        <v>127136.5</v>
      </c>
      <c r="G137" s="2">
        <f>SUM(G133,G134,G135,G136)</f>
        <v>67099.600000000006</v>
      </c>
      <c r="H137" s="2">
        <f t="shared" si="44"/>
        <v>-60036.899999999994</v>
      </c>
      <c r="I137" s="2">
        <f t="shared" ref="I137:I153" si="48">G137/F137*100</f>
        <v>52.777605172393457</v>
      </c>
      <c r="J137" s="5" t="s">
        <v>12</v>
      </c>
    </row>
    <row r="138" spans="1:14" ht="37.5" customHeight="1" x14ac:dyDescent="0.25">
      <c r="A138" s="46" t="s">
        <v>44</v>
      </c>
      <c r="B138" s="46"/>
      <c r="C138" s="46" t="s">
        <v>37</v>
      </c>
      <c r="D138" s="5" t="s">
        <v>11</v>
      </c>
      <c r="E138" s="1">
        <f t="shared" ref="E138:G141" si="49">E20</f>
        <v>0</v>
      </c>
      <c r="F138" s="1">
        <f t="shared" si="49"/>
        <v>0</v>
      </c>
      <c r="G138" s="1">
        <f t="shared" si="49"/>
        <v>0</v>
      </c>
      <c r="H138" s="1">
        <f t="shared" si="44"/>
        <v>0</v>
      </c>
      <c r="I138" s="1">
        <v>0</v>
      </c>
      <c r="J138" s="5" t="s">
        <v>12</v>
      </c>
    </row>
    <row r="139" spans="1:14" ht="47.25" customHeight="1" x14ac:dyDescent="0.25">
      <c r="A139" s="46"/>
      <c r="B139" s="46"/>
      <c r="C139" s="46"/>
      <c r="D139" s="5" t="s">
        <v>13</v>
      </c>
      <c r="E139" s="1">
        <f t="shared" si="49"/>
        <v>0</v>
      </c>
      <c r="F139" s="1">
        <f t="shared" si="49"/>
        <v>0</v>
      </c>
      <c r="G139" s="1">
        <f t="shared" si="49"/>
        <v>0</v>
      </c>
      <c r="H139" s="1">
        <f t="shared" si="44"/>
        <v>0</v>
      </c>
      <c r="I139" s="1">
        <v>0</v>
      </c>
      <c r="J139" s="5" t="s">
        <v>12</v>
      </c>
    </row>
    <row r="140" spans="1:14" ht="39" customHeight="1" x14ac:dyDescent="0.25">
      <c r="A140" s="46"/>
      <c r="B140" s="46"/>
      <c r="C140" s="46"/>
      <c r="D140" s="5" t="s">
        <v>14</v>
      </c>
      <c r="E140" s="1">
        <f>E22</f>
        <v>18500</v>
      </c>
      <c r="F140" s="1">
        <f t="shared" ref="F140:G140" si="50">F22</f>
        <v>18500</v>
      </c>
      <c r="G140" s="1">
        <f t="shared" si="50"/>
        <v>10997.6</v>
      </c>
      <c r="H140" s="1">
        <f t="shared" si="44"/>
        <v>-7502.4</v>
      </c>
      <c r="I140" s="1">
        <f t="shared" si="48"/>
        <v>59.446486486486492</v>
      </c>
      <c r="J140" s="5" t="s">
        <v>12</v>
      </c>
    </row>
    <row r="141" spans="1:14" ht="45.75" customHeight="1" x14ac:dyDescent="0.25">
      <c r="A141" s="46"/>
      <c r="B141" s="46"/>
      <c r="C141" s="46"/>
      <c r="D141" s="5" t="s">
        <v>15</v>
      </c>
      <c r="E141" s="1">
        <f t="shared" si="49"/>
        <v>0</v>
      </c>
      <c r="F141" s="1">
        <f t="shared" si="49"/>
        <v>0</v>
      </c>
      <c r="G141" s="1">
        <f t="shared" si="49"/>
        <v>0</v>
      </c>
      <c r="H141" s="1">
        <f t="shared" si="44"/>
        <v>0</v>
      </c>
      <c r="I141" s="1">
        <v>0</v>
      </c>
      <c r="J141" s="5" t="s">
        <v>12</v>
      </c>
    </row>
    <row r="142" spans="1:14" ht="15.75" customHeight="1" x14ac:dyDescent="0.25">
      <c r="A142" s="46"/>
      <c r="B142" s="46"/>
      <c r="C142" s="46"/>
      <c r="D142" s="6" t="s">
        <v>17</v>
      </c>
      <c r="E142" s="2">
        <f>SUM(E138,E139,E140,E141)</f>
        <v>18500</v>
      </c>
      <c r="F142" s="2">
        <f>SUM(F138,F139,F140,F141)</f>
        <v>18500</v>
      </c>
      <c r="G142" s="2">
        <f>SUM(G138,G139,G140,G141)</f>
        <v>10997.6</v>
      </c>
      <c r="H142" s="2">
        <f t="shared" si="44"/>
        <v>-7502.4</v>
      </c>
      <c r="I142" s="2">
        <f t="shared" si="48"/>
        <v>59.446486486486492</v>
      </c>
      <c r="J142" s="5" t="s">
        <v>12</v>
      </c>
    </row>
    <row r="143" spans="1:14" ht="27.75" customHeight="1" x14ac:dyDescent="0.25">
      <c r="A143" s="51" t="s">
        <v>45</v>
      </c>
      <c r="B143" s="52"/>
      <c r="C143" s="55" t="s">
        <v>38</v>
      </c>
      <c r="D143" s="5" t="s">
        <v>11</v>
      </c>
      <c r="E143" s="1">
        <f t="shared" ref="E143:G143" si="51">E20</f>
        <v>0</v>
      </c>
      <c r="F143" s="1">
        <f t="shared" si="51"/>
        <v>0</v>
      </c>
      <c r="G143" s="1">
        <f t="shared" si="51"/>
        <v>0</v>
      </c>
      <c r="H143" s="1">
        <f t="shared" ref="H143:H147" si="52">G143-F143</f>
        <v>0</v>
      </c>
      <c r="I143" s="1">
        <v>0</v>
      </c>
      <c r="J143" s="5" t="s">
        <v>12</v>
      </c>
    </row>
    <row r="144" spans="1:14" ht="47.25" x14ac:dyDescent="0.25">
      <c r="A144" s="53"/>
      <c r="B144" s="54"/>
      <c r="C144" s="56"/>
      <c r="D144" s="5" t="s">
        <v>13</v>
      </c>
      <c r="E144" s="1">
        <f t="shared" ref="E144:G144" si="53">E21</f>
        <v>0</v>
      </c>
      <c r="F144" s="1">
        <f t="shared" si="53"/>
        <v>0</v>
      </c>
      <c r="G144" s="1">
        <f t="shared" si="53"/>
        <v>0</v>
      </c>
      <c r="H144" s="1">
        <f t="shared" si="52"/>
        <v>0</v>
      </c>
      <c r="I144" s="1">
        <v>0</v>
      </c>
      <c r="J144" s="5" t="s">
        <v>12</v>
      </c>
    </row>
    <row r="145" spans="1:14" ht="31.5" x14ac:dyDescent="0.25">
      <c r="A145" s="53"/>
      <c r="B145" s="54"/>
      <c r="C145" s="56"/>
      <c r="D145" s="5" t="s">
        <v>14</v>
      </c>
      <c r="E145" s="1">
        <f>E27</f>
        <v>36350</v>
      </c>
      <c r="F145" s="1">
        <f t="shared" ref="F145:G145" si="54">F27</f>
        <v>36350</v>
      </c>
      <c r="G145" s="1">
        <f t="shared" si="54"/>
        <v>19786.5</v>
      </c>
      <c r="H145" s="1">
        <f t="shared" si="52"/>
        <v>-16563.5</v>
      </c>
      <c r="I145" s="1">
        <f t="shared" ref="I145" si="55">G145/F145*100</f>
        <v>54.433287482806051</v>
      </c>
      <c r="J145" s="5" t="s">
        <v>12</v>
      </c>
    </row>
    <row r="146" spans="1:14" ht="47.25" x14ac:dyDescent="0.25">
      <c r="A146" s="53"/>
      <c r="B146" s="54"/>
      <c r="C146" s="56"/>
      <c r="D146" s="5" t="s">
        <v>15</v>
      </c>
      <c r="E146" s="1">
        <f t="shared" ref="E146:G146" si="56">E23</f>
        <v>0</v>
      </c>
      <c r="F146" s="1">
        <f t="shared" si="56"/>
        <v>0</v>
      </c>
      <c r="G146" s="1">
        <f t="shared" si="56"/>
        <v>0</v>
      </c>
      <c r="H146" s="1">
        <f t="shared" si="52"/>
        <v>0</v>
      </c>
      <c r="I146" s="1">
        <v>0</v>
      </c>
      <c r="J146" s="5" t="s">
        <v>12</v>
      </c>
    </row>
    <row r="147" spans="1:14" ht="15.75" customHeight="1" x14ac:dyDescent="0.25">
      <c r="A147" s="53"/>
      <c r="B147" s="54"/>
      <c r="C147" s="56"/>
      <c r="D147" s="6" t="s">
        <v>17</v>
      </c>
      <c r="E147" s="2">
        <f>SUM(E143,E144,E145,E146)</f>
        <v>36350</v>
      </c>
      <c r="F147" s="2">
        <f>SUM(F143,F144,F145,F146)</f>
        <v>36350</v>
      </c>
      <c r="G147" s="2">
        <f>SUM(G143,G144,G145,G146)</f>
        <v>19786.5</v>
      </c>
      <c r="H147" s="2">
        <f t="shared" si="52"/>
        <v>-16563.5</v>
      </c>
      <c r="I147" s="2">
        <f t="shared" ref="I147" si="57">G147/F147*100</f>
        <v>54.433287482806051</v>
      </c>
      <c r="J147" s="5" t="s">
        <v>12</v>
      </c>
    </row>
    <row r="148" spans="1:14" ht="33.75" customHeight="1" x14ac:dyDescent="0.25">
      <c r="A148" s="46" t="s">
        <v>92</v>
      </c>
      <c r="B148" s="46"/>
      <c r="C148" s="46" t="s">
        <v>83</v>
      </c>
      <c r="D148" s="5" t="s">
        <v>11</v>
      </c>
      <c r="E148" s="1">
        <f t="shared" ref="E148:G151" si="58">E25</f>
        <v>0</v>
      </c>
      <c r="F148" s="1">
        <f t="shared" si="58"/>
        <v>0</v>
      </c>
      <c r="G148" s="1">
        <f t="shared" si="58"/>
        <v>0</v>
      </c>
      <c r="H148" s="1">
        <f t="shared" si="44"/>
        <v>0</v>
      </c>
      <c r="I148" s="1">
        <v>0</v>
      </c>
      <c r="J148" s="5" t="s">
        <v>12</v>
      </c>
    </row>
    <row r="149" spans="1:14" ht="49.5" customHeight="1" x14ac:dyDescent="0.25">
      <c r="A149" s="46"/>
      <c r="B149" s="46"/>
      <c r="C149" s="46"/>
      <c r="D149" s="5" t="s">
        <v>13</v>
      </c>
      <c r="E149" s="1">
        <f>E31</f>
        <v>545</v>
      </c>
      <c r="F149" s="1">
        <f t="shared" ref="F149:G149" si="59">F31</f>
        <v>545</v>
      </c>
      <c r="G149" s="1">
        <f t="shared" si="59"/>
        <v>0</v>
      </c>
      <c r="H149" s="1">
        <f>G149-F149</f>
        <v>-545</v>
      </c>
      <c r="I149" s="1">
        <f t="shared" si="48"/>
        <v>0</v>
      </c>
      <c r="J149" s="5" t="s">
        <v>12</v>
      </c>
    </row>
    <row r="150" spans="1:14" ht="41.25" customHeight="1" x14ac:dyDescent="0.25">
      <c r="A150" s="46"/>
      <c r="B150" s="46"/>
      <c r="C150" s="46"/>
      <c r="D150" s="5" t="s">
        <v>14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5" t="s">
        <v>12</v>
      </c>
    </row>
    <row r="151" spans="1:14" ht="63.75" customHeight="1" x14ac:dyDescent="0.25">
      <c r="A151" s="46"/>
      <c r="B151" s="46"/>
      <c r="C151" s="46"/>
      <c r="D151" s="5" t="s">
        <v>15</v>
      </c>
      <c r="E151" s="1">
        <f t="shared" si="58"/>
        <v>0</v>
      </c>
      <c r="F151" s="1">
        <f t="shared" si="58"/>
        <v>0</v>
      </c>
      <c r="G151" s="1">
        <f t="shared" si="58"/>
        <v>0</v>
      </c>
      <c r="H151" s="1">
        <f t="shared" si="44"/>
        <v>0</v>
      </c>
      <c r="I151" s="1">
        <v>0</v>
      </c>
      <c r="J151" s="5" t="s">
        <v>12</v>
      </c>
    </row>
    <row r="152" spans="1:14" ht="18.75" customHeight="1" x14ac:dyDescent="0.25">
      <c r="A152" s="46"/>
      <c r="B152" s="46"/>
      <c r="C152" s="46"/>
      <c r="D152" s="6" t="s">
        <v>17</v>
      </c>
      <c r="E152" s="2">
        <f>SUM(E148,E149,E150,E151)</f>
        <v>545</v>
      </c>
      <c r="F152" s="2">
        <f>SUM(F148,F149,F150,F151)</f>
        <v>545</v>
      </c>
      <c r="G152" s="2">
        <f>SUM(G148,G149,G150,G151)</f>
        <v>0</v>
      </c>
      <c r="H152" s="2">
        <f t="shared" si="44"/>
        <v>-545</v>
      </c>
      <c r="I152" s="2">
        <f>G152/F152*100</f>
        <v>0</v>
      </c>
      <c r="J152" s="5" t="s">
        <v>12</v>
      </c>
    </row>
    <row r="153" spans="1:14" ht="50.25" customHeight="1" x14ac:dyDescent="0.25">
      <c r="A153" s="46"/>
      <c r="B153" s="46"/>
      <c r="C153" s="46"/>
      <c r="D153" s="6" t="s">
        <v>78</v>
      </c>
      <c r="E153" s="2">
        <f>E132+E137+E142+E147+E152</f>
        <v>390941.9</v>
      </c>
      <c r="F153" s="2">
        <f>F132+F137+F142+F147+F152</f>
        <v>390941.9</v>
      </c>
      <c r="G153" s="2">
        <f>G132+G137+G142+G147+G152</f>
        <v>261386.00900000002</v>
      </c>
      <c r="H153" s="2">
        <f t="shared" si="44"/>
        <v>-129555.891</v>
      </c>
      <c r="I153" s="2">
        <f t="shared" si="48"/>
        <v>66.860576725083703</v>
      </c>
      <c r="J153" s="5" t="s">
        <v>12</v>
      </c>
    </row>
    <row r="154" spans="1:14" ht="15.75" hidden="1" customHeight="1" x14ac:dyDescent="0.25">
      <c r="A154" s="25"/>
      <c r="L154" s="21"/>
      <c r="M154" s="26"/>
      <c r="N154" s="21"/>
    </row>
    <row r="155" spans="1:14" ht="45" customHeight="1" x14ac:dyDescent="0.25">
      <c r="A155" s="48" t="s">
        <v>96</v>
      </c>
      <c r="B155" s="48"/>
      <c r="C155" s="27" t="s">
        <v>90</v>
      </c>
      <c r="D155" s="28" t="s">
        <v>31</v>
      </c>
      <c r="E155" s="29"/>
      <c r="F155" s="50" t="s">
        <v>39</v>
      </c>
      <c r="G155" s="50"/>
      <c r="H155" s="28" t="s">
        <v>31</v>
      </c>
      <c r="I155" s="30" t="s">
        <v>36</v>
      </c>
      <c r="L155" s="21"/>
      <c r="M155" s="44"/>
      <c r="N155" s="21"/>
    </row>
    <row r="156" spans="1:14" x14ac:dyDescent="0.25">
      <c r="A156" s="31" t="s">
        <v>35</v>
      </c>
      <c r="B156" s="32"/>
      <c r="C156" s="33"/>
      <c r="D156" s="32"/>
      <c r="E156" s="32"/>
      <c r="F156" s="32"/>
      <c r="G156" s="32"/>
      <c r="H156" s="32"/>
      <c r="I156" s="32"/>
      <c r="L156" s="21"/>
      <c r="M156" s="44"/>
      <c r="N156" s="21"/>
    </row>
    <row r="157" spans="1:14" x14ac:dyDescent="0.25">
      <c r="A157" s="31" t="s">
        <v>18</v>
      </c>
      <c r="B157" s="32"/>
      <c r="C157" s="32"/>
      <c r="D157" s="32"/>
      <c r="E157" s="32"/>
      <c r="F157" s="32"/>
      <c r="G157" s="32"/>
      <c r="H157" s="32"/>
      <c r="I157" s="32"/>
      <c r="L157" s="21"/>
      <c r="M157" s="44"/>
      <c r="N157" s="21"/>
    </row>
    <row r="158" spans="1:14" ht="26.25" customHeight="1" x14ac:dyDescent="0.25">
      <c r="A158" s="48" t="s">
        <v>32</v>
      </c>
      <c r="B158" s="48"/>
      <c r="C158" s="30" t="s">
        <v>33</v>
      </c>
      <c r="D158" s="28" t="s">
        <v>31</v>
      </c>
      <c r="E158" s="34"/>
      <c r="F158" s="50" t="s">
        <v>41</v>
      </c>
      <c r="G158" s="50"/>
      <c r="H158" s="28" t="s">
        <v>31</v>
      </c>
      <c r="I158" s="30" t="s">
        <v>42</v>
      </c>
      <c r="L158" s="21"/>
      <c r="M158" s="44"/>
      <c r="N158" s="21"/>
    </row>
    <row r="159" spans="1:14" x14ac:dyDescent="0.25">
      <c r="A159" s="31" t="s">
        <v>34</v>
      </c>
      <c r="B159" s="32"/>
      <c r="C159" s="32"/>
      <c r="D159" s="32"/>
      <c r="E159" s="32"/>
      <c r="F159" s="32"/>
      <c r="G159" s="32"/>
      <c r="H159" s="32"/>
      <c r="I159" s="32"/>
      <c r="L159" s="21"/>
      <c r="M159" s="44"/>
      <c r="N159" s="21"/>
    </row>
    <row r="160" spans="1:14" x14ac:dyDescent="0.25">
      <c r="A160" s="31" t="s">
        <v>19</v>
      </c>
      <c r="B160" s="32"/>
      <c r="C160" s="32"/>
      <c r="D160" s="32"/>
      <c r="E160" s="32"/>
      <c r="F160" s="32"/>
      <c r="G160" s="32"/>
      <c r="H160" s="32"/>
      <c r="I160" s="32"/>
      <c r="L160" s="21"/>
      <c r="M160" s="44"/>
      <c r="N160" s="21"/>
    </row>
    <row r="161" spans="1:14" ht="15" customHeight="1" x14ac:dyDescent="0.25">
      <c r="A161" s="35"/>
      <c r="B161" s="35"/>
      <c r="C161" s="36"/>
      <c r="D161" s="21"/>
      <c r="E161" s="21"/>
      <c r="F161" s="37"/>
      <c r="G161" s="37"/>
      <c r="H161" s="21"/>
      <c r="I161" s="38"/>
      <c r="L161" s="21"/>
      <c r="M161" s="44"/>
      <c r="N161" s="21"/>
    </row>
    <row r="162" spans="1:14" x14ac:dyDescent="0.25">
      <c r="A162" s="39" t="s">
        <v>91</v>
      </c>
      <c r="B162" s="40"/>
      <c r="C162" s="40"/>
      <c r="D162" s="40"/>
      <c r="E162" s="40"/>
      <c r="F162" s="40"/>
      <c r="G162" s="40"/>
      <c r="H162" s="40"/>
      <c r="I162" s="40"/>
      <c r="L162" s="21"/>
      <c r="M162" s="44"/>
      <c r="N162" s="21"/>
    </row>
    <row r="163" spans="1:14" x14ac:dyDescent="0.25">
      <c r="A163" s="41"/>
      <c r="B163" s="40"/>
      <c r="C163" s="40"/>
      <c r="D163" s="40"/>
      <c r="E163" s="40"/>
      <c r="F163" s="40"/>
      <c r="G163" s="40"/>
      <c r="H163" s="40"/>
      <c r="I163" s="40"/>
      <c r="L163" s="21"/>
      <c r="M163" s="21"/>
      <c r="N163" s="21"/>
    </row>
    <row r="164" spans="1:14" x14ac:dyDescent="0.25">
      <c r="A164" s="42"/>
      <c r="B164" s="21"/>
      <c r="C164" s="21"/>
      <c r="D164" s="21"/>
      <c r="E164" s="21"/>
      <c r="F164" s="21"/>
      <c r="G164" s="21"/>
      <c r="H164" s="21"/>
      <c r="I164" s="21"/>
    </row>
    <row r="165" spans="1:14" ht="14.25" customHeight="1" x14ac:dyDescent="0.25">
      <c r="A165" s="43"/>
    </row>
    <row r="167" spans="1:14" x14ac:dyDescent="0.25">
      <c r="G167" s="4"/>
    </row>
  </sheetData>
  <mergeCells count="85">
    <mergeCell ref="J49:J50"/>
    <mergeCell ref="A53:C57"/>
    <mergeCell ref="A58:C62"/>
    <mergeCell ref="A65:J65"/>
    <mergeCell ref="F8:F10"/>
    <mergeCell ref="B8:B10"/>
    <mergeCell ref="C8:C10"/>
    <mergeCell ref="A48:A52"/>
    <mergeCell ref="B48:B52"/>
    <mergeCell ref="C48:C52"/>
    <mergeCell ref="A45:J45"/>
    <mergeCell ref="A46:J46"/>
    <mergeCell ref="G8:G10"/>
    <mergeCell ref="A12:J12"/>
    <mergeCell ref="A13:J13"/>
    <mergeCell ref="H8:I8"/>
    <mergeCell ref="J8:J10"/>
    <mergeCell ref="A1:J1"/>
    <mergeCell ref="A2:J2"/>
    <mergeCell ref="A5:D5"/>
    <mergeCell ref="A7:D7"/>
    <mergeCell ref="A4:D4"/>
    <mergeCell ref="A6:D6"/>
    <mergeCell ref="A8:A10"/>
    <mergeCell ref="D8:D10"/>
    <mergeCell ref="E8:E10"/>
    <mergeCell ref="A14:J14"/>
    <mergeCell ref="A47:J47"/>
    <mergeCell ref="J15:J19"/>
    <mergeCell ref="J20:J24"/>
    <mergeCell ref="J25:J29"/>
    <mergeCell ref="C15:C19"/>
    <mergeCell ref="C20:C24"/>
    <mergeCell ref="C25:C29"/>
    <mergeCell ref="A35:C39"/>
    <mergeCell ref="A40:C44"/>
    <mergeCell ref="A15:A34"/>
    <mergeCell ref="B15:B34"/>
    <mergeCell ref="C30:C34"/>
    <mergeCell ref="J30:J34"/>
    <mergeCell ref="A122:C126"/>
    <mergeCell ref="C107:C111"/>
    <mergeCell ref="A101:J101"/>
    <mergeCell ref="A112:C116"/>
    <mergeCell ref="A117:C121"/>
    <mergeCell ref="A102:A111"/>
    <mergeCell ref="B102:B106"/>
    <mergeCell ref="C102:C106"/>
    <mergeCell ref="B107:B111"/>
    <mergeCell ref="J102:J106"/>
    <mergeCell ref="J107:J111"/>
    <mergeCell ref="A81:J81"/>
    <mergeCell ref="A82:J82"/>
    <mergeCell ref="A99:J99"/>
    <mergeCell ref="A100:J100"/>
    <mergeCell ref="A63:J63"/>
    <mergeCell ref="A64:J64"/>
    <mergeCell ref="A83:J83"/>
    <mergeCell ref="A84:A88"/>
    <mergeCell ref="B84:B88"/>
    <mergeCell ref="J84:J88"/>
    <mergeCell ref="A158:B158"/>
    <mergeCell ref="F158:G158"/>
    <mergeCell ref="A133:B137"/>
    <mergeCell ref="A138:B142"/>
    <mergeCell ref="C148:C153"/>
    <mergeCell ref="F155:G155"/>
    <mergeCell ref="A143:B147"/>
    <mergeCell ref="C143:C147"/>
    <mergeCell ref="M159:M162"/>
    <mergeCell ref="A66:A70"/>
    <mergeCell ref="B66:B70"/>
    <mergeCell ref="C66:C70"/>
    <mergeCell ref="A71:C75"/>
    <mergeCell ref="A76:C80"/>
    <mergeCell ref="A155:B155"/>
    <mergeCell ref="C84:C88"/>
    <mergeCell ref="A89:C93"/>
    <mergeCell ref="A94:C98"/>
    <mergeCell ref="A127:J127"/>
    <mergeCell ref="A128:C132"/>
    <mergeCell ref="C133:C137"/>
    <mergeCell ref="C138:C142"/>
    <mergeCell ref="A148:B153"/>
    <mergeCell ref="M155:M158"/>
  </mergeCells>
  <printOptions horizontalCentered="1"/>
  <pageMargins left="0.23622047244094491" right="0.23622047244094491" top="0.59055118110236227" bottom="0.59055118110236227" header="0" footer="0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2017-07-18T10:10:13Z</dcterms:modified>
</cp:coreProperties>
</file>