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10455" windowHeight="7425"/>
  </bookViews>
  <sheets>
    <sheet name="на 30.06.2018" sheetId="7" r:id="rId1"/>
  </sheets>
  <definedNames>
    <definedName name="_xlnm._FilterDatabase" localSheetId="0" hidden="1">'на 30.06.2018'!$A$1:$J$74</definedName>
    <definedName name="_xlnm.Print_Titles" localSheetId="0">'на 30.06.2018'!$12:$14</definedName>
    <definedName name="_xlnm.Print_Area" localSheetId="0">'на 30.06.2018'!$A$1:$J$96</definedName>
  </definedNames>
  <calcPr calcId="124519"/>
</workbook>
</file>

<file path=xl/calcChain.xml><?xml version="1.0" encoding="utf-8"?>
<calcChain xmlns="http://schemas.openxmlformats.org/spreadsheetml/2006/main">
  <c r="I62" i="7"/>
  <c r="I60"/>
  <c r="I57"/>
  <c r="I56"/>
  <c r="I55"/>
  <c r="I52"/>
  <c r="I48"/>
  <c r="I47"/>
  <c r="I23"/>
  <c r="G88"/>
  <c r="F88"/>
  <c r="E88"/>
  <c r="G87"/>
  <c r="F87"/>
  <c r="F85" s="1"/>
  <c r="E87"/>
  <c r="E85" s="1"/>
  <c r="G86"/>
  <c r="F86"/>
  <c r="E86"/>
  <c r="G83"/>
  <c r="F83"/>
  <c r="E83"/>
  <c r="G82"/>
  <c r="F82"/>
  <c r="E82"/>
  <c r="G79"/>
  <c r="H79" s="1"/>
  <c r="F79"/>
  <c r="E79"/>
  <c r="G78"/>
  <c r="F78"/>
  <c r="E78"/>
  <c r="G77"/>
  <c r="H77" s="1"/>
  <c r="F77"/>
  <c r="E77"/>
  <c r="F76"/>
  <c r="E76"/>
  <c r="G70"/>
  <c r="F70"/>
  <c r="E70"/>
  <c r="G69"/>
  <c r="F69"/>
  <c r="E69"/>
  <c r="G68"/>
  <c r="F68"/>
  <c r="E68"/>
  <c r="G66"/>
  <c r="H66" s="1"/>
  <c r="F66"/>
  <c r="E66"/>
  <c r="H65"/>
  <c r="H88" s="1"/>
  <c r="H64"/>
  <c r="H87" s="1"/>
  <c r="H63"/>
  <c r="H86" s="1"/>
  <c r="H85" s="1"/>
  <c r="G62"/>
  <c r="F62"/>
  <c r="E62"/>
  <c r="H61"/>
  <c r="H60"/>
  <c r="H59"/>
  <c r="G58"/>
  <c r="F58"/>
  <c r="E58"/>
  <c r="H57"/>
  <c r="H56"/>
  <c r="H55"/>
  <c r="G54"/>
  <c r="F54"/>
  <c r="E54"/>
  <c r="H53"/>
  <c r="H52"/>
  <c r="H51"/>
  <c r="G50"/>
  <c r="F50"/>
  <c r="E50"/>
  <c r="H49"/>
  <c r="H48"/>
  <c r="H47"/>
  <c r="G45"/>
  <c r="F45"/>
  <c r="E45"/>
  <c r="G44"/>
  <c r="F44"/>
  <c r="E44"/>
  <c r="G43"/>
  <c r="F43"/>
  <c r="E43"/>
  <c r="F42"/>
  <c r="E42"/>
  <c r="G41"/>
  <c r="I41" s="1"/>
  <c r="F41"/>
  <c r="E41"/>
  <c r="H40"/>
  <c r="I39"/>
  <c r="H39"/>
  <c r="H38"/>
  <c r="G37"/>
  <c r="F37"/>
  <c r="E37"/>
  <c r="H36"/>
  <c r="H35"/>
  <c r="I34"/>
  <c r="H34"/>
  <c r="G32"/>
  <c r="F32"/>
  <c r="F74" s="1"/>
  <c r="E32"/>
  <c r="E74" s="1"/>
  <c r="E84" s="1"/>
  <c r="E81" s="1"/>
  <c r="G31"/>
  <c r="G73" s="1"/>
  <c r="F31"/>
  <c r="F73" s="1"/>
  <c r="E31"/>
  <c r="G30"/>
  <c r="F30"/>
  <c r="F72" s="1"/>
  <c r="E30"/>
  <c r="E72" s="1"/>
  <c r="G28"/>
  <c r="F28"/>
  <c r="E28"/>
  <c r="I27"/>
  <c r="H27"/>
  <c r="I26"/>
  <c r="H26"/>
  <c r="H25"/>
  <c r="G24"/>
  <c r="F24"/>
  <c r="E24"/>
  <c r="H23"/>
  <c r="I22"/>
  <c r="H22"/>
  <c r="I21"/>
  <c r="H21"/>
  <c r="G20"/>
  <c r="F20"/>
  <c r="E20"/>
  <c r="H19"/>
  <c r="I18"/>
  <c r="H18"/>
  <c r="H17"/>
  <c r="E67" l="1"/>
  <c r="I58"/>
  <c r="I54"/>
  <c r="I50"/>
  <c r="H44"/>
  <c r="F67"/>
  <c r="G76"/>
  <c r="I76"/>
  <c r="I78"/>
  <c r="E73"/>
  <c r="H70"/>
  <c r="H50"/>
  <c r="I69"/>
  <c r="H68"/>
  <c r="H37"/>
  <c r="I43"/>
  <c r="I28"/>
  <c r="F84"/>
  <c r="F81" s="1"/>
  <c r="I30"/>
  <c r="H82"/>
  <c r="I20"/>
  <c r="F29"/>
  <c r="F71"/>
  <c r="I83"/>
  <c r="E29"/>
  <c r="G85"/>
  <c r="I85" s="1"/>
  <c r="H58"/>
  <c r="G67"/>
  <c r="G42"/>
  <c r="H42" s="1"/>
  <c r="G29"/>
  <c r="H29" s="1"/>
  <c r="H20"/>
  <c r="H24"/>
  <c r="I32"/>
  <c r="I73"/>
  <c r="H73"/>
  <c r="E71"/>
  <c r="I24"/>
  <c r="H28"/>
  <c r="H30"/>
  <c r="I31"/>
  <c r="H32"/>
  <c r="I37"/>
  <c r="H41"/>
  <c r="H43"/>
  <c r="I44"/>
  <c r="H45"/>
  <c r="H54"/>
  <c r="H62"/>
  <c r="I68"/>
  <c r="H69"/>
  <c r="I70"/>
  <c r="G72"/>
  <c r="G74"/>
  <c r="G84" s="1"/>
  <c r="H76"/>
  <c r="I77"/>
  <c r="H78"/>
  <c r="I79"/>
  <c r="I82"/>
  <c r="H83"/>
  <c r="H31"/>
  <c r="I29" l="1"/>
  <c r="I67"/>
  <c r="H67"/>
  <c r="I42"/>
  <c r="H72"/>
  <c r="G71"/>
  <c r="I72"/>
  <c r="H74"/>
  <c r="I74"/>
  <c r="H84" l="1"/>
  <c r="G81"/>
  <c r="I84"/>
  <c r="I71"/>
  <c r="H71"/>
  <c r="I81" l="1"/>
  <c r="H81"/>
</calcChain>
</file>

<file path=xl/sharedStrings.xml><?xml version="1.0" encoding="utf-8"?>
<sst xmlns="http://schemas.openxmlformats.org/spreadsheetml/2006/main" count="137" uniqueCount="72">
  <si>
    <t>Отчет</t>
  </si>
  <si>
    <t>об исполнении мунициальной программы</t>
  </si>
  <si>
    <t>№</t>
  </si>
  <si>
    <t>Источники финансирования</t>
  </si>
  <si>
    <t>Утверждено по программе (план по программе)</t>
  </si>
  <si>
    <t xml:space="preserve">Утверждено в бюджете </t>
  </si>
  <si>
    <t>Фактическое значение за отчетный период</t>
  </si>
  <si>
    <t>Отклонение</t>
  </si>
  <si>
    <t>Относительное значение, %(гр.7/ гр.6*100%)</t>
  </si>
  <si>
    <t>Цель: Обеспечение доступности качественного образования, соответствующего требованиям инновационного развития экономики, современным потребностям общества и каждого жителя города Югорска</t>
  </si>
  <si>
    <t>Управление образования</t>
  </si>
  <si>
    <t>бюджет округа</t>
  </si>
  <si>
    <t>бюджет города</t>
  </si>
  <si>
    <t>иные внебюджетные источники</t>
  </si>
  <si>
    <t>Итого по Задаче 1, в том числе:</t>
  </si>
  <si>
    <t>итого</t>
  </si>
  <si>
    <t>Итого по Задаче 2, в том числе:</t>
  </si>
  <si>
    <t>Итого по Задаче 3, в том числе:</t>
  </si>
  <si>
    <t>ДЖК и СК</t>
  </si>
  <si>
    <t>в том числе:</t>
  </si>
  <si>
    <t>Ответственный исполнитель: Управление образования администрации города Югорска</t>
  </si>
  <si>
    <t>Соисполнитель: Департамент жилищно-коммунального и строительного комплекса администрации города Югорска</t>
  </si>
  <si>
    <t xml:space="preserve">                                                                                                                                                                                                                             составление формы)                                        </t>
  </si>
  <si>
    <t xml:space="preserve">                                                                                                                                                                                                                            составление формы)</t>
  </si>
  <si>
    <t xml:space="preserve">                    (соисполнитель 1)                                        (ФИО руководителя)                        (подпись)                                   (ФИО исполнителя, ответственного за                        (подпись)                             (телефон)</t>
  </si>
  <si>
    <t xml:space="preserve">                 ответственный исполнитель                                            (ФИО руководителя)                  (подпись)                                    (ФИО исполнителя, ответственного за                        (подпись)                              (телефон)    </t>
  </si>
  <si>
    <t>Муниципальная программа "Развитие образования города Югорска на 2014-2020 годы"</t>
  </si>
  <si>
    <r>
      <rPr>
        <sz val="12"/>
        <color indexed="8"/>
        <rFont val="Times New Roman"/>
        <family val="1"/>
        <charset val="204"/>
      </rPr>
      <t xml:space="preserve">Ответственный исполнитель: </t>
    </r>
    <r>
      <rPr>
        <b/>
        <sz val="12"/>
        <color indexed="8"/>
        <rFont val="Times New Roman"/>
        <family val="1"/>
        <charset val="204"/>
      </rPr>
      <t>Управление образования администрации города Югорска</t>
    </r>
  </si>
  <si>
    <t>_ДЖКиСК_______________________   Бандурин В.К.___________________/Титова Е.В.___________          ________________________/____8(34675)7-43-03_______________/______________</t>
  </si>
  <si>
    <t xml:space="preserve">к письму начальника Управления образования  </t>
  </si>
  <si>
    <t xml:space="preserve">Наименование основного мероприятия </t>
  </si>
  <si>
    <t>Ответственный исполнитель/соисполнитель (наименование органа или структурного подразделения, учреждения)</t>
  </si>
  <si>
    <t>Задача 1: Модернизация системы общего и дополнительного образования</t>
  </si>
  <si>
    <t>Задача II: Создание современной системы оценки качества образования на основе принципов открытости, объективности, прозрачности, общественно-профессионального участия</t>
  </si>
  <si>
    <t>Задача III: Развитие инфраструктуры и организационно-экономических механизмов, обеспечивающих равную доступность услуг  общего и дополнительного образования детей</t>
  </si>
  <si>
    <t>Тыс. рублей</t>
  </si>
  <si>
    <t>Проведение капитальных ремонтов зданий, сооружений, предназначенных для размещения муниципальных образовательных учреждений (№ 19, 20)</t>
  </si>
  <si>
    <t>Результаты реализации муниципальной программы</t>
  </si>
  <si>
    <t>Абсолютное значение (гр.7-гр.6)</t>
  </si>
  <si>
    <t>Инвестиции в объекты муниципальной собственности</t>
  </si>
  <si>
    <t>внебюджетные источники</t>
  </si>
  <si>
    <t>ВСЕГО ПО МУНИЦИПАЛЬНОЙ ПРОГРАММЕ</t>
  </si>
  <si>
    <t>Развитие общего и дополнительного образования (№ 1)</t>
  </si>
  <si>
    <t xml:space="preserve">Приложение  </t>
  </si>
  <si>
    <t>от_________________№________</t>
  </si>
  <si>
    <t>Обеспечение реализации основных образовательных программ  (№ 2-5, 7,8, 10-12, 14)</t>
  </si>
  <si>
    <t>Развитие системы оценки качества образования (№ 6)</t>
  </si>
  <si>
    <t>Обеспечение информационной открытости муниципальной системы образования (№ 9)</t>
  </si>
  <si>
    <t>Финансовое и организационно-методическое обеспечение функционирования и модернизации муниципальной системы образования (№ 16)</t>
  </si>
  <si>
    <t>Обеспечение комплексной безопасности образовательных учреждений  (№ 15)</t>
  </si>
  <si>
    <t>Развитие материально-технической базы образовательных учреждений (№ 13)</t>
  </si>
  <si>
    <t>Проектирование, строительство (реконструкция), приобретение объектов, предназначенных для размещения муниципальных образовательных учреждений (№ 17,18)</t>
  </si>
  <si>
    <t>Создание условий для функционирования и обеспечения системы персонифицированного финансирования дополнительного образования детей  (№ 21)</t>
  </si>
  <si>
    <t>0.1.1.</t>
  </si>
  <si>
    <t>0.1.2.</t>
  </si>
  <si>
    <t>0.1.3.</t>
  </si>
  <si>
    <t>0.2.1.</t>
  </si>
  <si>
    <t>0.2.2.</t>
  </si>
  <si>
    <t>0.3.1.</t>
  </si>
  <si>
    <t>0.3.2.</t>
  </si>
  <si>
    <t>0.3.3.</t>
  </si>
  <si>
    <t>0.3.4.</t>
  </si>
  <si>
    <t>0.3.5.</t>
  </si>
  <si>
    <t xml:space="preserve"> Исполнение мероприятий запланировано в течение 2018 года.</t>
  </si>
  <si>
    <t>На проведение государственной итоговой аттестации обучающихся, освоивших образовательные программы среднего общего образования выделены средства за счет окружного бюджета в сумме 55,0 тыс.  рублей на оплату суточных, на горюче-смазочные материалы, на приобретение канцелярских принадлежностей с целью проведения единого государственного экзамена и доставки экзаменационных материалов в региональный центр обработки информации. Исполнение запланировано до конца  2018 года.</t>
  </si>
  <si>
    <t>на 30.06.2018 года</t>
  </si>
  <si>
    <t>Начальник Управления образования__________________Н.И. Бобровская_____________/Саргисян С.Ю.____________          ________________________/____8(34675)7-26-12____________/</t>
  </si>
  <si>
    <t>На услуги в области информационных технологий (связь и информатизацию) запланированы средства на предоставление услуг по доступу к сети Интернет, на администрирование сайта Управления образования и обслуживание программного обеспечение «VipNet- client», информационное обеспечение деятельности органов местного самоуправления. Исполнение составляет 54,3 % от годового объема. В 1 квартале заключен договор на предоставление услуг по доступу к сети Интернет, оплата по которому производится ежемесячно на основании актов выполненных работ. Также заключен муниципальный контракт по передаче неисключительных пользовательских прав на программное изделие, сервисное обслуживание программного изделия, обучение пользователей по информационной аналитической системе «Аверс: Библиотека» Конфигурация «Муниципалитет» (ИАС). Исполнение запланированно в III и IV квартале 2018 года.</t>
  </si>
  <si>
    <t>Исполнение по итогам 1-го полугодия 21,4 % обусловлено тем, что в настоящее время проводятся конкурсы и аукционы по устранению предписаний надзорных органов, по проведению текущего ремонта, проведение работ и оказание услуг, по обеспечению учреждений транспортом. Оплата за приобретение автобуса для перевозки детей в сумме 4 214,0 тыс. рублей будет произведена в июле 2018 года, оплата работ по текущему ремонту производится по факту на основании акта выполненных работ. Средства в полном объеме будут исполнены до конца 2018 года.</t>
  </si>
  <si>
    <t>Дата составления отчета 06/июля/2018 год</t>
  </si>
  <si>
    <t>Исполнение мероприятий по развитию материально-технической базы образовательных учреждений запланировано на  III и IV квартал 2018 года, так как оплата производится по фактически предоставленным счетам поставщиками услуг</t>
  </si>
  <si>
    <t>Исполнение средств окружного бюджета (субвенции на реализацию основных общеобразовательных программ, оплата продуктов питания, используемых для приготовления завтраков и обедов, обучающимся общеобразовательных учреждений, которые относятся к  льготной категории, а также  субсидии) по  итогам 1-го полугодия  составляет 54 %  и обусловлено тем, что  на 2018 год запланированы расходы на приобретение основных средств и материальных запасов, конкурсные процедуры по которым еще не проведены. Исполнение по приобретению основных средств и материальных запасов планируется в III – IVквартале 2018 года. Оплата за продукты питания осуществляется после предоставления поставщиками товарных накладных, а так же уменьшение количества фактических детодней питания по сравнению с планируемым в связи с актированными днями в январе - феврале 2018 года. До конца 2018 года средства будут освоены в полном объеме.</t>
  </si>
</sst>
</file>

<file path=xl/styles.xml><?xml version="1.0" encoding="utf-8"?>
<styleSheet xmlns="http://schemas.openxmlformats.org/spreadsheetml/2006/main">
  <numFmts count="5">
    <numFmt numFmtId="43" formatCode="_-* #,##0.00_р_._-;\-* #,##0.00_р_._-;_-* &quot;-&quot;??_р_._-;_-@_-"/>
    <numFmt numFmtId="164" formatCode="_-* #,##0.0_р_._-;\-* #,##0.0_р_._-;_-* &quot;-&quot;??_р_._-;_-@_-"/>
    <numFmt numFmtId="165" formatCode="#,##0.0_ ;\-#,##0.0\ "/>
    <numFmt numFmtId="166" formatCode="0.0%"/>
    <numFmt numFmtId="167" formatCode="#,##0.0"/>
  </numFmts>
  <fonts count="21">
    <font>
      <sz val="11"/>
      <color theme="1"/>
      <name val="Calibri"/>
      <family val="2"/>
      <charset val="204"/>
      <scheme val="minor"/>
    </font>
    <font>
      <sz val="11"/>
      <color theme="1"/>
      <name val="Calibri"/>
      <family val="2"/>
      <charset val="204"/>
      <scheme val="minor"/>
    </font>
    <font>
      <sz val="11"/>
      <color indexed="8"/>
      <name val="Times New Roman"/>
      <family val="1"/>
      <charset val="204"/>
    </font>
    <font>
      <sz val="11"/>
      <color indexed="8"/>
      <name val="Calibri"/>
      <family val="2"/>
      <charset val="204"/>
    </font>
    <font>
      <b/>
      <sz val="12"/>
      <color indexed="8"/>
      <name val="Times New Roman"/>
      <family val="1"/>
      <charset val="204"/>
    </font>
    <font>
      <b/>
      <sz val="11"/>
      <color indexed="8"/>
      <name val="Times New Roman"/>
      <family val="1"/>
      <charset val="204"/>
    </font>
    <font>
      <sz val="10"/>
      <color theme="1"/>
      <name val="Times New Roman"/>
      <family val="1"/>
      <charset val="204"/>
    </font>
    <font>
      <sz val="10"/>
      <color indexed="8"/>
      <name val="Times New Roman"/>
      <family val="1"/>
      <charset val="204"/>
    </font>
    <font>
      <b/>
      <sz val="11"/>
      <color indexed="8"/>
      <name val="Calibri"/>
      <family val="2"/>
      <charset val="204"/>
    </font>
    <font>
      <sz val="11"/>
      <color theme="1"/>
      <name val="Times New Roman"/>
      <family val="1"/>
      <charset val="204"/>
    </font>
    <font>
      <b/>
      <sz val="10"/>
      <color indexed="8"/>
      <name val="Times New Roman"/>
      <family val="1"/>
      <charset val="204"/>
    </font>
    <font>
      <sz val="12"/>
      <color theme="1"/>
      <name val="Times New Roman"/>
      <family val="1"/>
      <charset val="204"/>
    </font>
    <font>
      <sz val="8"/>
      <color theme="1"/>
      <name val="Times New Roman"/>
      <family val="1"/>
      <charset val="204"/>
    </font>
    <font>
      <sz val="11"/>
      <color rgb="FF26282F"/>
      <name val="Times New Roman"/>
      <family val="1"/>
      <charset val="204"/>
    </font>
    <font>
      <u/>
      <sz val="12"/>
      <color theme="1"/>
      <name val="Times New Roman"/>
      <family val="1"/>
      <charset val="204"/>
    </font>
    <font>
      <sz val="12"/>
      <color indexed="8"/>
      <name val="Times New Roman"/>
      <family val="1"/>
      <charset val="204"/>
    </font>
    <font>
      <sz val="10"/>
      <name val="Times New Roman"/>
      <family val="1"/>
      <charset val="204"/>
    </font>
    <font>
      <b/>
      <sz val="11"/>
      <color theme="1"/>
      <name val="Times New Roman"/>
      <family val="1"/>
      <charset val="204"/>
    </font>
    <font>
      <b/>
      <sz val="11"/>
      <color theme="1" tint="4.9989318521683403E-2"/>
      <name val="Times New Roman"/>
      <family val="1"/>
      <charset val="204"/>
    </font>
    <font>
      <sz val="10"/>
      <color theme="1" tint="4.9989318521683403E-2"/>
      <name val="Times New Roman"/>
      <family val="1"/>
      <charset val="204"/>
    </font>
    <font>
      <b/>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90">
    <xf numFmtId="0" fontId="0" fillId="0" borderId="0" xfId="0"/>
    <xf numFmtId="0" fontId="2" fillId="0" borderId="0" xfId="0" applyFont="1" applyAlignment="1">
      <alignment horizontal="right" vertical="top"/>
    </xf>
    <xf numFmtId="0" fontId="0" fillId="0" borderId="0" xfId="0" applyFont="1" applyAlignment="1">
      <alignment vertical="top"/>
    </xf>
    <xf numFmtId="0" fontId="5" fillId="0" borderId="0" xfId="0" applyFont="1" applyBorder="1" applyAlignment="1">
      <alignment horizontal="center" vertical="top"/>
    </xf>
    <xf numFmtId="1" fontId="2" fillId="0" borderId="1" xfId="0" applyNumberFormat="1" applyFont="1" applyBorder="1" applyAlignment="1">
      <alignment horizontal="center" vertical="center" wrapText="1"/>
    </xf>
    <xf numFmtId="0" fontId="8" fillId="0" borderId="0" xfId="0" applyFont="1" applyAlignment="1">
      <alignment vertical="top"/>
    </xf>
    <xf numFmtId="165" fontId="5" fillId="0" borderId="1" xfId="1" applyNumberFormat="1" applyFont="1" applyFill="1" applyBorder="1" applyAlignment="1">
      <alignment vertical="top" wrapText="1"/>
    </xf>
    <xf numFmtId="0" fontId="9" fillId="0" borderId="0" xfId="0" applyFont="1" applyAlignment="1">
      <alignment vertical="top"/>
    </xf>
    <xf numFmtId="165" fontId="5" fillId="0" borderId="1" xfId="1" applyNumberFormat="1" applyFont="1" applyFill="1" applyBorder="1" applyAlignment="1">
      <alignment horizontal="center" vertical="top" wrapText="1"/>
    </xf>
    <xf numFmtId="165" fontId="7" fillId="0" borderId="1" xfId="1" applyNumberFormat="1" applyFont="1" applyFill="1" applyBorder="1" applyAlignment="1">
      <alignment horizontal="center" vertical="center" wrapText="1"/>
    </xf>
    <xf numFmtId="0" fontId="10" fillId="3" borderId="1" xfId="0" applyFont="1" applyFill="1" applyBorder="1" applyAlignment="1">
      <alignment vertical="top" wrapText="1"/>
    </xf>
    <xf numFmtId="165" fontId="10" fillId="3" borderId="1" xfId="1"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165" fontId="5" fillId="0" borderId="1" xfId="1" applyNumberFormat="1" applyFont="1" applyFill="1" applyBorder="1" applyAlignment="1">
      <alignment horizontal="center" vertical="center" wrapText="1"/>
    </xf>
    <xf numFmtId="165" fontId="10" fillId="0" borderId="1" xfId="1" applyNumberFormat="1" applyFont="1" applyFill="1" applyBorder="1" applyAlignment="1">
      <alignment horizontal="center" vertical="center" wrapText="1"/>
    </xf>
    <xf numFmtId="0" fontId="5" fillId="3" borderId="1" xfId="0" applyFont="1" applyFill="1" applyBorder="1" applyAlignment="1">
      <alignment vertical="top" wrapText="1"/>
    </xf>
    <xf numFmtId="165" fontId="5" fillId="3" borderId="1" xfId="1" applyNumberFormat="1" applyFont="1" applyFill="1" applyBorder="1" applyAlignment="1">
      <alignment horizontal="center" vertical="center" wrapText="1"/>
    </xf>
    <xf numFmtId="166" fontId="5" fillId="3" borderId="1" xfId="1" applyNumberFormat="1" applyFont="1" applyFill="1" applyBorder="1" applyAlignment="1">
      <alignment horizontal="center" vertical="center" wrapText="1"/>
    </xf>
    <xf numFmtId="0" fontId="0" fillId="0" borderId="0" xfId="0" applyFont="1" applyFill="1" applyAlignment="1">
      <alignment vertical="top"/>
    </xf>
    <xf numFmtId="164" fontId="1" fillId="0" borderId="0" xfId="1" applyNumberFormat="1" applyFont="1" applyFill="1" applyAlignment="1">
      <alignment vertical="top"/>
    </xf>
    <xf numFmtId="0" fontId="5" fillId="0" borderId="0" xfId="0" applyFont="1" applyFill="1" applyBorder="1" applyAlignment="1">
      <alignment horizontal="center" vertical="top"/>
    </xf>
    <xf numFmtId="0" fontId="2" fillId="0" borderId="1" xfId="1"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166" fontId="7" fillId="0" borderId="1" xfId="1" applyNumberFormat="1" applyFont="1" applyFill="1" applyBorder="1" applyAlignment="1">
      <alignment horizontal="center" vertical="center" wrapText="1"/>
    </xf>
    <xf numFmtId="0" fontId="5" fillId="3" borderId="1" xfId="0" applyFont="1" applyFill="1" applyBorder="1" applyAlignment="1">
      <alignment vertical="center" wrapText="1"/>
    </xf>
    <xf numFmtId="0" fontId="12" fillId="0" borderId="0" xfId="0" applyFont="1"/>
    <xf numFmtId="0" fontId="11" fillId="0" borderId="0" xfId="0" applyFont="1"/>
    <xf numFmtId="0" fontId="13" fillId="0" borderId="0" xfId="0" applyFont="1" applyAlignment="1"/>
    <xf numFmtId="0" fontId="14" fillId="0" borderId="0" xfId="0" applyFont="1"/>
    <xf numFmtId="0" fontId="7" fillId="0" borderId="1" xfId="0" applyFont="1" applyFill="1" applyBorder="1" applyAlignment="1">
      <alignment horizontal="left" vertical="center" wrapText="1"/>
    </xf>
    <xf numFmtId="164" fontId="9" fillId="0" borderId="0" xfId="1" applyNumberFormat="1" applyFont="1" applyFill="1" applyAlignment="1">
      <alignment horizontal="right" vertical="top"/>
    </xf>
    <xf numFmtId="0" fontId="6" fillId="0" borderId="1" xfId="0" applyFont="1" applyBorder="1" applyAlignment="1">
      <alignment horizontal="justify" vertical="center"/>
    </xf>
    <xf numFmtId="165" fontId="7" fillId="0" borderId="1" xfId="1" applyNumberFormat="1" applyFont="1" applyFill="1" applyBorder="1" applyAlignment="1">
      <alignment horizontal="left" vertical="center" wrapText="1"/>
    </xf>
    <xf numFmtId="165" fontId="7" fillId="0" borderId="1" xfId="1" applyNumberFormat="1" applyFont="1" applyFill="1" applyBorder="1" applyAlignment="1">
      <alignment vertical="top" wrapText="1"/>
    </xf>
    <xf numFmtId="0" fontId="5" fillId="0" borderId="0" xfId="0" applyFont="1" applyFill="1" applyBorder="1" applyAlignment="1">
      <alignment horizontal="right" vertical="top"/>
    </xf>
    <xf numFmtId="0" fontId="6" fillId="0" borderId="1" xfId="0" applyFont="1" applyBorder="1" applyAlignment="1">
      <alignment horizontal="justify"/>
    </xf>
    <xf numFmtId="165" fontId="10" fillId="3" borderId="1" xfId="1" applyNumberFormat="1" applyFont="1" applyFill="1" applyBorder="1" applyAlignment="1">
      <alignment vertical="top" wrapText="1"/>
    </xf>
    <xf numFmtId="165" fontId="7" fillId="0" borderId="1" xfId="1" applyNumberFormat="1" applyFont="1" applyFill="1" applyBorder="1" applyAlignment="1">
      <alignment vertical="center" wrapText="1"/>
    </xf>
    <xf numFmtId="165" fontId="16" fillId="0" borderId="1" xfId="1" applyNumberFormat="1" applyFont="1" applyFill="1" applyBorder="1" applyAlignment="1">
      <alignment vertical="top" wrapText="1"/>
    </xf>
    <xf numFmtId="165" fontId="10" fillId="3" borderId="1" xfId="1" applyNumberFormat="1" applyFont="1" applyFill="1" applyBorder="1" applyAlignment="1">
      <alignment vertical="center" wrapText="1"/>
    </xf>
    <xf numFmtId="0" fontId="10" fillId="3" borderId="1" xfId="0" applyFont="1" applyFill="1" applyBorder="1" applyAlignment="1">
      <alignment vertical="center" wrapText="1"/>
    </xf>
    <xf numFmtId="165" fontId="5" fillId="0" borderId="1" xfId="1" applyNumberFormat="1" applyFont="1" applyFill="1" applyBorder="1" applyAlignment="1">
      <alignment vertical="center" wrapText="1"/>
    </xf>
    <xf numFmtId="0" fontId="6" fillId="0" borderId="1" xfId="0" applyFont="1" applyFill="1" applyBorder="1" applyAlignment="1">
      <alignment horizontal="justify" vertical="center"/>
    </xf>
    <xf numFmtId="165" fontId="8" fillId="0" borderId="0" xfId="0" applyNumberFormat="1" applyFont="1" applyAlignment="1">
      <alignment vertical="top"/>
    </xf>
    <xf numFmtId="0" fontId="7" fillId="0" borderId="1" xfId="0" applyFont="1" applyFill="1" applyBorder="1" applyAlignment="1">
      <alignment horizontal="left" vertical="top" wrapText="1"/>
    </xf>
    <xf numFmtId="166" fontId="5" fillId="0" borderId="1" xfId="1" applyNumberFormat="1" applyFont="1" applyFill="1" applyBorder="1" applyAlignment="1">
      <alignment horizontal="center" vertical="center" wrapText="1"/>
    </xf>
    <xf numFmtId="165" fontId="17" fillId="0" borderId="1" xfId="0" applyNumberFormat="1" applyFont="1" applyBorder="1" applyAlignment="1">
      <alignment horizontal="center"/>
    </xf>
    <xf numFmtId="167" fontId="17" fillId="0" borderId="1" xfId="0" applyNumberFormat="1" applyFont="1" applyBorder="1" applyAlignment="1">
      <alignment horizontal="center"/>
    </xf>
    <xf numFmtId="165" fontId="16" fillId="0" borderId="1" xfId="1" applyNumberFormat="1" applyFont="1" applyFill="1" applyBorder="1" applyAlignment="1">
      <alignment horizontal="center" vertical="center" wrapText="1"/>
    </xf>
    <xf numFmtId="166" fontId="16" fillId="0" borderId="1" xfId="1" applyNumberFormat="1" applyFont="1" applyFill="1" applyBorder="1" applyAlignment="1">
      <alignment horizontal="center" vertical="center" wrapText="1"/>
    </xf>
    <xf numFmtId="165" fontId="18" fillId="0" borderId="1" xfId="1" applyNumberFormat="1" applyFont="1" applyFill="1" applyBorder="1" applyAlignment="1">
      <alignment vertical="top" wrapText="1"/>
    </xf>
    <xf numFmtId="165" fontId="19" fillId="0" borderId="1" xfId="1" applyNumberFormat="1" applyFont="1" applyFill="1" applyBorder="1" applyAlignment="1">
      <alignment horizontal="center" vertical="center" wrapText="1"/>
    </xf>
    <xf numFmtId="165" fontId="20" fillId="3" borderId="1" xfId="1"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0" fillId="0" borderId="1" xfId="0" applyBorder="1" applyAlignment="1">
      <alignment horizontal="left"/>
    </xf>
    <xf numFmtId="0" fontId="7" fillId="0" borderId="1" xfId="0" applyFont="1" applyFill="1" applyBorder="1" applyAlignment="1">
      <alignment vertical="center" wrapText="1"/>
    </xf>
    <xf numFmtId="0" fontId="7" fillId="0" borderId="1" xfId="0" applyFont="1" applyFill="1" applyBorder="1" applyAlignment="1">
      <alignment vertical="top" wrapText="1"/>
    </xf>
    <xf numFmtId="0" fontId="4" fillId="0" borderId="0" xfId="0" applyFont="1" applyBorder="1" applyAlignment="1">
      <alignment horizontal="center" vertical="top"/>
    </xf>
    <xf numFmtId="0" fontId="9" fillId="0" borderId="0" xfId="0" applyFont="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right" vertical="top" wrapText="1"/>
    </xf>
    <xf numFmtId="0" fontId="5" fillId="0" borderId="2" xfId="0" applyFont="1" applyFill="1" applyBorder="1" applyAlignment="1">
      <alignment horizontal="right" vertical="top" wrapText="1"/>
    </xf>
    <xf numFmtId="0" fontId="5" fillId="0" borderId="3" xfId="0" applyFont="1" applyFill="1" applyBorder="1" applyAlignment="1">
      <alignment horizontal="right" vertical="top" wrapText="1"/>
    </xf>
    <xf numFmtId="0" fontId="5" fillId="0" borderId="4" xfId="0" applyFont="1" applyFill="1" applyBorder="1" applyAlignment="1">
      <alignment horizontal="right" vertical="top" wrapText="1"/>
    </xf>
    <xf numFmtId="0" fontId="5" fillId="0" borderId="1" xfId="0" applyFont="1" applyFill="1" applyBorder="1" applyAlignment="1">
      <alignment horizontal="left" vertical="top" wrapText="1"/>
    </xf>
    <xf numFmtId="0" fontId="0" fillId="0" borderId="5" xfId="0" applyBorder="1" applyAlignment="1">
      <alignment horizontal="left"/>
    </xf>
    <xf numFmtId="0" fontId="0" fillId="0" borderId="1" xfId="0" applyBorder="1" applyAlignment="1">
      <alignment horizontal="left"/>
    </xf>
    <xf numFmtId="0" fontId="5" fillId="0" borderId="1" xfId="0" applyFont="1" applyFill="1" applyBorder="1" applyAlignment="1">
      <alignment horizontal="center" vertical="top" wrapText="1"/>
    </xf>
    <xf numFmtId="0" fontId="0" fillId="0" borderId="1" xfId="0" applyBorder="1"/>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top"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7" fillId="0" borderId="5" xfId="0" applyFont="1" applyFill="1" applyBorder="1" applyAlignment="1">
      <alignment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1" xfId="0" applyFont="1" applyFill="1" applyBorder="1" applyAlignment="1">
      <alignment horizontal="center" vertical="top" wrapText="1"/>
    </xf>
    <xf numFmtId="0" fontId="5" fillId="2" borderId="1" xfId="0" applyFont="1" applyFill="1" applyBorder="1" applyAlignment="1">
      <alignment vertical="top" wrapText="1"/>
    </xf>
    <xf numFmtId="0" fontId="5" fillId="0" borderId="1" xfId="0" applyFont="1" applyBorder="1" applyAlignment="1">
      <alignment horizontal="center" vertical="top" wrapText="1"/>
    </xf>
    <xf numFmtId="0" fontId="4" fillId="0" borderId="0" xfId="0" applyFont="1" applyAlignment="1">
      <alignment horizontal="center" vertical="top"/>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4" fillId="0" borderId="0"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96"/>
  <sheetViews>
    <sheetView tabSelected="1" view="pageBreakPreview" topLeftCell="A17" zoomScaleSheetLayoutView="100" workbookViewId="0">
      <selection activeCell="J21" sqref="J21"/>
    </sheetView>
  </sheetViews>
  <sheetFormatPr defaultRowHeight="15"/>
  <cols>
    <col min="1" max="1" width="8.140625" style="2" customWidth="1"/>
    <col min="2" max="2" width="38.42578125" style="2" customWidth="1"/>
    <col min="3" max="3" width="15.42578125" style="2" customWidth="1"/>
    <col min="4" max="4" width="17.42578125" style="18" customWidth="1"/>
    <col min="5" max="5" width="15.42578125" style="19" bestFit="1" customWidth="1"/>
    <col min="6" max="6" width="14.28515625" style="19" bestFit="1" customWidth="1"/>
    <col min="7" max="7" width="13.5703125" style="19" customWidth="1"/>
    <col min="8" max="8" width="15.28515625" style="19" customWidth="1"/>
    <col min="9" max="9" width="14.7109375" style="19" customWidth="1"/>
    <col min="10" max="10" width="60.85546875" style="19" customWidth="1"/>
    <col min="11" max="16384" width="9.140625" style="2"/>
  </cols>
  <sheetData>
    <row r="1" spans="1:10">
      <c r="A1" s="1"/>
      <c r="J1" s="31" t="s">
        <v>43</v>
      </c>
    </row>
    <row r="2" spans="1:10">
      <c r="A2" s="1"/>
      <c r="J2" s="31" t="s">
        <v>29</v>
      </c>
    </row>
    <row r="3" spans="1:10">
      <c r="A3" s="1"/>
      <c r="J3" s="31" t="s">
        <v>44</v>
      </c>
    </row>
    <row r="4" spans="1:10" ht="15.75">
      <c r="A4" s="82" t="s">
        <v>0</v>
      </c>
      <c r="B4" s="82"/>
      <c r="C4" s="82"/>
      <c r="D4" s="82"/>
      <c r="E4" s="82"/>
      <c r="F4" s="82"/>
      <c r="G4" s="82"/>
      <c r="H4" s="82"/>
      <c r="I4" s="82"/>
      <c r="J4" s="82"/>
    </row>
    <row r="5" spans="1:10" ht="15.75">
      <c r="A5" s="83" t="s">
        <v>1</v>
      </c>
      <c r="B5" s="83"/>
      <c r="C5" s="83"/>
      <c r="D5" s="83"/>
      <c r="E5" s="83"/>
      <c r="F5" s="83"/>
      <c r="G5" s="83"/>
      <c r="H5" s="83"/>
      <c r="I5" s="83"/>
      <c r="J5" s="83"/>
    </row>
    <row r="6" spans="1:10" ht="21" customHeight="1">
      <c r="A6" s="84" t="s">
        <v>65</v>
      </c>
      <c r="B6" s="84"/>
      <c r="C6" s="84"/>
      <c r="D6" s="84"/>
      <c r="E6" s="84"/>
      <c r="F6" s="84"/>
      <c r="G6" s="84"/>
      <c r="H6" s="84"/>
      <c r="I6" s="84"/>
      <c r="J6" s="84"/>
    </row>
    <row r="7" spans="1:10" ht="15.75" hidden="1">
      <c r="A7" s="58"/>
      <c r="B7" s="58"/>
      <c r="C7" s="58"/>
      <c r="D7" s="58"/>
      <c r="E7" s="58"/>
      <c r="F7" s="58"/>
      <c r="G7" s="58"/>
      <c r="H7" s="58"/>
      <c r="I7" s="58"/>
      <c r="J7" s="58"/>
    </row>
    <row r="8" spans="1:10" ht="15.75">
      <c r="A8" s="58"/>
      <c r="B8" s="58"/>
      <c r="C8" s="58"/>
      <c r="D8" s="58"/>
      <c r="E8" s="58"/>
      <c r="F8" s="58"/>
      <c r="G8" s="58"/>
      <c r="H8" s="58"/>
      <c r="I8" s="58"/>
      <c r="J8" s="58"/>
    </row>
    <row r="9" spans="1:10" ht="15.75">
      <c r="A9" s="85" t="s">
        <v>26</v>
      </c>
      <c r="B9" s="85"/>
      <c r="C9" s="85"/>
      <c r="D9" s="85"/>
      <c r="E9" s="85"/>
      <c r="F9" s="85"/>
      <c r="G9" s="85"/>
      <c r="H9" s="85"/>
      <c r="I9" s="85"/>
      <c r="J9" s="85"/>
    </row>
    <row r="10" spans="1:10" ht="15.75">
      <c r="A10" s="85" t="s">
        <v>27</v>
      </c>
      <c r="B10" s="85"/>
      <c r="C10" s="85"/>
      <c r="D10" s="85"/>
      <c r="E10" s="85"/>
      <c r="F10" s="85"/>
      <c r="G10" s="85"/>
      <c r="H10" s="85"/>
      <c r="I10" s="85"/>
      <c r="J10" s="85"/>
    </row>
    <row r="11" spans="1:10">
      <c r="A11" s="3"/>
      <c r="B11" s="3"/>
      <c r="C11" s="3"/>
      <c r="D11" s="20"/>
      <c r="E11" s="20"/>
      <c r="F11" s="20"/>
      <c r="G11" s="20"/>
      <c r="H11" s="20"/>
      <c r="I11" s="20"/>
      <c r="J11" s="35" t="s">
        <v>35</v>
      </c>
    </row>
    <row r="12" spans="1:10" ht="42.75" customHeight="1">
      <c r="A12" s="86" t="s">
        <v>2</v>
      </c>
      <c r="B12" s="86" t="s">
        <v>30</v>
      </c>
      <c r="C12" s="86" t="s">
        <v>31</v>
      </c>
      <c r="D12" s="87" t="s">
        <v>3</v>
      </c>
      <c r="E12" s="88" t="s">
        <v>4</v>
      </c>
      <c r="F12" s="88" t="s">
        <v>5</v>
      </c>
      <c r="G12" s="88" t="s">
        <v>6</v>
      </c>
      <c r="H12" s="89" t="s">
        <v>7</v>
      </c>
      <c r="I12" s="89"/>
      <c r="J12" s="88" t="s">
        <v>37</v>
      </c>
    </row>
    <row r="13" spans="1:10" ht="81.75" customHeight="1">
      <c r="A13" s="86"/>
      <c r="B13" s="86"/>
      <c r="C13" s="86"/>
      <c r="D13" s="87"/>
      <c r="E13" s="88"/>
      <c r="F13" s="88"/>
      <c r="G13" s="88"/>
      <c r="H13" s="21" t="s">
        <v>38</v>
      </c>
      <c r="I13" s="21" t="s">
        <v>8</v>
      </c>
      <c r="J13" s="88"/>
    </row>
    <row r="14" spans="1:10">
      <c r="A14" s="4">
        <v>1</v>
      </c>
      <c r="B14" s="4">
        <v>2</v>
      </c>
      <c r="C14" s="4">
        <v>3</v>
      </c>
      <c r="D14" s="22">
        <v>4</v>
      </c>
      <c r="E14" s="23">
        <v>5</v>
      </c>
      <c r="F14" s="23">
        <v>6</v>
      </c>
      <c r="G14" s="23">
        <v>7</v>
      </c>
      <c r="H14" s="23">
        <v>8</v>
      </c>
      <c r="I14" s="23">
        <v>9</v>
      </c>
      <c r="J14" s="23">
        <v>10</v>
      </c>
    </row>
    <row r="15" spans="1:10" ht="29.25" customHeight="1">
      <c r="A15" s="81" t="s">
        <v>9</v>
      </c>
      <c r="B15" s="81"/>
      <c r="C15" s="81"/>
      <c r="D15" s="81"/>
      <c r="E15" s="81"/>
      <c r="F15" s="81"/>
      <c r="G15" s="81"/>
      <c r="H15" s="81"/>
      <c r="I15" s="81"/>
      <c r="J15" s="81"/>
    </row>
    <row r="16" spans="1:10">
      <c r="A16" s="81" t="s">
        <v>32</v>
      </c>
      <c r="B16" s="81"/>
      <c r="C16" s="81"/>
      <c r="D16" s="81"/>
      <c r="E16" s="81"/>
      <c r="F16" s="81"/>
      <c r="G16" s="81"/>
      <c r="H16" s="81"/>
      <c r="I16" s="81"/>
      <c r="J16" s="81"/>
    </row>
    <row r="17" spans="1:10" s="18" customFormat="1" ht="23.25" customHeight="1">
      <c r="A17" s="70" t="s">
        <v>53</v>
      </c>
      <c r="B17" s="71" t="s">
        <v>42</v>
      </c>
      <c r="C17" s="70" t="s">
        <v>10</v>
      </c>
      <c r="D17" s="56" t="s">
        <v>11</v>
      </c>
      <c r="E17" s="9">
        <v>0</v>
      </c>
      <c r="F17" s="9">
        <v>0</v>
      </c>
      <c r="G17" s="9">
        <v>0</v>
      </c>
      <c r="H17" s="9">
        <f>G17-F17</f>
        <v>0</v>
      </c>
      <c r="I17" s="24">
        <v>0</v>
      </c>
      <c r="J17" s="9"/>
    </row>
    <row r="18" spans="1:10" s="18" customFormat="1" ht="21" customHeight="1">
      <c r="A18" s="70"/>
      <c r="B18" s="71"/>
      <c r="C18" s="70"/>
      <c r="D18" s="56" t="s">
        <v>12</v>
      </c>
      <c r="E18" s="9">
        <v>2018</v>
      </c>
      <c r="F18" s="9">
        <v>2018</v>
      </c>
      <c r="G18" s="9">
        <v>780</v>
      </c>
      <c r="H18" s="9">
        <f>G18-F18</f>
        <v>-1238</v>
      </c>
      <c r="I18" s="24">
        <f t="shared" ref="I18:I32" si="0">SUM(G18/F18)*100%</f>
        <v>0.38652130822596631</v>
      </c>
      <c r="J18" s="43" t="s">
        <v>63</v>
      </c>
    </row>
    <row r="19" spans="1:10" s="18" customFormat="1" ht="27" customHeight="1">
      <c r="A19" s="70"/>
      <c r="B19" s="71"/>
      <c r="C19" s="70"/>
      <c r="D19" s="57" t="s">
        <v>13</v>
      </c>
      <c r="E19" s="9">
        <v>0</v>
      </c>
      <c r="F19" s="9">
        <v>0</v>
      </c>
      <c r="G19" s="9">
        <v>0</v>
      </c>
      <c r="H19" s="9">
        <f t="shared" ref="H19:H23" si="1">G19-F19</f>
        <v>0</v>
      </c>
      <c r="I19" s="24">
        <v>0</v>
      </c>
      <c r="J19" s="9"/>
    </row>
    <row r="20" spans="1:10" ht="19.5" customHeight="1">
      <c r="A20" s="70"/>
      <c r="B20" s="71"/>
      <c r="C20" s="70"/>
      <c r="D20" s="15" t="s">
        <v>15</v>
      </c>
      <c r="E20" s="16">
        <f>SUM(E17:E19)</f>
        <v>2018</v>
      </c>
      <c r="F20" s="16">
        <f t="shared" ref="F20:G20" si="2">SUM(F17:F19)</f>
        <v>2018</v>
      </c>
      <c r="G20" s="16">
        <f t="shared" si="2"/>
        <v>780</v>
      </c>
      <c r="H20" s="16">
        <f>G20-F20</f>
        <v>-1238</v>
      </c>
      <c r="I20" s="17">
        <f t="shared" si="0"/>
        <v>0.38652130822596631</v>
      </c>
      <c r="J20" s="16"/>
    </row>
    <row r="21" spans="1:10" s="18" customFormat="1" ht="220.5" customHeight="1">
      <c r="A21" s="70" t="s">
        <v>54</v>
      </c>
      <c r="B21" s="71" t="s">
        <v>45</v>
      </c>
      <c r="C21" s="70" t="s">
        <v>10</v>
      </c>
      <c r="D21" s="56" t="s">
        <v>11</v>
      </c>
      <c r="E21" s="9">
        <v>1101935.8</v>
      </c>
      <c r="F21" s="9">
        <v>1106365.3999999999</v>
      </c>
      <c r="G21" s="9">
        <v>597560.19999999995</v>
      </c>
      <c r="H21" s="9">
        <f>G21-F21</f>
        <v>-508805.19999999995</v>
      </c>
      <c r="I21" s="24">
        <f>SUM(G21/F21)*100%</f>
        <v>0.54011106999550063</v>
      </c>
      <c r="J21" s="33" t="s">
        <v>71</v>
      </c>
    </row>
    <row r="22" spans="1:10" s="18" customFormat="1" ht="21" customHeight="1">
      <c r="A22" s="70"/>
      <c r="B22" s="71"/>
      <c r="C22" s="70"/>
      <c r="D22" s="56" t="s">
        <v>12</v>
      </c>
      <c r="E22" s="9">
        <v>184940.79999999999</v>
      </c>
      <c r="F22" s="9">
        <v>183352.8</v>
      </c>
      <c r="G22" s="9">
        <v>93585.1</v>
      </c>
      <c r="H22" s="9">
        <f t="shared" si="1"/>
        <v>-89767.699999999983</v>
      </c>
      <c r="I22" s="24">
        <f t="shared" si="0"/>
        <v>0.51040998555789718</v>
      </c>
      <c r="J22" s="33"/>
    </row>
    <row r="23" spans="1:10" s="18" customFormat="1" ht="38.25">
      <c r="A23" s="70"/>
      <c r="B23" s="71"/>
      <c r="C23" s="70"/>
      <c r="D23" s="45" t="s">
        <v>13</v>
      </c>
      <c r="E23" s="49">
        <v>109333.6</v>
      </c>
      <c r="F23" s="49">
        <v>109183.6</v>
      </c>
      <c r="G23" s="49">
        <v>51852.6</v>
      </c>
      <c r="H23" s="49">
        <f t="shared" si="1"/>
        <v>-57331.000000000007</v>
      </c>
      <c r="I23" s="50">
        <f t="shared" si="0"/>
        <v>0.47491198311834376</v>
      </c>
      <c r="J23" s="9"/>
    </row>
    <row r="24" spans="1:10" ht="21.75" customHeight="1">
      <c r="A24" s="70"/>
      <c r="B24" s="71"/>
      <c r="C24" s="70"/>
      <c r="D24" s="15" t="s">
        <v>15</v>
      </c>
      <c r="E24" s="16">
        <f>SUM(E21:E23)</f>
        <v>1396210.2000000002</v>
      </c>
      <c r="F24" s="16">
        <f t="shared" ref="F24:G24" si="3">SUM(F21:F23)</f>
        <v>1398901.8</v>
      </c>
      <c r="G24" s="16">
        <f t="shared" si="3"/>
        <v>742997.89999999991</v>
      </c>
      <c r="H24" s="16">
        <f>G24-F24</f>
        <v>-655903.90000000014</v>
      </c>
      <c r="I24" s="17">
        <f t="shared" si="0"/>
        <v>0.53112941880552289</v>
      </c>
      <c r="J24" s="16"/>
    </row>
    <row r="25" spans="1:10" s="18" customFormat="1" ht="22.5" customHeight="1">
      <c r="A25" s="70" t="s">
        <v>55</v>
      </c>
      <c r="B25" s="76" t="s">
        <v>52</v>
      </c>
      <c r="C25" s="70" t="s">
        <v>10</v>
      </c>
      <c r="D25" s="56" t="s">
        <v>11</v>
      </c>
      <c r="E25" s="9">
        <v>0</v>
      </c>
      <c r="F25" s="9">
        <v>0</v>
      </c>
      <c r="G25" s="9">
        <v>0</v>
      </c>
      <c r="H25" s="9">
        <f>G25-F25</f>
        <v>0</v>
      </c>
      <c r="I25" s="24">
        <v>0</v>
      </c>
      <c r="J25" s="33"/>
    </row>
    <row r="26" spans="1:10" s="18" customFormat="1" ht="24.75" customHeight="1">
      <c r="A26" s="70"/>
      <c r="B26" s="77"/>
      <c r="C26" s="70"/>
      <c r="D26" s="56" t="s">
        <v>12</v>
      </c>
      <c r="E26" s="9">
        <v>21180</v>
      </c>
      <c r="F26" s="9">
        <v>21180</v>
      </c>
      <c r="G26" s="9">
        <v>9304.6</v>
      </c>
      <c r="H26" s="9">
        <f t="shared" ref="H26:H27" si="4">G26-F26</f>
        <v>-11875.4</v>
      </c>
      <c r="I26" s="24">
        <f t="shared" ref="I26:I28" si="5">SUM(G26/F26)*100%</f>
        <v>0.43931067044381494</v>
      </c>
      <c r="J26" s="33"/>
    </row>
    <row r="27" spans="1:10" s="18" customFormat="1" ht="24.75" customHeight="1">
      <c r="A27" s="70"/>
      <c r="B27" s="77"/>
      <c r="C27" s="70"/>
      <c r="D27" s="45" t="s">
        <v>13</v>
      </c>
      <c r="E27" s="49">
        <v>190</v>
      </c>
      <c r="F27" s="49">
        <v>296.10000000000002</v>
      </c>
      <c r="G27" s="49">
        <v>6</v>
      </c>
      <c r="H27" s="49">
        <f t="shared" si="4"/>
        <v>-290.10000000000002</v>
      </c>
      <c r="I27" s="50">
        <f t="shared" si="5"/>
        <v>2.0263424518743665E-2</v>
      </c>
      <c r="J27" s="9"/>
    </row>
    <row r="28" spans="1:10" ht="20.25" customHeight="1">
      <c r="A28" s="70"/>
      <c r="B28" s="78"/>
      <c r="C28" s="70"/>
      <c r="D28" s="15" t="s">
        <v>15</v>
      </c>
      <c r="E28" s="16">
        <f>SUM(E25:E27)</f>
        <v>21370</v>
      </c>
      <c r="F28" s="16">
        <f t="shared" ref="F28:G28" si="6">SUM(F25:F27)</f>
        <v>21476.1</v>
      </c>
      <c r="G28" s="16">
        <f t="shared" si="6"/>
        <v>9310.6</v>
      </c>
      <c r="H28" s="16">
        <f>G28-F28</f>
        <v>-12165.499999999998</v>
      </c>
      <c r="I28" s="17">
        <f t="shared" si="5"/>
        <v>0.43353309027244241</v>
      </c>
      <c r="J28" s="16"/>
    </row>
    <row r="29" spans="1:10" ht="21" customHeight="1">
      <c r="A29" s="79"/>
      <c r="B29" s="80" t="s">
        <v>14</v>
      </c>
      <c r="C29" s="80"/>
      <c r="D29" s="80"/>
      <c r="E29" s="13">
        <f>SUM(E30:E32)</f>
        <v>1419598.2000000002</v>
      </c>
      <c r="F29" s="13">
        <f t="shared" ref="F29:G29" si="7">SUM(F30:F32)</f>
        <v>1422395.9</v>
      </c>
      <c r="G29" s="13">
        <f t="shared" si="7"/>
        <v>753088.49999999988</v>
      </c>
      <c r="H29" s="13">
        <f>G29-F29</f>
        <v>-669307.4</v>
      </c>
      <c r="I29" s="46">
        <f t="shared" si="0"/>
        <v>0.52945069653251953</v>
      </c>
      <c r="J29" s="14"/>
    </row>
    <row r="30" spans="1:10" s="5" customFormat="1">
      <c r="A30" s="79"/>
      <c r="B30" s="61" t="s">
        <v>11</v>
      </c>
      <c r="C30" s="61"/>
      <c r="D30" s="61"/>
      <c r="E30" s="8">
        <f>SUM(E17+E21+E25)</f>
        <v>1101935.8</v>
      </c>
      <c r="F30" s="8">
        <f t="shared" ref="F30:G32" si="8">SUM(F17+F21+F25)</f>
        <v>1106365.3999999999</v>
      </c>
      <c r="G30" s="8">
        <f t="shared" si="8"/>
        <v>597560.19999999995</v>
      </c>
      <c r="H30" s="13">
        <f>G30-F30</f>
        <v>-508805.19999999995</v>
      </c>
      <c r="I30" s="46">
        <f t="shared" si="0"/>
        <v>0.54011106999550063</v>
      </c>
      <c r="J30" s="6"/>
    </row>
    <row r="31" spans="1:10" s="5" customFormat="1">
      <c r="A31" s="79"/>
      <c r="B31" s="61" t="s">
        <v>12</v>
      </c>
      <c r="C31" s="61"/>
      <c r="D31" s="61"/>
      <c r="E31" s="8">
        <f>SUM(E18+E22+E26)</f>
        <v>208138.8</v>
      </c>
      <c r="F31" s="8">
        <f t="shared" si="8"/>
        <v>206550.8</v>
      </c>
      <c r="G31" s="8">
        <f t="shared" si="8"/>
        <v>103669.70000000001</v>
      </c>
      <c r="H31" s="13">
        <f t="shared" ref="H31" si="9">G31-F31</f>
        <v>-102881.09999999998</v>
      </c>
      <c r="I31" s="46">
        <f t="shared" si="0"/>
        <v>0.50190897348255259</v>
      </c>
      <c r="J31" s="6"/>
    </row>
    <row r="32" spans="1:10" s="5" customFormat="1">
      <c r="A32" s="79"/>
      <c r="B32" s="61" t="s">
        <v>13</v>
      </c>
      <c r="C32" s="61"/>
      <c r="D32" s="61"/>
      <c r="E32" s="8">
        <f>SUM(E19+E23+E27)</f>
        <v>109523.6</v>
      </c>
      <c r="F32" s="8">
        <f t="shared" si="8"/>
        <v>109479.70000000001</v>
      </c>
      <c r="G32" s="8">
        <f t="shared" si="8"/>
        <v>51858.6</v>
      </c>
      <c r="H32" s="13">
        <f>G32-F32</f>
        <v>-57621.100000000013</v>
      </c>
      <c r="I32" s="46">
        <f t="shared" si="0"/>
        <v>0.47368233562934492</v>
      </c>
      <c r="J32" s="6"/>
    </row>
    <row r="33" spans="1:10">
      <c r="A33" s="68" t="s">
        <v>33</v>
      </c>
      <c r="B33" s="68"/>
      <c r="C33" s="68"/>
      <c r="D33" s="68"/>
      <c r="E33" s="68"/>
      <c r="F33" s="68"/>
      <c r="G33" s="68"/>
      <c r="H33" s="68"/>
      <c r="I33" s="68"/>
      <c r="J33" s="68"/>
    </row>
    <row r="34" spans="1:10" s="18" customFormat="1" ht="103.5" customHeight="1">
      <c r="A34" s="70" t="s">
        <v>56</v>
      </c>
      <c r="B34" s="71" t="s">
        <v>46</v>
      </c>
      <c r="C34" s="70" t="s">
        <v>10</v>
      </c>
      <c r="D34" s="30" t="s">
        <v>11</v>
      </c>
      <c r="E34" s="9">
        <v>55</v>
      </c>
      <c r="F34" s="9">
        <v>55</v>
      </c>
      <c r="G34" s="9">
        <v>29.9</v>
      </c>
      <c r="H34" s="9">
        <f>G34-F34</f>
        <v>-25.1</v>
      </c>
      <c r="I34" s="24">
        <f t="shared" ref="I34:I62" si="10">SUM(G34/F34)*100%</f>
        <v>0.54363636363636358</v>
      </c>
      <c r="J34" s="34" t="s">
        <v>64</v>
      </c>
    </row>
    <row r="35" spans="1:10" s="18" customFormat="1" ht="26.25" customHeight="1">
      <c r="A35" s="70"/>
      <c r="B35" s="71"/>
      <c r="C35" s="70"/>
      <c r="D35" s="30" t="s">
        <v>12</v>
      </c>
      <c r="E35" s="9">
        <v>0</v>
      </c>
      <c r="F35" s="9">
        <v>0</v>
      </c>
      <c r="G35" s="9">
        <v>0</v>
      </c>
      <c r="H35" s="9">
        <f t="shared" ref="H35:H36" si="11">G35-F35</f>
        <v>0</v>
      </c>
      <c r="I35" s="24">
        <v>0</v>
      </c>
      <c r="J35" s="32"/>
    </row>
    <row r="36" spans="1:10" s="18" customFormat="1" ht="30" customHeight="1">
      <c r="A36" s="70"/>
      <c r="B36" s="71"/>
      <c r="C36" s="70"/>
      <c r="D36" s="30" t="s">
        <v>13</v>
      </c>
      <c r="E36" s="9">
        <v>0</v>
      </c>
      <c r="F36" s="9">
        <v>0</v>
      </c>
      <c r="G36" s="9">
        <v>0</v>
      </c>
      <c r="H36" s="9">
        <f t="shared" si="11"/>
        <v>0</v>
      </c>
      <c r="I36" s="24">
        <v>0</v>
      </c>
      <c r="J36" s="36"/>
    </row>
    <row r="37" spans="1:10" ht="27" customHeight="1">
      <c r="A37" s="70"/>
      <c r="B37" s="71"/>
      <c r="C37" s="70"/>
      <c r="D37" s="25" t="s">
        <v>15</v>
      </c>
      <c r="E37" s="11">
        <f>SUM(E34:E36)</f>
        <v>55</v>
      </c>
      <c r="F37" s="11">
        <f>SUM(F34:F36)</f>
        <v>55</v>
      </c>
      <c r="G37" s="11">
        <f t="shared" ref="G37" si="12">SUM(G34:G36)</f>
        <v>29.9</v>
      </c>
      <c r="H37" s="16">
        <f>G37-F37</f>
        <v>-25.1</v>
      </c>
      <c r="I37" s="17">
        <f t="shared" si="10"/>
        <v>0.54363636363636358</v>
      </c>
      <c r="J37" s="37"/>
    </row>
    <row r="38" spans="1:10" s="18" customFormat="1" ht="42.75" customHeight="1">
      <c r="A38" s="70" t="s">
        <v>57</v>
      </c>
      <c r="B38" s="71" t="s">
        <v>47</v>
      </c>
      <c r="C38" s="70" t="s">
        <v>10</v>
      </c>
      <c r="D38" s="30" t="s">
        <v>11</v>
      </c>
      <c r="E38" s="9">
        <v>0</v>
      </c>
      <c r="F38" s="9">
        <v>0</v>
      </c>
      <c r="G38" s="9">
        <v>0</v>
      </c>
      <c r="H38" s="9">
        <f>G38-F38</f>
        <v>0</v>
      </c>
      <c r="I38" s="24">
        <v>0</v>
      </c>
      <c r="J38" s="34"/>
    </row>
    <row r="39" spans="1:10" s="18" customFormat="1" ht="196.5" customHeight="1">
      <c r="A39" s="70"/>
      <c r="B39" s="71"/>
      <c r="C39" s="70"/>
      <c r="D39" s="30" t="s">
        <v>12</v>
      </c>
      <c r="E39" s="9">
        <v>3080</v>
      </c>
      <c r="F39" s="9">
        <v>3168</v>
      </c>
      <c r="G39" s="9">
        <v>1721.7</v>
      </c>
      <c r="H39" s="9">
        <f t="shared" ref="H39:H40" si="13">G39-F39</f>
        <v>-1446.3</v>
      </c>
      <c r="I39" s="24">
        <f t="shared" si="10"/>
        <v>0.54346590909090908</v>
      </c>
      <c r="J39" s="38" t="s">
        <v>67</v>
      </c>
    </row>
    <row r="40" spans="1:10" s="18" customFormat="1" ht="30" customHeight="1">
      <c r="A40" s="70"/>
      <c r="B40" s="71"/>
      <c r="C40" s="70"/>
      <c r="D40" s="30" t="s">
        <v>13</v>
      </c>
      <c r="E40" s="9">
        <v>0</v>
      </c>
      <c r="F40" s="9">
        <v>0</v>
      </c>
      <c r="G40" s="9">
        <v>0</v>
      </c>
      <c r="H40" s="9">
        <f t="shared" si="13"/>
        <v>0</v>
      </c>
      <c r="I40" s="24">
        <v>0</v>
      </c>
      <c r="J40" s="34"/>
    </row>
    <row r="41" spans="1:10">
      <c r="A41" s="70"/>
      <c r="B41" s="71"/>
      <c r="C41" s="70"/>
      <c r="D41" s="12" t="s">
        <v>15</v>
      </c>
      <c r="E41" s="53">
        <f>SUM(E38:E40)</f>
        <v>3080</v>
      </c>
      <c r="F41" s="11">
        <f t="shared" ref="F41:G41" si="14">SUM(F38:F40)</f>
        <v>3168</v>
      </c>
      <c r="G41" s="11">
        <f t="shared" si="14"/>
        <v>1721.7</v>
      </c>
      <c r="H41" s="16">
        <f>G41-F41</f>
        <v>-1446.3</v>
      </c>
      <c r="I41" s="17">
        <f t="shared" si="10"/>
        <v>0.54346590909090908</v>
      </c>
      <c r="J41" s="37"/>
    </row>
    <row r="42" spans="1:10" s="5" customFormat="1">
      <c r="A42" s="68"/>
      <c r="B42" s="60" t="s">
        <v>16</v>
      </c>
      <c r="C42" s="60"/>
      <c r="D42" s="60"/>
      <c r="E42" s="13">
        <f>SUM(E43:E45)</f>
        <v>3135</v>
      </c>
      <c r="F42" s="13">
        <f>SUM(F43:F45)</f>
        <v>3223</v>
      </c>
      <c r="G42" s="13">
        <f>SUM(G43:G45)</f>
        <v>1751.6000000000001</v>
      </c>
      <c r="H42" s="13">
        <f>G42-F42</f>
        <v>-1471.3999999999999</v>
      </c>
      <c r="I42" s="46">
        <f t="shared" si="10"/>
        <v>0.54346881787154833</v>
      </c>
      <c r="J42" s="6"/>
    </row>
    <row r="43" spans="1:10" s="5" customFormat="1">
      <c r="A43" s="68"/>
      <c r="B43" s="61" t="s">
        <v>11</v>
      </c>
      <c r="C43" s="61"/>
      <c r="D43" s="61"/>
      <c r="E43" s="13">
        <f t="shared" ref="E43:G45" si="15">SUM(E34+E38)</f>
        <v>55</v>
      </c>
      <c r="F43" s="13">
        <f t="shared" si="15"/>
        <v>55</v>
      </c>
      <c r="G43" s="13">
        <f t="shared" si="15"/>
        <v>29.9</v>
      </c>
      <c r="H43" s="13">
        <f>G43-F43</f>
        <v>-25.1</v>
      </c>
      <c r="I43" s="46">
        <f t="shared" si="10"/>
        <v>0.54363636363636358</v>
      </c>
      <c r="J43" s="6"/>
    </row>
    <row r="44" spans="1:10" s="5" customFormat="1">
      <c r="A44" s="68"/>
      <c r="B44" s="61" t="s">
        <v>12</v>
      </c>
      <c r="C44" s="61"/>
      <c r="D44" s="61"/>
      <c r="E44" s="13">
        <f t="shared" si="15"/>
        <v>3080</v>
      </c>
      <c r="F44" s="13">
        <f t="shared" si="15"/>
        <v>3168</v>
      </c>
      <c r="G44" s="13">
        <f t="shared" si="15"/>
        <v>1721.7</v>
      </c>
      <c r="H44" s="13">
        <f t="shared" ref="H44:H45" si="16">G44-F44</f>
        <v>-1446.3</v>
      </c>
      <c r="I44" s="46">
        <f t="shared" si="10"/>
        <v>0.54346590909090908</v>
      </c>
      <c r="J44" s="6"/>
    </row>
    <row r="45" spans="1:10" s="5" customFormat="1">
      <c r="A45" s="68"/>
      <c r="B45" s="61" t="s">
        <v>13</v>
      </c>
      <c r="C45" s="61"/>
      <c r="D45" s="61"/>
      <c r="E45" s="13">
        <f t="shared" si="15"/>
        <v>0</v>
      </c>
      <c r="F45" s="13">
        <f t="shared" si="15"/>
        <v>0</v>
      </c>
      <c r="G45" s="13">
        <f t="shared" si="15"/>
        <v>0</v>
      </c>
      <c r="H45" s="13">
        <f t="shared" si="16"/>
        <v>0</v>
      </c>
      <c r="I45" s="46">
        <v>0</v>
      </c>
      <c r="J45" s="6"/>
    </row>
    <row r="46" spans="1:10">
      <c r="A46" s="68" t="s">
        <v>34</v>
      </c>
      <c r="B46" s="68"/>
      <c r="C46" s="68"/>
      <c r="D46" s="68"/>
      <c r="E46" s="68"/>
      <c r="F46" s="68"/>
      <c r="G46" s="68"/>
      <c r="H46" s="68"/>
      <c r="I46" s="68"/>
      <c r="J46" s="68"/>
    </row>
    <row r="47" spans="1:10" s="18" customFormat="1" ht="24.75" customHeight="1">
      <c r="A47" s="70" t="s">
        <v>58</v>
      </c>
      <c r="B47" s="71" t="s">
        <v>48</v>
      </c>
      <c r="C47" s="72" t="s">
        <v>10</v>
      </c>
      <c r="D47" s="56" t="s">
        <v>11</v>
      </c>
      <c r="E47" s="9">
        <v>33910</v>
      </c>
      <c r="F47" s="9">
        <v>39175.800000000003</v>
      </c>
      <c r="G47" s="9">
        <v>17361.2</v>
      </c>
      <c r="H47" s="9">
        <f>G47-F47</f>
        <v>-21814.600000000002</v>
      </c>
      <c r="I47" s="24">
        <f t="shared" si="10"/>
        <v>0.44316133939830199</v>
      </c>
      <c r="J47" s="34"/>
    </row>
    <row r="48" spans="1:10" s="18" customFormat="1" ht="21" customHeight="1">
      <c r="A48" s="70"/>
      <c r="B48" s="71"/>
      <c r="C48" s="72"/>
      <c r="D48" s="56" t="s">
        <v>12</v>
      </c>
      <c r="E48" s="9">
        <v>75000</v>
      </c>
      <c r="F48" s="9">
        <v>75000</v>
      </c>
      <c r="G48" s="9">
        <v>44976</v>
      </c>
      <c r="H48" s="9">
        <f>G48-F48</f>
        <v>-30024</v>
      </c>
      <c r="I48" s="24">
        <f t="shared" si="10"/>
        <v>0.59967999999999999</v>
      </c>
      <c r="J48" s="34"/>
    </row>
    <row r="49" spans="1:11" s="18" customFormat="1" ht="30" customHeight="1">
      <c r="A49" s="70"/>
      <c r="B49" s="71"/>
      <c r="C49" s="72"/>
      <c r="D49" s="57" t="s">
        <v>13</v>
      </c>
      <c r="E49" s="9">
        <v>0</v>
      </c>
      <c r="F49" s="9">
        <v>0</v>
      </c>
      <c r="G49" s="9">
        <v>0</v>
      </c>
      <c r="H49" s="9">
        <f t="shared" ref="H49" si="17">G49-F49</f>
        <v>0</v>
      </c>
      <c r="I49" s="24">
        <v>0</v>
      </c>
      <c r="J49" s="34"/>
    </row>
    <row r="50" spans="1:11" ht="26.25" customHeight="1">
      <c r="A50" s="70"/>
      <c r="B50" s="71"/>
      <c r="C50" s="72"/>
      <c r="D50" s="12" t="s">
        <v>15</v>
      </c>
      <c r="E50" s="11">
        <f>SUM(E47:E49)</f>
        <v>108910</v>
      </c>
      <c r="F50" s="11">
        <f>SUM(F47:F49)</f>
        <v>114175.8</v>
      </c>
      <c r="G50" s="11">
        <f t="shared" ref="G50" si="18">SUM(G47:G49)</f>
        <v>62337.2</v>
      </c>
      <c r="H50" s="16">
        <f>G50-F50</f>
        <v>-51838.600000000006</v>
      </c>
      <c r="I50" s="17">
        <f t="shared" si="10"/>
        <v>0.54597559202563062</v>
      </c>
      <c r="J50" s="11"/>
    </row>
    <row r="51" spans="1:11" s="18" customFormat="1" ht="24" customHeight="1">
      <c r="A51" s="70" t="s">
        <v>59</v>
      </c>
      <c r="B51" s="71" t="s">
        <v>49</v>
      </c>
      <c r="C51" s="72" t="s">
        <v>10</v>
      </c>
      <c r="D51" s="57" t="s">
        <v>11</v>
      </c>
      <c r="E51" s="9">
        <v>0</v>
      </c>
      <c r="F51" s="9">
        <v>0</v>
      </c>
      <c r="G51" s="9">
        <v>0</v>
      </c>
      <c r="H51" s="9">
        <f>G51-F51</f>
        <v>0</v>
      </c>
      <c r="I51" s="24">
        <v>0</v>
      </c>
      <c r="J51" s="34"/>
    </row>
    <row r="52" spans="1:11" s="18" customFormat="1" ht="121.5" customHeight="1">
      <c r="A52" s="70"/>
      <c r="B52" s="71"/>
      <c r="C52" s="72"/>
      <c r="D52" s="56" t="s">
        <v>12</v>
      </c>
      <c r="E52" s="9">
        <v>7421</v>
      </c>
      <c r="F52" s="9">
        <v>8921</v>
      </c>
      <c r="G52" s="9">
        <v>1909.2</v>
      </c>
      <c r="H52" s="9">
        <f t="shared" ref="H52:H53" si="19">G52-F52</f>
        <v>-7011.8</v>
      </c>
      <c r="I52" s="24">
        <f t="shared" si="10"/>
        <v>0.21401188207600044</v>
      </c>
      <c r="J52" s="38" t="s">
        <v>68</v>
      </c>
    </row>
    <row r="53" spans="1:11" s="18" customFormat="1" ht="27.75" customHeight="1">
      <c r="A53" s="70"/>
      <c r="B53" s="71"/>
      <c r="C53" s="72"/>
      <c r="D53" s="57" t="s">
        <v>13</v>
      </c>
      <c r="E53" s="9">
        <v>0</v>
      </c>
      <c r="F53" s="9">
        <v>0</v>
      </c>
      <c r="G53" s="9">
        <v>0</v>
      </c>
      <c r="H53" s="9">
        <f t="shared" si="19"/>
        <v>0</v>
      </c>
      <c r="I53" s="24">
        <v>0</v>
      </c>
      <c r="J53" s="34"/>
    </row>
    <row r="54" spans="1:11" ht="34.5" customHeight="1">
      <c r="A54" s="70"/>
      <c r="B54" s="71"/>
      <c r="C54" s="72"/>
      <c r="D54" s="10" t="s">
        <v>15</v>
      </c>
      <c r="E54" s="11">
        <f>SUM(E51:E53)</f>
        <v>7421</v>
      </c>
      <c r="F54" s="11">
        <f t="shared" ref="F54:G54" si="20">SUM(F51:F53)</f>
        <v>8921</v>
      </c>
      <c r="G54" s="11">
        <f t="shared" si="20"/>
        <v>1909.2</v>
      </c>
      <c r="H54" s="16">
        <f>G54-F54</f>
        <v>-7011.8</v>
      </c>
      <c r="I54" s="17">
        <f t="shared" si="10"/>
        <v>0.21401188207600044</v>
      </c>
      <c r="J54" s="11"/>
    </row>
    <row r="55" spans="1:11" s="18" customFormat="1" ht="20.25" customHeight="1">
      <c r="A55" s="70" t="s">
        <v>60</v>
      </c>
      <c r="B55" s="71" t="s">
        <v>50</v>
      </c>
      <c r="C55" s="72" t="s">
        <v>10</v>
      </c>
      <c r="D55" s="57" t="s">
        <v>11</v>
      </c>
      <c r="E55" s="9">
        <v>350</v>
      </c>
      <c r="F55" s="9">
        <v>350</v>
      </c>
      <c r="G55" s="9">
        <v>350</v>
      </c>
      <c r="H55" s="9">
        <f>G55-F55</f>
        <v>0</v>
      </c>
      <c r="I55" s="24">
        <f t="shared" si="10"/>
        <v>1</v>
      </c>
      <c r="J55" s="34"/>
    </row>
    <row r="56" spans="1:11" s="18" customFormat="1" ht="34.5" customHeight="1">
      <c r="A56" s="70"/>
      <c r="B56" s="71"/>
      <c r="C56" s="72"/>
      <c r="D56" s="56" t="s">
        <v>12</v>
      </c>
      <c r="E56" s="9">
        <v>14165</v>
      </c>
      <c r="F56" s="9">
        <v>26117</v>
      </c>
      <c r="G56" s="9">
        <v>938.6</v>
      </c>
      <c r="H56" s="9">
        <f t="shared" ref="H56:H57" si="21">G56-F56</f>
        <v>-25178.400000000001</v>
      </c>
      <c r="I56" s="24">
        <f t="shared" si="10"/>
        <v>3.5938277750124439E-2</v>
      </c>
      <c r="J56" s="38" t="s">
        <v>70</v>
      </c>
      <c r="K56" s="18">
        <v>230.9</v>
      </c>
    </row>
    <row r="57" spans="1:11" s="18" customFormat="1" ht="30" customHeight="1">
      <c r="A57" s="70"/>
      <c r="B57" s="71"/>
      <c r="C57" s="72"/>
      <c r="D57" s="57" t="s">
        <v>13</v>
      </c>
      <c r="E57" s="49">
        <v>3299</v>
      </c>
      <c r="F57" s="49">
        <v>3342.9</v>
      </c>
      <c r="G57" s="49">
        <v>682</v>
      </c>
      <c r="H57" s="49">
        <f t="shared" si="21"/>
        <v>-2660.9</v>
      </c>
      <c r="I57" s="24">
        <f t="shared" si="10"/>
        <v>0.20401447844685752</v>
      </c>
      <c r="J57" s="34"/>
    </row>
    <row r="58" spans="1:11" ht="23.25" customHeight="1">
      <c r="A58" s="70"/>
      <c r="B58" s="71"/>
      <c r="C58" s="72"/>
      <c r="D58" s="10" t="s">
        <v>15</v>
      </c>
      <c r="E58" s="11">
        <f>SUM(E55:E57)</f>
        <v>17814</v>
      </c>
      <c r="F58" s="11">
        <f t="shared" ref="F58:G58" si="22">SUM(F55:F57)</f>
        <v>29809.9</v>
      </c>
      <c r="G58" s="11">
        <f t="shared" si="22"/>
        <v>1970.6</v>
      </c>
      <c r="H58" s="16">
        <f>G58-F58</f>
        <v>-27839.300000000003</v>
      </c>
      <c r="I58" s="17">
        <f t="shared" si="10"/>
        <v>6.6105555536918936E-2</v>
      </c>
      <c r="J58" s="40"/>
    </row>
    <row r="59" spans="1:11" s="18" customFormat="1" ht="28.5" customHeight="1">
      <c r="A59" s="70" t="s">
        <v>61</v>
      </c>
      <c r="B59" s="71" t="s">
        <v>51</v>
      </c>
      <c r="C59" s="72" t="s">
        <v>18</v>
      </c>
      <c r="D59" s="57" t="s">
        <v>11</v>
      </c>
      <c r="E59" s="9">
        <v>0</v>
      </c>
      <c r="F59" s="9">
        <v>0</v>
      </c>
      <c r="G59" s="9">
        <v>0</v>
      </c>
      <c r="H59" s="9">
        <f>G59-F59</f>
        <v>0</v>
      </c>
      <c r="I59" s="24">
        <v>0</v>
      </c>
      <c r="J59" s="34"/>
    </row>
    <row r="60" spans="1:11" s="18" customFormat="1" ht="28.5" customHeight="1">
      <c r="A60" s="70"/>
      <c r="B60" s="71"/>
      <c r="C60" s="72"/>
      <c r="D60" s="57" t="s">
        <v>12</v>
      </c>
      <c r="E60" s="9">
        <v>3000</v>
      </c>
      <c r="F60" s="9">
        <v>3000</v>
      </c>
      <c r="G60" s="9">
        <v>0</v>
      </c>
      <c r="H60" s="9">
        <f t="shared" ref="H60:H61" si="23">G60-F60</f>
        <v>-3000</v>
      </c>
      <c r="I60" s="24">
        <f t="shared" si="10"/>
        <v>0</v>
      </c>
      <c r="J60" s="39"/>
    </row>
    <row r="61" spans="1:11" s="18" customFormat="1" ht="38.25">
      <c r="A61" s="70"/>
      <c r="B61" s="71"/>
      <c r="C61" s="72"/>
      <c r="D61" s="57" t="s">
        <v>13</v>
      </c>
      <c r="E61" s="9">
        <v>0</v>
      </c>
      <c r="F61" s="9">
        <v>0</v>
      </c>
      <c r="G61" s="9">
        <v>0</v>
      </c>
      <c r="H61" s="9">
        <f t="shared" si="23"/>
        <v>0</v>
      </c>
      <c r="I61" s="24">
        <v>0</v>
      </c>
      <c r="J61" s="34"/>
    </row>
    <row r="62" spans="1:11" ht="22.5" customHeight="1">
      <c r="A62" s="70"/>
      <c r="B62" s="71"/>
      <c r="C62" s="72"/>
      <c r="D62" s="10" t="s">
        <v>15</v>
      </c>
      <c r="E62" s="11">
        <f>SUM(E59:E61)</f>
        <v>3000</v>
      </c>
      <c r="F62" s="11">
        <f t="shared" ref="F62:G62" si="24">SUM(F59:F61)</f>
        <v>3000</v>
      </c>
      <c r="G62" s="11">
        <f t="shared" si="24"/>
        <v>0</v>
      </c>
      <c r="H62" s="16">
        <f>G62-F62</f>
        <v>-3000</v>
      </c>
      <c r="I62" s="17">
        <f t="shared" si="10"/>
        <v>0</v>
      </c>
      <c r="J62" s="40"/>
    </row>
    <row r="63" spans="1:11" s="18" customFormat="1" ht="24" customHeight="1">
      <c r="A63" s="70" t="s">
        <v>62</v>
      </c>
      <c r="B63" s="71" t="s">
        <v>36</v>
      </c>
      <c r="C63" s="72" t="s">
        <v>18</v>
      </c>
      <c r="D63" s="30" t="s">
        <v>11</v>
      </c>
      <c r="E63" s="9">
        <v>0</v>
      </c>
      <c r="F63" s="9">
        <v>0</v>
      </c>
      <c r="G63" s="9">
        <v>0</v>
      </c>
      <c r="H63" s="9">
        <f>G63-F63</f>
        <v>0</v>
      </c>
      <c r="I63" s="24">
        <v>0</v>
      </c>
      <c r="J63" s="34"/>
    </row>
    <row r="64" spans="1:11" s="18" customFormat="1" ht="41.25" customHeight="1">
      <c r="A64" s="70"/>
      <c r="B64" s="71"/>
      <c r="C64" s="72"/>
      <c r="D64" s="30" t="s">
        <v>12</v>
      </c>
      <c r="E64" s="52">
        <v>0</v>
      </c>
      <c r="F64" s="52">
        <v>0</v>
      </c>
      <c r="G64" s="52">
        <v>0</v>
      </c>
      <c r="H64" s="52">
        <f t="shared" ref="H64:H65" si="25">G64-F64</f>
        <v>0</v>
      </c>
      <c r="I64" s="24">
        <v>0</v>
      </c>
      <c r="J64" s="39"/>
    </row>
    <row r="65" spans="1:11" s="18" customFormat="1" ht="36" customHeight="1">
      <c r="A65" s="70"/>
      <c r="B65" s="71"/>
      <c r="C65" s="72"/>
      <c r="D65" s="57" t="s">
        <v>13</v>
      </c>
      <c r="E65" s="9">
        <v>0</v>
      </c>
      <c r="F65" s="9">
        <v>0</v>
      </c>
      <c r="G65" s="9">
        <v>0</v>
      </c>
      <c r="H65" s="9">
        <f t="shared" si="25"/>
        <v>0</v>
      </c>
      <c r="I65" s="24">
        <v>0</v>
      </c>
      <c r="J65" s="34"/>
    </row>
    <row r="66" spans="1:11" ht="22.5" customHeight="1">
      <c r="A66" s="70"/>
      <c r="B66" s="71"/>
      <c r="C66" s="72"/>
      <c r="D66" s="41" t="s">
        <v>15</v>
      </c>
      <c r="E66" s="11">
        <f>SUM(E63:E65)</f>
        <v>0</v>
      </c>
      <c r="F66" s="11">
        <f t="shared" ref="F66:G66" si="26">SUM(F63:F65)</f>
        <v>0</v>
      </c>
      <c r="G66" s="11">
        <f t="shared" si="26"/>
        <v>0</v>
      </c>
      <c r="H66" s="16">
        <f>G66-F66</f>
        <v>0</v>
      </c>
      <c r="I66" s="17">
        <v>0</v>
      </c>
      <c r="J66" s="40"/>
    </row>
    <row r="67" spans="1:11" s="5" customFormat="1">
      <c r="A67" s="68"/>
      <c r="B67" s="60" t="s">
        <v>17</v>
      </c>
      <c r="C67" s="60"/>
      <c r="D67" s="60"/>
      <c r="E67" s="13">
        <f>SUM(E68:E70)</f>
        <v>137145</v>
      </c>
      <c r="F67" s="13">
        <f t="shared" ref="F67:G67" si="27">SUM(F68:F70)</f>
        <v>155906.69999999998</v>
      </c>
      <c r="G67" s="13">
        <f t="shared" si="27"/>
        <v>66217</v>
      </c>
      <c r="H67" s="13">
        <f>G67-F67</f>
        <v>-89689.699999999983</v>
      </c>
      <c r="I67" s="46">
        <f t="shared" ref="I67:I70" si="28">SUM(G67/F67)*100%</f>
        <v>0.42472196512401333</v>
      </c>
      <c r="J67" s="6"/>
    </row>
    <row r="68" spans="1:11" s="5" customFormat="1">
      <c r="A68" s="68"/>
      <c r="B68" s="61" t="s">
        <v>11</v>
      </c>
      <c r="C68" s="61"/>
      <c r="D68" s="61"/>
      <c r="E68" s="13">
        <f>SUM(E51+E55+E59+E63+E47)</f>
        <v>34260</v>
      </c>
      <c r="F68" s="13">
        <f t="shared" ref="F68:G68" si="29">SUM(F51+F55+F59+F63+F47)</f>
        <v>39525.800000000003</v>
      </c>
      <c r="G68" s="13">
        <f t="shared" si="29"/>
        <v>17711.2</v>
      </c>
      <c r="H68" s="13">
        <f>G68-F68</f>
        <v>-21814.600000000002</v>
      </c>
      <c r="I68" s="46">
        <f t="shared" si="28"/>
        <v>0.44809213222755767</v>
      </c>
      <c r="J68" s="6"/>
    </row>
    <row r="69" spans="1:11" s="5" customFormat="1">
      <c r="A69" s="68"/>
      <c r="B69" s="61" t="s">
        <v>12</v>
      </c>
      <c r="C69" s="61"/>
      <c r="D69" s="61"/>
      <c r="E69" s="13">
        <f>SUM(E48+E52+E56+E60+E64)</f>
        <v>99586</v>
      </c>
      <c r="F69" s="13">
        <f t="shared" ref="F69:G69" si="30">SUM(F48+F52+F56+F60+F64)</f>
        <v>113038</v>
      </c>
      <c r="G69" s="13">
        <f t="shared" si="30"/>
        <v>47823.799999999996</v>
      </c>
      <c r="H69" s="13">
        <f t="shared" ref="H69:H70" si="31">G69-F69</f>
        <v>-65214.200000000004</v>
      </c>
      <c r="I69" s="46">
        <f t="shared" si="28"/>
        <v>0.42307719527946352</v>
      </c>
      <c r="J69" s="51"/>
    </row>
    <row r="70" spans="1:11" s="5" customFormat="1">
      <c r="A70" s="68"/>
      <c r="B70" s="61" t="s">
        <v>13</v>
      </c>
      <c r="C70" s="61"/>
      <c r="D70" s="61"/>
      <c r="E70" s="13">
        <f>SUM(E53+E57+E61+E65)</f>
        <v>3299</v>
      </c>
      <c r="F70" s="13">
        <f t="shared" ref="F70:G70" si="32">SUM(F53+F57+F61+F65)</f>
        <v>3342.9</v>
      </c>
      <c r="G70" s="13">
        <f t="shared" si="32"/>
        <v>682</v>
      </c>
      <c r="H70" s="13">
        <f t="shared" si="31"/>
        <v>-2660.9</v>
      </c>
      <c r="I70" s="46">
        <f t="shared" si="28"/>
        <v>0.20401447844685752</v>
      </c>
      <c r="J70" s="6"/>
    </row>
    <row r="71" spans="1:11" s="5" customFormat="1" ht="24" customHeight="1">
      <c r="A71" s="68"/>
      <c r="B71" s="73" t="s">
        <v>41</v>
      </c>
      <c r="C71" s="74"/>
      <c r="D71" s="75"/>
      <c r="E71" s="13">
        <f>SUM(E72:E74)</f>
        <v>1559878.2000000002</v>
      </c>
      <c r="F71" s="13">
        <f t="shared" ref="F71:G71" si="33">SUM(F72:F74)</f>
        <v>1581525.6</v>
      </c>
      <c r="G71" s="13">
        <f t="shared" si="33"/>
        <v>821057.1</v>
      </c>
      <c r="H71" s="13">
        <f>G71-F71</f>
        <v>-760468.50000000012</v>
      </c>
      <c r="I71" s="46">
        <f t="shared" ref="I71:I79" si="34">SUM(G71/F71)*100%</f>
        <v>0.51915511200071618</v>
      </c>
      <c r="J71" s="6"/>
    </row>
    <row r="72" spans="1:11" s="5" customFormat="1">
      <c r="A72" s="68"/>
      <c r="B72" s="61" t="s">
        <v>11</v>
      </c>
      <c r="C72" s="61"/>
      <c r="D72" s="61"/>
      <c r="E72" s="13">
        <f>SUM(E30+E43+E68)</f>
        <v>1136250.8</v>
      </c>
      <c r="F72" s="13">
        <f t="shared" ref="F72:G74" si="35">SUM(F30+F43+F68)</f>
        <v>1145946.2</v>
      </c>
      <c r="G72" s="13">
        <f t="shared" si="35"/>
        <v>615301.29999999993</v>
      </c>
      <c r="H72" s="13">
        <f>G72-F72</f>
        <v>-530644.9</v>
      </c>
      <c r="I72" s="46">
        <f t="shared" si="34"/>
        <v>0.53693733615068484</v>
      </c>
      <c r="J72" s="6"/>
      <c r="K72" s="44"/>
    </row>
    <row r="73" spans="1:11" s="5" customFormat="1">
      <c r="A73" s="68"/>
      <c r="B73" s="61" t="s">
        <v>12</v>
      </c>
      <c r="C73" s="61"/>
      <c r="D73" s="61"/>
      <c r="E73" s="13">
        <f>SUM(E31+E44+E69)</f>
        <v>310804.8</v>
      </c>
      <c r="F73" s="13">
        <f>SUM(F31+F44+F69)</f>
        <v>322756.8</v>
      </c>
      <c r="G73" s="13">
        <f t="shared" si="35"/>
        <v>153215.20000000001</v>
      </c>
      <c r="H73" s="13">
        <f t="shared" ref="H73:H74" si="36">G73-F73</f>
        <v>-169541.59999999998</v>
      </c>
      <c r="I73" s="46">
        <f t="shared" si="34"/>
        <v>0.47470789151460174</v>
      </c>
      <c r="J73" s="6"/>
    </row>
    <row r="74" spans="1:11" s="5" customFormat="1">
      <c r="A74" s="68"/>
      <c r="B74" s="61" t="s">
        <v>13</v>
      </c>
      <c r="C74" s="61"/>
      <c r="D74" s="61"/>
      <c r="E74" s="13">
        <f>SUM(E32+E45+E70)</f>
        <v>112822.6</v>
      </c>
      <c r="F74" s="13">
        <f t="shared" si="35"/>
        <v>112822.6</v>
      </c>
      <c r="G74" s="13">
        <f t="shared" si="35"/>
        <v>52540.6</v>
      </c>
      <c r="H74" s="13">
        <f t="shared" si="36"/>
        <v>-60282.000000000007</v>
      </c>
      <c r="I74" s="46">
        <f t="shared" si="34"/>
        <v>0.46569215742236036</v>
      </c>
      <c r="J74" s="6"/>
    </row>
    <row r="75" spans="1:11" s="5" customFormat="1" ht="15.75" customHeight="1">
      <c r="A75" s="65" t="s">
        <v>19</v>
      </c>
      <c r="B75" s="66"/>
      <c r="C75" s="66"/>
      <c r="D75" s="66"/>
      <c r="E75" s="67"/>
      <c r="F75" s="67"/>
      <c r="G75" s="67"/>
      <c r="H75" s="67"/>
      <c r="I75" s="67"/>
      <c r="J75" s="67"/>
    </row>
    <row r="76" spans="1:11" s="5" customFormat="1" ht="15.75" customHeight="1">
      <c r="A76" s="54"/>
      <c r="B76" s="60" t="s">
        <v>39</v>
      </c>
      <c r="C76" s="60"/>
      <c r="D76" s="60"/>
      <c r="E76" s="48">
        <f>SUM(E77:E79)</f>
        <v>3000</v>
      </c>
      <c r="F76" s="48">
        <f t="shared" ref="F76:G76" si="37">SUM(F77:F79)</f>
        <v>3000</v>
      </c>
      <c r="G76" s="48">
        <f t="shared" si="37"/>
        <v>0</v>
      </c>
      <c r="H76" s="14">
        <f t="shared" ref="H76:H79" si="38">G76-F76</f>
        <v>-3000</v>
      </c>
      <c r="I76" s="46">
        <f t="shared" si="34"/>
        <v>0</v>
      </c>
      <c r="J76" s="55"/>
    </row>
    <row r="77" spans="1:11" s="5" customFormat="1" ht="15.75" customHeight="1">
      <c r="A77" s="54"/>
      <c r="B77" s="61" t="s">
        <v>11</v>
      </c>
      <c r="C77" s="61"/>
      <c r="D77" s="61"/>
      <c r="E77" s="48">
        <f>SUM(E59)</f>
        <v>0</v>
      </c>
      <c r="F77" s="48">
        <f t="shared" ref="F77:G79" si="39">SUM(F59)</f>
        <v>0</v>
      </c>
      <c r="G77" s="48">
        <f t="shared" si="39"/>
        <v>0</v>
      </c>
      <c r="H77" s="13">
        <f t="shared" si="38"/>
        <v>0</v>
      </c>
      <c r="I77" s="46" t="e">
        <f t="shared" si="34"/>
        <v>#DIV/0!</v>
      </c>
      <c r="J77" s="55"/>
    </row>
    <row r="78" spans="1:11" s="5" customFormat="1" ht="15.75" customHeight="1">
      <c r="A78" s="54"/>
      <c r="B78" s="62" t="s">
        <v>12</v>
      </c>
      <c r="C78" s="63"/>
      <c r="D78" s="64"/>
      <c r="E78" s="47">
        <f>SUM(E60)</f>
        <v>3000</v>
      </c>
      <c r="F78" s="47">
        <f t="shared" si="39"/>
        <v>3000</v>
      </c>
      <c r="G78" s="47">
        <f t="shared" si="39"/>
        <v>0</v>
      </c>
      <c r="H78" s="13">
        <f t="shared" si="38"/>
        <v>-3000</v>
      </c>
      <c r="I78" s="46">
        <f t="shared" si="34"/>
        <v>0</v>
      </c>
      <c r="J78" s="55"/>
    </row>
    <row r="79" spans="1:11" s="5" customFormat="1" ht="15.75" customHeight="1">
      <c r="A79" s="54"/>
      <c r="B79" s="62" t="s">
        <v>40</v>
      </c>
      <c r="C79" s="63"/>
      <c r="D79" s="64"/>
      <c r="E79" s="47">
        <f>SUM(E61)</f>
        <v>0</v>
      </c>
      <c r="F79" s="47">
        <f t="shared" si="39"/>
        <v>0</v>
      </c>
      <c r="G79" s="47">
        <f t="shared" si="39"/>
        <v>0</v>
      </c>
      <c r="H79" s="13">
        <f t="shared" si="38"/>
        <v>0</v>
      </c>
      <c r="I79" s="46" t="e">
        <f t="shared" si="34"/>
        <v>#DIV/0!</v>
      </c>
      <c r="J79" s="55"/>
    </row>
    <row r="80" spans="1:11" s="5" customFormat="1" ht="15.75" customHeight="1">
      <c r="A80" s="65" t="s">
        <v>19</v>
      </c>
      <c r="B80" s="66"/>
      <c r="C80" s="66"/>
      <c r="D80" s="66"/>
      <c r="E80" s="67"/>
      <c r="F80" s="67"/>
      <c r="G80" s="67"/>
      <c r="H80" s="67"/>
      <c r="I80" s="67"/>
      <c r="J80" s="67"/>
    </row>
    <row r="81" spans="1:11" s="5" customFormat="1" ht="30" customHeight="1">
      <c r="A81" s="68"/>
      <c r="B81" s="60" t="s">
        <v>20</v>
      </c>
      <c r="C81" s="60"/>
      <c r="D81" s="60"/>
      <c r="E81" s="13">
        <f>SUM(E82:E84)</f>
        <v>1556878.2000000002</v>
      </c>
      <c r="F81" s="13">
        <f>SUM(F82:F84)</f>
        <v>1578525.6</v>
      </c>
      <c r="G81" s="13">
        <f>SUM(G82:G84)</f>
        <v>821057.1</v>
      </c>
      <c r="H81" s="13">
        <f t="shared" ref="H81:H84" si="40">G81-F81</f>
        <v>-757468.50000000012</v>
      </c>
      <c r="I81" s="46">
        <f t="shared" ref="I81:I85" si="41">SUM(G81/F81)*100%</f>
        <v>0.52014177026967434</v>
      </c>
      <c r="J81" s="42"/>
    </row>
    <row r="82" spans="1:11" s="5" customFormat="1">
      <c r="A82" s="69"/>
      <c r="B82" s="61" t="s">
        <v>11</v>
      </c>
      <c r="C82" s="61"/>
      <c r="D82" s="61"/>
      <c r="E82" s="13">
        <f>SUM(E17+E21+E34+E38+E47+E51+E55)</f>
        <v>1136250.8</v>
      </c>
      <c r="F82" s="13">
        <f>SUM(F17+F21+F34+F38+F47+F51+F55)</f>
        <v>1145946.2</v>
      </c>
      <c r="G82" s="13">
        <f>SUM(G17+G21+G34+G38+G47+G51+G55)</f>
        <v>615301.29999999993</v>
      </c>
      <c r="H82" s="13">
        <f t="shared" si="40"/>
        <v>-530644.9</v>
      </c>
      <c r="I82" s="46">
        <f t="shared" si="41"/>
        <v>0.53693733615068484</v>
      </c>
      <c r="J82" s="42"/>
      <c r="K82" s="44"/>
    </row>
    <row r="83" spans="1:11" s="5" customFormat="1">
      <c r="A83" s="69"/>
      <c r="B83" s="61" t="s">
        <v>12</v>
      </c>
      <c r="C83" s="61"/>
      <c r="D83" s="61"/>
      <c r="E83" s="13">
        <f>SUM(E18+E22+E35+E39+E48+E52+E56+E26)</f>
        <v>307804.79999999999</v>
      </c>
      <c r="F83" s="13">
        <f t="shared" ref="F83:G83" si="42">SUM(F18+F22+F35+F39+F48+F52+F56+F26)</f>
        <v>319756.79999999999</v>
      </c>
      <c r="G83" s="13">
        <f t="shared" si="42"/>
        <v>153215.20000000001</v>
      </c>
      <c r="H83" s="13">
        <f t="shared" si="40"/>
        <v>-166541.59999999998</v>
      </c>
      <c r="I83" s="46">
        <f t="shared" si="41"/>
        <v>0.47916166286377654</v>
      </c>
      <c r="J83" s="42"/>
      <c r="K83" s="44"/>
    </row>
    <row r="84" spans="1:11" s="5" customFormat="1">
      <c r="A84" s="69"/>
      <c r="B84" s="61" t="s">
        <v>13</v>
      </c>
      <c r="C84" s="61"/>
      <c r="D84" s="61"/>
      <c r="E84" s="13">
        <f>SUM(E74-E88)</f>
        <v>112822.6</v>
      </c>
      <c r="F84" s="13">
        <f>SUM(F74-F88)</f>
        <v>112822.6</v>
      </c>
      <c r="G84" s="13">
        <f>G74</f>
        <v>52540.6</v>
      </c>
      <c r="H84" s="13">
        <f t="shared" si="40"/>
        <v>-60282.000000000007</v>
      </c>
      <c r="I84" s="46">
        <f t="shared" si="41"/>
        <v>0.46569215742236036</v>
      </c>
      <c r="J84" s="42"/>
      <c r="K84" s="44"/>
    </row>
    <row r="85" spans="1:11" s="5" customFormat="1" ht="30" customHeight="1">
      <c r="A85" s="68"/>
      <c r="B85" s="60" t="s">
        <v>21</v>
      </c>
      <c r="C85" s="60"/>
      <c r="D85" s="60"/>
      <c r="E85" s="13">
        <f>SUM(E86:E88)</f>
        <v>3000</v>
      </c>
      <c r="F85" s="13">
        <f t="shared" ref="F85:H85" si="43">SUM(F86:F88)</f>
        <v>3000</v>
      </c>
      <c r="G85" s="13">
        <f t="shared" si="43"/>
        <v>0</v>
      </c>
      <c r="H85" s="13">
        <f t="shared" si="43"/>
        <v>0</v>
      </c>
      <c r="I85" s="46">
        <f t="shared" si="41"/>
        <v>0</v>
      </c>
      <c r="J85" s="42"/>
    </row>
    <row r="86" spans="1:11" s="5" customFormat="1">
      <c r="A86" s="68"/>
      <c r="B86" s="61" t="s">
        <v>11</v>
      </c>
      <c r="C86" s="61"/>
      <c r="D86" s="61"/>
      <c r="E86" s="13">
        <f>SUM(E63)</f>
        <v>0</v>
      </c>
      <c r="F86" s="13">
        <f t="shared" ref="F86:H87" si="44">SUM(F63)</f>
        <v>0</v>
      </c>
      <c r="G86" s="13">
        <f t="shared" si="44"/>
        <v>0</v>
      </c>
      <c r="H86" s="13">
        <f t="shared" si="44"/>
        <v>0</v>
      </c>
      <c r="I86" s="46">
        <v>0</v>
      </c>
      <c r="J86" s="42"/>
    </row>
    <row r="87" spans="1:11" s="5" customFormat="1">
      <c r="A87" s="68"/>
      <c r="B87" s="61" t="s">
        <v>12</v>
      </c>
      <c r="C87" s="61"/>
      <c r="D87" s="61"/>
      <c r="E87" s="13">
        <f>SUM(E64+E60)</f>
        <v>3000</v>
      </c>
      <c r="F87" s="13">
        <f>SUM(F64+F60)</f>
        <v>3000</v>
      </c>
      <c r="G87" s="13">
        <f>SUM(G64+G60)</f>
        <v>0</v>
      </c>
      <c r="H87" s="13">
        <f t="shared" si="44"/>
        <v>0</v>
      </c>
      <c r="I87" s="46">
        <v>0</v>
      </c>
      <c r="J87" s="42"/>
    </row>
    <row r="88" spans="1:11" s="5" customFormat="1">
      <c r="A88" s="68"/>
      <c r="B88" s="61" t="s">
        <v>13</v>
      </c>
      <c r="C88" s="61"/>
      <c r="D88" s="61"/>
      <c r="E88" s="13">
        <f>SUM(E65)</f>
        <v>0</v>
      </c>
      <c r="F88" s="13">
        <f t="shared" ref="F88:H88" si="45">SUM(F65)</f>
        <v>0</v>
      </c>
      <c r="G88" s="13">
        <f t="shared" si="45"/>
        <v>0</v>
      </c>
      <c r="H88" s="13">
        <f t="shared" si="45"/>
        <v>0</v>
      </c>
      <c r="I88" s="46">
        <v>0</v>
      </c>
      <c r="J88" s="42"/>
    </row>
    <row r="89" spans="1:11" s="7" customFormat="1">
      <c r="B89" s="59"/>
      <c r="C89" s="59"/>
      <c r="D89" s="59"/>
      <c r="E89" s="59"/>
      <c r="F89" s="59"/>
      <c r="G89" s="59"/>
      <c r="H89" s="59"/>
      <c r="I89" s="59"/>
      <c r="J89" s="59"/>
    </row>
    <row r="90" spans="1:11" ht="15.75">
      <c r="A90" s="29" t="s">
        <v>66</v>
      </c>
    </row>
    <row r="91" spans="1:11">
      <c r="A91" s="26" t="s">
        <v>25</v>
      </c>
    </row>
    <row r="92" spans="1:11">
      <c r="A92" s="26" t="s">
        <v>22</v>
      </c>
    </row>
    <row r="93" spans="1:11" ht="15.75">
      <c r="A93" s="27" t="s">
        <v>28</v>
      </c>
    </row>
    <row r="94" spans="1:11">
      <c r="A94" s="26" t="s">
        <v>24</v>
      </c>
    </row>
    <row r="95" spans="1:11">
      <c r="A95" s="26" t="s">
        <v>23</v>
      </c>
    </row>
    <row r="96" spans="1:11" s="28" customFormat="1">
      <c r="A96" s="28" t="s">
        <v>69</v>
      </c>
    </row>
  </sheetData>
  <mergeCells count="85">
    <mergeCell ref="A16:J16"/>
    <mergeCell ref="A4:J4"/>
    <mergeCell ref="A5:J5"/>
    <mergeCell ref="A6:J6"/>
    <mergeCell ref="A9:J9"/>
    <mergeCell ref="A10:J10"/>
    <mergeCell ref="A12:A13"/>
    <mergeCell ref="B12:B13"/>
    <mergeCell ref="C12:C13"/>
    <mergeCell ref="D12:D13"/>
    <mergeCell ref="E12:E13"/>
    <mergeCell ref="F12:F13"/>
    <mergeCell ref="G12:G13"/>
    <mergeCell ref="H12:I12"/>
    <mergeCell ref="J12:J13"/>
    <mergeCell ref="A15:J15"/>
    <mergeCell ref="A17:A20"/>
    <mergeCell ref="B17:B20"/>
    <mergeCell ref="C17:C20"/>
    <mergeCell ref="A21:A24"/>
    <mergeCell ref="B21:B24"/>
    <mergeCell ref="C21:C24"/>
    <mergeCell ref="A25:A28"/>
    <mergeCell ref="B25:B28"/>
    <mergeCell ref="C25:C28"/>
    <mergeCell ref="A29:A32"/>
    <mergeCell ref="B29:D29"/>
    <mergeCell ref="B30:D30"/>
    <mergeCell ref="B31:D31"/>
    <mergeCell ref="B32:D32"/>
    <mergeCell ref="A46:J46"/>
    <mergeCell ref="A33:J33"/>
    <mergeCell ref="A34:A37"/>
    <mergeCell ref="B34:B37"/>
    <mergeCell ref="C34:C37"/>
    <mergeCell ref="A38:A41"/>
    <mergeCell ref="B38:B41"/>
    <mergeCell ref="C38:C41"/>
    <mergeCell ref="A42:A45"/>
    <mergeCell ref="B42:D42"/>
    <mergeCell ref="B43:D43"/>
    <mergeCell ref="B44:D44"/>
    <mergeCell ref="B45:D45"/>
    <mergeCell ref="A47:A50"/>
    <mergeCell ref="B47:B50"/>
    <mergeCell ref="C47:C50"/>
    <mergeCell ref="A51:A54"/>
    <mergeCell ref="B51:B54"/>
    <mergeCell ref="C51:C54"/>
    <mergeCell ref="A55:A58"/>
    <mergeCell ref="B55:B58"/>
    <mergeCell ref="C55:C58"/>
    <mergeCell ref="A59:A62"/>
    <mergeCell ref="B59:B62"/>
    <mergeCell ref="C59:C62"/>
    <mergeCell ref="A75:J75"/>
    <mergeCell ref="A63:A66"/>
    <mergeCell ref="B63:B66"/>
    <mergeCell ref="C63:C66"/>
    <mergeCell ref="A67:A70"/>
    <mergeCell ref="B67:D67"/>
    <mergeCell ref="B68:D68"/>
    <mergeCell ref="B69:D69"/>
    <mergeCell ref="B70:D70"/>
    <mergeCell ref="A71:A74"/>
    <mergeCell ref="B71:D71"/>
    <mergeCell ref="B72:D72"/>
    <mergeCell ref="B73:D73"/>
    <mergeCell ref="B74:D74"/>
    <mergeCell ref="B89:J89"/>
    <mergeCell ref="B76:D76"/>
    <mergeCell ref="B77:D77"/>
    <mergeCell ref="B78:D78"/>
    <mergeCell ref="B79:D79"/>
    <mergeCell ref="A80:J80"/>
    <mergeCell ref="A81:A84"/>
    <mergeCell ref="B81:D81"/>
    <mergeCell ref="B82:D82"/>
    <mergeCell ref="B83:D83"/>
    <mergeCell ref="B84:D84"/>
    <mergeCell ref="A85:A88"/>
    <mergeCell ref="B85:D85"/>
    <mergeCell ref="B86:D86"/>
    <mergeCell ref="B87:D87"/>
    <mergeCell ref="B88:D88"/>
  </mergeCells>
  <pageMargins left="0.19685039370078741" right="0.19685039370078741" top="0.19685039370078741" bottom="0.19685039370078741" header="0.31496062992125984" footer="0.31496062992125984"/>
  <pageSetup paperSize="9" scale="65" orientation="landscape" horizontalDpi="180" verticalDpi="180" r:id="rId1"/>
  <rowBreaks count="3" manualBreakCount="3">
    <brk id="32" max="9" man="1"/>
    <brk id="50" max="9" man="1"/>
    <brk id="7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30.06.2018</vt:lpstr>
      <vt:lpstr>'на 30.06.2018'!Заголовки_для_печати</vt:lpstr>
      <vt:lpstr>'на 30.06.2018'!Область_печати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CB128</dc:creator>
  <cp:lastModifiedBy>CB128</cp:lastModifiedBy>
  <cp:lastPrinted>2018-07-09T07:34:43Z</cp:lastPrinted>
  <dcterms:created xsi:type="dcterms:W3CDTF">2014-03-31T10:57:35Z</dcterms:created>
  <dcterms:modified xsi:type="dcterms:W3CDTF">2018-07-11T06:48:08Z</dcterms:modified>
</cp:coreProperties>
</file>