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21075" windowHeight="9090"/>
  </bookViews>
  <sheets>
    <sheet name="отчет за 4 кв. 2014 " sheetId="1" r:id="rId1"/>
    <sheet name="Таблица  2 новая" sheetId="4" r:id="rId2"/>
    <sheet name="Лист1" sheetId="2" r:id="rId3"/>
  </sheets>
  <definedNames>
    <definedName name="Excel_BuiltIn_Print_Titles_3" localSheetId="1">#REF!</definedName>
    <definedName name="Excel_BuiltIn_Print_Titles_3">#REF!</definedName>
    <definedName name="_xlnm.Print_Titles" localSheetId="2">Лист1!$4:$5</definedName>
    <definedName name="_xlnm.Print_Titles" localSheetId="0">'отчет за 4 кв. 2014 '!$12:$13</definedName>
    <definedName name="_xlnm.Print_Titles" localSheetId="1">'Таблица  2 новая'!$5:$6</definedName>
  </definedNames>
  <calcPr calcId="145621" concurrentCalc="0"/>
</workbook>
</file>

<file path=xl/calcChain.xml><?xml version="1.0" encoding="utf-8"?>
<calcChain xmlns="http://schemas.openxmlformats.org/spreadsheetml/2006/main">
  <c r="I50" i="4" l="1"/>
  <c r="J49" i="4"/>
  <c r="J50" i="4"/>
  <c r="I49" i="4"/>
  <c r="H49" i="4"/>
  <c r="H50" i="4"/>
  <c r="G49" i="4"/>
  <c r="G50" i="4"/>
  <c r="F49" i="4"/>
  <c r="F50" i="4"/>
  <c r="J41" i="4"/>
  <c r="I41" i="4"/>
  <c r="H41" i="4"/>
  <c r="G41" i="4"/>
  <c r="F41" i="4"/>
  <c r="K40" i="4"/>
  <c r="J40" i="4"/>
  <c r="I40" i="4"/>
  <c r="H40" i="4"/>
  <c r="G40" i="4"/>
  <c r="F40" i="4"/>
  <c r="K39" i="4"/>
  <c r="J39" i="4"/>
  <c r="I39" i="4"/>
  <c r="H39" i="4"/>
  <c r="G39" i="4"/>
  <c r="F39" i="4"/>
  <c r="J38" i="4"/>
  <c r="I38" i="4"/>
  <c r="H38" i="4"/>
  <c r="G38" i="4"/>
  <c r="F38" i="4"/>
  <c r="K37" i="4"/>
  <c r="L37" i="4"/>
  <c r="L36" i="4"/>
  <c r="K36" i="4"/>
  <c r="L35" i="4"/>
  <c r="L39" i="4"/>
  <c r="E39" i="4"/>
  <c r="E35" i="4"/>
  <c r="L28" i="4"/>
  <c r="L32" i="4"/>
  <c r="K28" i="4"/>
  <c r="K32" i="4"/>
  <c r="J28" i="4"/>
  <c r="J32" i="4"/>
  <c r="I28" i="4"/>
  <c r="I32" i="4"/>
  <c r="H28" i="4"/>
  <c r="H32" i="4"/>
  <c r="G28" i="4"/>
  <c r="G32" i="4"/>
  <c r="F28" i="4"/>
  <c r="F32" i="4"/>
  <c r="E28" i="4"/>
  <c r="L27" i="4"/>
  <c r="L31" i="4"/>
  <c r="K27" i="4"/>
  <c r="K31" i="4"/>
  <c r="J27" i="4"/>
  <c r="J31" i="4"/>
  <c r="I27" i="4"/>
  <c r="I31" i="4"/>
  <c r="H27" i="4"/>
  <c r="H31" i="4"/>
  <c r="G27" i="4"/>
  <c r="G31" i="4"/>
  <c r="F27" i="4"/>
  <c r="F31" i="4"/>
  <c r="E27" i="4"/>
  <c r="E31" i="4"/>
  <c r="L26" i="4"/>
  <c r="L30" i="4"/>
  <c r="K26" i="4"/>
  <c r="K30" i="4"/>
  <c r="J26" i="4"/>
  <c r="J30" i="4"/>
  <c r="I26" i="4"/>
  <c r="I30" i="4"/>
  <c r="H26" i="4"/>
  <c r="H30" i="4"/>
  <c r="G26" i="4"/>
  <c r="G30" i="4"/>
  <c r="L25" i="4"/>
  <c r="K25" i="4"/>
  <c r="J25" i="4"/>
  <c r="I25" i="4"/>
  <c r="H25" i="4"/>
  <c r="G25" i="4"/>
  <c r="E24" i="4"/>
  <c r="E23" i="4"/>
  <c r="F22" i="4"/>
  <c r="F26" i="4"/>
  <c r="E22" i="4"/>
  <c r="E26" i="4"/>
  <c r="E29" i="4"/>
  <c r="L16" i="4"/>
  <c r="L19" i="4"/>
  <c r="K16" i="4"/>
  <c r="K19" i="4"/>
  <c r="J16" i="4"/>
  <c r="J19" i="4"/>
  <c r="I16" i="4"/>
  <c r="I19" i="4"/>
  <c r="H16" i="4"/>
  <c r="H19" i="4"/>
  <c r="G16" i="4"/>
  <c r="G19" i="4"/>
  <c r="L15" i="4"/>
  <c r="L18" i="4"/>
  <c r="K15" i="4"/>
  <c r="K18" i="4"/>
  <c r="J15" i="4"/>
  <c r="J18" i="4"/>
  <c r="I15" i="4"/>
  <c r="I18" i="4"/>
  <c r="H15" i="4"/>
  <c r="H18" i="4"/>
  <c r="G15" i="4"/>
  <c r="G18" i="4"/>
  <c r="F15" i="4"/>
  <c r="F18" i="4"/>
  <c r="E15" i="4"/>
  <c r="E18" i="4"/>
  <c r="L14" i="4"/>
  <c r="L17" i="4"/>
  <c r="K14" i="4"/>
  <c r="K17" i="4"/>
  <c r="J14" i="4"/>
  <c r="J17" i="4"/>
  <c r="I14" i="4"/>
  <c r="I17" i="4"/>
  <c r="H14" i="4"/>
  <c r="H17" i="4"/>
  <c r="G14" i="4"/>
  <c r="G17" i="4"/>
  <c r="E13" i="4"/>
  <c r="E12" i="4"/>
  <c r="F11" i="4"/>
  <c r="F16" i="4"/>
  <c r="E11" i="4"/>
  <c r="E14" i="4"/>
  <c r="E17" i="4"/>
  <c r="F10" i="4"/>
  <c r="E10" i="4"/>
  <c r="I46" i="4"/>
  <c r="I42" i="4"/>
  <c r="I44" i="4"/>
  <c r="F46" i="4"/>
  <c r="J46" i="4"/>
  <c r="J48" i="4"/>
  <c r="J42" i="4"/>
  <c r="J44" i="4"/>
  <c r="I43" i="4"/>
  <c r="I47" i="4"/>
  <c r="F19" i="4"/>
  <c r="E16" i="4"/>
  <c r="E19" i="4"/>
  <c r="J47" i="4"/>
  <c r="J43" i="4"/>
  <c r="F30" i="4"/>
  <c r="E30" i="4"/>
  <c r="F29" i="4"/>
  <c r="E32" i="4"/>
  <c r="L49" i="4"/>
  <c r="L50" i="4"/>
  <c r="L41" i="4"/>
  <c r="E37" i="4"/>
  <c r="F14" i="4"/>
  <c r="F17" i="4"/>
  <c r="F25" i="4"/>
  <c r="E25" i="4"/>
  <c r="G46" i="4"/>
  <c r="G42" i="4"/>
  <c r="K46" i="4"/>
  <c r="K42" i="4"/>
  <c r="G47" i="4"/>
  <c r="G43" i="4"/>
  <c r="K47" i="4"/>
  <c r="I29" i="4"/>
  <c r="H46" i="4"/>
  <c r="H42" i="4"/>
  <c r="L46" i="4"/>
  <c r="L42" i="4"/>
  <c r="H47" i="4"/>
  <c r="H43" i="4"/>
  <c r="L47" i="4"/>
  <c r="L43" i="4"/>
  <c r="J29" i="4"/>
  <c r="L40" i="4"/>
  <c r="E40" i="4"/>
  <c r="E36" i="4"/>
  <c r="G29" i="4"/>
  <c r="K29" i="4"/>
  <c r="K38" i="4"/>
  <c r="K41" i="4"/>
  <c r="K49" i="4"/>
  <c r="H29" i="4"/>
  <c r="L29" i="4"/>
  <c r="L38" i="4"/>
  <c r="H48" i="4"/>
  <c r="G44" i="4"/>
  <c r="F48" i="4"/>
  <c r="E46" i="4"/>
  <c r="K50" i="4"/>
  <c r="E50" i="4"/>
  <c r="E49" i="4"/>
  <c r="L44" i="4"/>
  <c r="G48" i="4"/>
  <c r="F47" i="4"/>
  <c r="E47" i="4"/>
  <c r="F43" i="4"/>
  <c r="E43" i="4"/>
  <c r="E41" i="4"/>
  <c r="L48" i="4"/>
  <c r="K43" i="4"/>
  <c r="K44" i="4"/>
  <c r="I48" i="4"/>
  <c r="E38" i="4"/>
  <c r="H44" i="4"/>
  <c r="K48" i="4"/>
  <c r="F42" i="4"/>
  <c r="F44" i="4"/>
  <c r="E44" i="4"/>
  <c r="E42" i="4"/>
  <c r="E48" i="4"/>
  <c r="G56" i="1"/>
  <c r="E56" i="1"/>
  <c r="H21" i="1"/>
  <c r="G22" i="1"/>
  <c r="E22" i="1"/>
  <c r="G45" i="1"/>
  <c r="E45" i="1"/>
  <c r="F43" i="1"/>
  <c r="I43" i="1"/>
  <c r="F42" i="1"/>
  <c r="F45" i="1"/>
  <c r="H43" i="1"/>
  <c r="G23" i="1"/>
  <c r="E23" i="1"/>
  <c r="E24" i="1"/>
  <c r="F32" i="1"/>
  <c r="H32" i="1"/>
  <c r="F31" i="1"/>
  <c r="G34" i="1"/>
  <c r="G37" i="1"/>
  <c r="E34" i="1"/>
  <c r="E37" i="1"/>
  <c r="F23" i="1"/>
  <c r="F26" i="1"/>
  <c r="F53" i="1"/>
  <c r="F22" i="1"/>
  <c r="H31" i="1"/>
  <c r="E26" i="1"/>
  <c r="E53" i="1"/>
  <c r="F24" i="1"/>
  <c r="F34" i="1"/>
  <c r="F37" i="1"/>
  <c r="H37" i="1"/>
  <c r="F56" i="1"/>
  <c r="H23" i="1"/>
  <c r="I23" i="1"/>
  <c r="G26" i="1"/>
  <c r="G53" i="1"/>
  <c r="G24" i="1"/>
  <c r="H34" i="1"/>
  <c r="I19" i="1"/>
  <c r="H19" i="1"/>
  <c r="H24" i="1"/>
  <c r="I24" i="1"/>
  <c r="H26" i="1"/>
  <c r="I26" i="1"/>
  <c r="F57" i="1"/>
  <c r="E57" i="1"/>
  <c r="H55" i="1"/>
  <c r="I42" i="1"/>
  <c r="H42" i="1"/>
  <c r="I20" i="1"/>
  <c r="I30" i="1"/>
  <c r="I18" i="1"/>
  <c r="I45" i="1"/>
  <c r="G47" i="1"/>
  <c r="G50" i="1"/>
  <c r="E47" i="1"/>
  <c r="E50" i="1"/>
  <c r="H45" i="1"/>
  <c r="F47" i="1"/>
  <c r="F50" i="1"/>
  <c r="E44" i="1"/>
  <c r="E46" i="1"/>
  <c r="H50" i="1"/>
  <c r="I47" i="1"/>
  <c r="H53" i="1"/>
  <c r="I50" i="1"/>
  <c r="H47" i="1"/>
  <c r="G25" i="1"/>
  <c r="I22" i="1"/>
  <c r="F25" i="1"/>
  <c r="E25" i="1"/>
  <c r="G44" i="1"/>
  <c r="F44" i="1"/>
  <c r="F46" i="1"/>
  <c r="I41" i="1"/>
  <c r="H41" i="1"/>
  <c r="F33" i="1"/>
  <c r="G33" i="1"/>
  <c r="G35" i="1"/>
  <c r="E33" i="1"/>
  <c r="H30" i="1"/>
  <c r="H20" i="1"/>
  <c r="H22" i="1"/>
  <c r="H18" i="1"/>
  <c r="F36" i="1"/>
  <c r="F49" i="1"/>
  <c r="F35" i="1"/>
  <c r="E36" i="1"/>
  <c r="E38" i="1"/>
  <c r="E35" i="1"/>
  <c r="G27" i="1"/>
  <c r="F27" i="1"/>
  <c r="E27" i="1"/>
  <c r="I25" i="1"/>
  <c r="I56" i="1"/>
  <c r="H56" i="1"/>
  <c r="G57" i="1"/>
  <c r="H44" i="1"/>
  <c r="G46" i="1"/>
  <c r="I44" i="1"/>
  <c r="I33" i="1"/>
  <c r="G36" i="1"/>
  <c r="G38" i="1"/>
  <c r="H25" i="1"/>
  <c r="H33" i="1"/>
  <c r="F52" i="1"/>
  <c r="F54" i="1"/>
  <c r="F48" i="1"/>
  <c r="G49" i="1"/>
  <c r="H35" i="1"/>
  <c r="I35" i="1"/>
  <c r="E49" i="1"/>
  <c r="H36" i="1"/>
  <c r="F38" i="1"/>
  <c r="I27" i="1"/>
  <c r="H27" i="1"/>
  <c r="I57" i="1"/>
  <c r="H57" i="1"/>
  <c r="I46" i="1"/>
  <c r="H46" i="1"/>
  <c r="I36" i="1"/>
  <c r="G52" i="1"/>
  <c r="G54" i="1"/>
  <c r="I54" i="1"/>
  <c r="G48" i="1"/>
  <c r="I48" i="1"/>
  <c r="E52" i="1"/>
  <c r="E54" i="1"/>
  <c r="E48" i="1"/>
  <c r="H49" i="1"/>
  <c r="I49" i="1"/>
  <c r="I38" i="1"/>
  <c r="H38" i="1"/>
  <c r="H54" i="1"/>
  <c r="I52" i="1"/>
  <c r="H48" i="1"/>
  <c r="H52" i="1"/>
</calcChain>
</file>

<file path=xl/comments1.xml><?xml version="1.0" encoding="utf-8"?>
<comments xmlns="http://schemas.openxmlformats.org/spreadsheetml/2006/main">
  <authors>
    <author>Смолина Елена Александровна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план на текущий год, утвержденный постановлением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по казначейской росписи на последний день отчетного периода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>Смолина Елена Александровна:</t>
        </r>
        <r>
          <rPr>
            <sz val="9"/>
            <color indexed="81"/>
            <rFont val="Tahoma"/>
            <family val="2"/>
            <charset val="204"/>
          </rPr>
          <t xml:space="preserve">
кассовое исполнение на последний день отчетного периода</t>
        </r>
      </text>
    </comment>
  </commentList>
</comments>
</file>

<file path=xl/sharedStrings.xml><?xml version="1.0" encoding="utf-8"?>
<sst xmlns="http://schemas.openxmlformats.org/spreadsheetml/2006/main" count="345" uniqueCount="112">
  <si>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</si>
  <si>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</si>
  <si>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</si>
  <si>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</si>
  <si>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</si>
  <si>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</si>
  <si>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</si>
  <si>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</si>
  <si>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</si>
  <si>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</si>
  <si>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Благоустройство города Югорска на 2014-2020 годы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</si>
  <si>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</si>
  <si>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</si>
  <si>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</si>
  <si>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</si>
  <si>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</si>
  <si>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</si>
  <si>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</si>
  <si>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</si>
  <si>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</si>
  <si>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</si>
  <si>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Цель: Комплексное благоустройство и озеленение города Югорска, создание благоуприятных, комфортных и безопасных условий для проживания и отдыха жителей города</t>
  </si>
  <si>
    <t>Задача 1 Развитие и поддержка инициатив жителей города по благоустройству территорий</t>
  </si>
  <si>
    <t>Подпрограмма 1 "Благоустройство территорий города Югорска на 2014-2020 годы"</t>
  </si>
  <si>
    <t>местный бюджет</t>
  </si>
  <si>
    <t>Выполнение работ по благоустройству города</t>
  </si>
  <si>
    <t>Исполнение наказов избирателей по благоустройству</t>
  </si>
  <si>
    <t>ДЖКиСК</t>
  </si>
  <si>
    <t>Итого по задаче 1, в том числе:</t>
  </si>
  <si>
    <t>Задача 1 Приведение объектов благоустройства в надлежащее санитарно-техническое состояние</t>
  </si>
  <si>
    <t>Подпрограмма  2 "Содержание и текущий ремонт объектов благоустройства в городе Югорске на 2014-2020 годы"</t>
  </si>
  <si>
    <t>Обеспечение содержания объектов благоустройства города</t>
  </si>
  <si>
    <t>Итого по подпрограмме 1, в том числе:</t>
  </si>
  <si>
    <t>Итого по подпрограмме 2, в том числе:</t>
  </si>
  <si>
    <t>Отдельное мероприятие "Санитарный отлов безнадзорных и бродячих животных"</t>
  </si>
  <si>
    <t>Задача 1 Регулирование численности безнадзорных и бродячих животных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</si>
  <si>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</si>
  <si>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</si>
  <si>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</si>
  <si>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</si>
  <si>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Итого по отдельному мероприятию, в том числе:</t>
  </si>
  <si>
    <t>в том числе</t>
  </si>
  <si>
    <t>(соисполнитель)</t>
  </si>
  <si>
    <t xml:space="preserve">Дата составления отчета </t>
  </si>
  <si>
    <t>(34675)5-00-47</t>
  </si>
  <si>
    <t>Управление по бухгалтерскому учету и отчетности</t>
  </si>
  <si>
    <t>Смолина Е.А.</t>
  </si>
  <si>
    <t>Михайлова Л.А.</t>
  </si>
  <si>
    <t xml:space="preserve">Ответственный исполнитель: Департамент жилищно-коммунального и строительного комплекса администрации города </t>
  </si>
  <si>
    <t>Соисполнитель: Управление  по бухгалтерскому учету и отчетности администрации города</t>
  </si>
  <si>
    <t>Итого</t>
  </si>
  <si>
    <t>Х</t>
  </si>
  <si>
    <t>Санитарный отлов безнадзорных и бродячих животных</t>
  </si>
  <si>
    <t>Премирование работников организаций, добившихся наивысших результатов в работе по благоустройству муниципального образования город Югорск</t>
  </si>
  <si>
    <t>Всего</t>
  </si>
  <si>
    <t>Бандурин В.К.</t>
  </si>
  <si>
    <t>Бочарова О.В.</t>
  </si>
  <si>
    <t>Мероприятия программы</t>
  </si>
  <si>
    <t>Ответственный исполнитель/ соисполнитель</t>
  </si>
  <si>
    <t>Финансовые затраты на реализацию, тыс.руб.</t>
  </si>
  <si>
    <t>2014 год</t>
  </si>
  <si>
    <t>2015 год</t>
  </si>
  <si>
    <t xml:space="preserve">2016 год </t>
  </si>
  <si>
    <t xml:space="preserve">2017 год </t>
  </si>
  <si>
    <t xml:space="preserve">2018 год </t>
  </si>
  <si>
    <t xml:space="preserve">2019 год </t>
  </si>
  <si>
    <t xml:space="preserve">2020 год </t>
  </si>
  <si>
    <t>Цель: "Комплексное благоустройство и озеленение города Югорска, создание благоприятных, комфортных и безопасных условий для проживания и отдыха жителей города"</t>
  </si>
  <si>
    <t>Подпрограмма 1 «Благоустройство территорий города Югорска на 2014-2020 годы»</t>
  </si>
  <si>
    <t>Задача 1.Развитие и поддержка инициатив жителей города по благоустройству территорий</t>
  </si>
  <si>
    <t>бюджет МО</t>
  </si>
  <si>
    <t>50 601,5</t>
  </si>
  <si>
    <t>бюджет АО</t>
  </si>
  <si>
    <t>Благоустройство придомовой территории многоквартирного дома по итогам ежегодного конкурса "Многоквар-тирный дом образцового содержания"</t>
  </si>
  <si>
    <t>Итого по задаче 1</t>
  </si>
  <si>
    <t>в том числе:</t>
  </si>
  <si>
    <t>Итого по подпрограмме 1</t>
  </si>
  <si>
    <t>744 01,5</t>
  </si>
  <si>
    <t>Подпрограмма 2 «Содержание и текущий ремонт объектов благоустройства в городе Югорске на 2014-2020 годы»</t>
  </si>
  <si>
    <t>Задача 1. Приведение объектов благоустройства  в надлежащее санитарно-техническом состояние</t>
  </si>
  <si>
    <t>Премирование работников организаций, добившихся наивысших результатов, по результатам региональных конкурсов в области энергосбережения и сфере жилищно-коммунального комплекса</t>
  </si>
  <si>
    <t>УБУиО</t>
  </si>
  <si>
    <t>Итого по подпрограмме 2</t>
  </si>
  <si>
    <t xml:space="preserve">Отдельное мероприятие  «Санитарный отлов безнадзорных и бродячих  животных» </t>
  </si>
  <si>
    <t>Задача 1. Регулирование численности безнадзорных и бродячих животных</t>
  </si>
  <si>
    <t xml:space="preserve">Санитарный отлов безнадзорных и бродячих  животных </t>
  </si>
  <si>
    <t>Итого по отдельному мероприятию</t>
  </si>
  <si>
    <t xml:space="preserve">Всего по муниципальной программе </t>
  </si>
  <si>
    <t>Ответственный исполнитель  ДЖКиСК</t>
  </si>
  <si>
    <t xml:space="preserve">Соисполнитель Управление бухгалтерского учета и отчетности </t>
  </si>
  <si>
    <t>Перечень мероприятий муниципальной программы «Благоустройство города Югорска на 2014-2020 годы»</t>
  </si>
  <si>
    <t>таблица 2</t>
  </si>
  <si>
    <t>1.1</t>
  </si>
  <si>
    <t>1.2</t>
  </si>
  <si>
    <t>1.3</t>
  </si>
  <si>
    <t>О внесении изменений в постановление администрации города Югорска от 31.10.2013 № 3272</t>
  </si>
  <si>
    <t>от 25.11.2014 №6406</t>
  </si>
  <si>
    <t>Благоустройство придомовой территории многоквартирного дома по итогам ежегодного конкурса "Многоквартирный дом образцового содержания"</t>
  </si>
  <si>
    <t xml:space="preserve"> в том числе:</t>
  </si>
  <si>
    <t>Всего по муниципальной программе,</t>
  </si>
  <si>
    <t>(34675)7-03-66</t>
  </si>
  <si>
    <t>Подпрограмма 2 "Содержание и текущий ремонт объектов благоустройства в городе Югорске на 2014-2020 годы"</t>
  </si>
  <si>
    <t>по состоянию на  31 марта 2015 года</t>
  </si>
  <si>
    <t>Таблица 2</t>
  </si>
  <si>
    <t xml:space="preserve">Перечень мероприятий муниципальной программы "Благоустройство города Югорска на 2014-2020 годы" </t>
  </si>
  <si>
    <t>с учетом ноября 2014г</t>
  </si>
  <si>
    <t>1</t>
  </si>
  <si>
    <t xml:space="preserve">ВСЕГО ПО МУНИЦИПАЛЬНОЙ ПРОГРАММЕ </t>
  </si>
  <si>
    <r>
      <rPr>
        <u/>
        <sz val="12"/>
        <rFont val="Times New Roman"/>
        <family val="1"/>
        <charset val="204"/>
      </rPr>
      <t xml:space="preserve">13  </t>
    </r>
    <r>
      <rPr>
        <sz val="12"/>
        <rFont val="Times New Roman"/>
        <family val="1"/>
        <charset val="204"/>
      </rPr>
      <t>/  апреля  /2015 года</t>
    </r>
  </si>
  <si>
    <t>Работы будут выполняться в летнее время</t>
  </si>
  <si>
    <t>Оплата производится по факту выполненных работ</t>
  </si>
  <si>
    <t>Работы будут выполняться после определения победителя конкурса, конкурс проводится ко дню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</si>
</sst>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66" formatCode="00\.00\.00"/>
    <numFmt numFmtId="167" formatCode="#,##0.0_ ;[Red]\-#,##0.0\ "/>
  </numFmts>
  <fonts count="3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FF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0"/>
      <color rgb="FF00B0F0"/>
      <name val="Arial Cyr"/>
      <family val="2"/>
      <charset val="204"/>
    </font>
    <font>
      <sz val="9"/>
      <color rgb="FF0000FF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8" fillId="0" borderId="0"/>
    <xf numFmtId="0" fontId="1" fillId="0" borderId="0"/>
    <xf numFmtId="0" fontId="2" fillId="0" borderId="0"/>
  </cellStyleXfs>
  <cellXfs count="367">
    <xf numFmtId="0" fontId="0" fillId="0" borderId="0" xfId="0"/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/>
    <xf numFmtId="0" fontId="4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17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164" fontId="8" fillId="0" borderId="0" xfId="1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6" fillId="0" borderId="0" xfId="1" applyFont="1" applyBorder="1" applyAlignment="1">
      <alignment vertical="center"/>
    </xf>
    <xf numFmtId="0" fontId="1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top" wrapText="1"/>
    </xf>
    <xf numFmtId="0" fontId="16" fillId="0" borderId="10" xfId="1" applyFont="1" applyBorder="1" applyAlignment="1">
      <alignment vertical="center"/>
    </xf>
    <xf numFmtId="0" fontId="6" fillId="0" borderId="10" xfId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6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/>
    </xf>
    <xf numFmtId="0" fontId="12" fillId="0" borderId="5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164" fontId="12" fillId="0" borderId="10" xfId="0" applyNumberFormat="1" applyFont="1" applyFill="1" applyBorder="1" applyAlignment="1" applyProtection="1">
      <alignment horizontal="center" vertical="center" wrapText="1"/>
    </xf>
    <xf numFmtId="164" fontId="8" fillId="0" borderId="10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20" fillId="0" borderId="0" xfId="0" applyNumberFormat="1" applyFont="1" applyFill="1" applyBorder="1" applyAlignment="1">
      <alignment horizontal="center" vertical="top" wrapText="1"/>
    </xf>
    <xf numFmtId="49" fontId="14" fillId="0" borderId="0" xfId="1" applyNumberFormat="1" applyFont="1" applyBorder="1" applyAlignment="1">
      <alignment horizontal="center" vertical="top" wrapText="1"/>
    </xf>
    <xf numFmtId="49" fontId="15" fillId="0" borderId="11" xfId="0" applyNumberFormat="1" applyFont="1" applyBorder="1" applyAlignment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2" fillId="0" borderId="10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8" fillId="0" borderId="1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9" fillId="0" borderId="0" xfId="0" applyFont="1" applyBorder="1" applyAlignment="1">
      <alignment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5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8" fillId="0" borderId="30" xfId="1" applyNumberFormat="1" applyFont="1" applyBorder="1" applyAlignment="1">
      <alignment horizontal="center" vertical="center" wrapText="1"/>
    </xf>
    <xf numFmtId="164" fontId="8" fillId="0" borderId="30" xfId="0" applyNumberFormat="1" applyFont="1" applyFill="1" applyBorder="1" applyAlignment="1">
      <alignment horizontal="center" vertical="center" wrapText="1"/>
    </xf>
    <xf numFmtId="165" fontId="8" fillId="0" borderId="30" xfId="0" applyNumberFormat="1" applyFont="1" applyFill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center" wrapText="1"/>
    </xf>
    <xf numFmtId="49" fontId="15" fillId="0" borderId="0" xfId="0" applyNumberFormat="1" applyFont="1" applyBorder="1" applyAlignment="1">
      <alignment vertical="top" wrapText="1"/>
    </xf>
    <xf numFmtId="49" fontId="14" fillId="0" borderId="7" xfId="1" applyNumberFormat="1" applyFont="1" applyFill="1" applyBorder="1" applyAlignment="1">
      <alignment vertical="center" wrapText="1"/>
    </xf>
    <xf numFmtId="49" fontId="3" fillId="0" borderId="7" xfId="1" applyNumberFormat="1" applyFont="1" applyFill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64" fontId="24" fillId="0" borderId="3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/>
    <xf numFmtId="0" fontId="16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/>
    <xf numFmtId="4" fontId="23" fillId="0" borderId="5" xfId="0" applyNumberFormat="1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4" fontId="23" fillId="0" borderId="5" xfId="0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28" fillId="0" borderId="0" xfId="2"/>
    <xf numFmtId="0" fontId="3" fillId="0" borderId="5" xfId="2" applyFont="1" applyBorder="1" applyAlignment="1">
      <alignment horizontal="center" vertical="center" wrapText="1"/>
    </xf>
    <xf numFmtId="0" fontId="30" fillId="0" borderId="0" xfId="2" applyFont="1" applyAlignmen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10" xfId="2" applyFont="1" applyBorder="1" applyAlignment="1">
      <alignment horizontal="center" vertical="center"/>
    </xf>
    <xf numFmtId="0" fontId="3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6" fillId="0" borderId="5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5" xfId="2" applyNumberFormat="1" applyFont="1" applyBorder="1" applyAlignment="1">
      <alignment horizontal="center" vertical="center" wrapText="1"/>
    </xf>
    <xf numFmtId="164" fontId="23" fillId="0" borderId="6" xfId="2" applyNumberFormat="1" applyFont="1" applyBorder="1" applyAlignment="1">
      <alignment horizontal="center" vertical="center" wrapText="1"/>
    </xf>
    <xf numFmtId="164" fontId="2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5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6" xfId="4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/>
    <xf numFmtId="0" fontId="3" fillId="0" borderId="38" xfId="2" applyFont="1" applyBorder="1" applyAlignment="1">
      <alignment horizontal="center" vertical="center" wrapText="1"/>
    </xf>
    <xf numFmtId="164" fontId="10" fillId="0" borderId="38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38" xfId="2" applyNumberFormat="1" applyFont="1" applyBorder="1" applyAlignment="1">
      <alignment horizontal="center" vertical="center" wrapText="1"/>
    </xf>
    <xf numFmtId="164" fontId="23" fillId="0" borderId="38" xfId="2" applyNumberFormat="1" applyFont="1" applyBorder="1" applyAlignment="1">
      <alignment horizontal="center" vertical="center" wrapText="1"/>
    </xf>
    <xf numFmtId="164" fontId="3" fillId="0" borderId="39" xfId="2" applyNumberFormat="1" applyFont="1" applyBorder="1" applyAlignment="1">
      <alignment horizontal="center" vertical="center" wrapText="1"/>
    </xf>
    <xf numFmtId="164" fontId="3" fillId="0" borderId="4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1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42" xfId="2" applyNumberFormat="1" applyFont="1" applyBorder="1" applyAlignment="1">
      <alignment horizontal="center" vertical="center" wrapText="1"/>
    </xf>
    <xf numFmtId="0" fontId="3" fillId="0" borderId="43" xfId="2" applyFont="1" applyBorder="1" applyAlignment="1">
      <alignment vertical="center" wrapText="1"/>
    </xf>
    <xf numFmtId="0" fontId="3" fillId="0" borderId="42" xfId="2" applyFont="1" applyBorder="1" applyAlignment="1">
      <alignment horizontal="center" vertical="center" wrapText="1"/>
    </xf>
    <xf numFmtId="164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4" xfId="2" applyNumberFormat="1" applyFont="1" applyBorder="1" applyAlignment="1">
      <alignment horizontal="center" vertical="center" wrapText="1"/>
    </xf>
    <xf numFmtId="164" fontId="23" fillId="0" borderId="44" xfId="2" applyNumberFormat="1" applyFont="1" applyBorder="1" applyAlignment="1">
      <alignment horizontal="center" vertical="center" wrapText="1"/>
    </xf>
    <xf numFmtId="164" fontId="23" fillId="0" borderId="45" xfId="2" applyNumberFormat="1" applyFont="1" applyBorder="1" applyAlignment="1">
      <alignment horizontal="center" vertical="center" wrapText="1"/>
    </xf>
    <xf numFmtId="164" fontId="2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6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7" xfId="4" applyNumberFormat="1" applyFont="1" applyFill="1" applyBorder="1" applyAlignment="1" applyProtection="1">
      <alignment horizontal="center" vertical="center" wrapText="1"/>
      <protection hidden="1"/>
    </xf>
    <xf numFmtId="49" fontId="32" fillId="0" borderId="37" xfId="2" applyNumberFormat="1" applyFont="1" applyBorder="1" applyAlignment="1">
      <alignment horizontal="center" vertical="center" wrapText="1"/>
    </xf>
    <xf numFmtId="166" fontId="23" fillId="0" borderId="20" xfId="4" applyNumberFormat="1" applyFont="1" applyFill="1" applyBorder="1" applyAlignment="1" applyProtection="1">
      <alignment horizontal="left" vertical="center" wrapText="1"/>
      <protection hidden="1"/>
    </xf>
    <xf numFmtId="0" fontId="23" fillId="0" borderId="9" xfId="2" applyFont="1" applyBorder="1" applyAlignment="1">
      <alignment horizontal="center" vertical="center" wrapText="1"/>
    </xf>
    <xf numFmtId="164" fontId="26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3" fillId="0" borderId="48" xfId="2" applyNumberFormat="1" applyFont="1" applyBorder="1" applyAlignment="1">
      <alignment horizontal="center" vertical="center"/>
    </xf>
    <xf numFmtId="164" fontId="23" fillId="0" borderId="48" xfId="4" applyNumberFormat="1" applyFont="1" applyFill="1" applyBorder="1" applyAlignment="1" applyProtection="1">
      <alignment horizontal="center" vertical="center"/>
      <protection hidden="1"/>
    </xf>
    <xf numFmtId="164" fontId="3" fillId="0" borderId="48" xfId="4" applyNumberFormat="1" applyFont="1" applyFill="1" applyBorder="1" applyAlignment="1" applyProtection="1">
      <alignment horizontal="center" vertical="center"/>
      <protection hidden="1"/>
    </xf>
    <xf numFmtId="49" fontId="11" fillId="0" borderId="44" xfId="2" applyNumberFormat="1" applyFont="1" applyBorder="1" applyAlignment="1">
      <alignment horizontal="center" vertical="center" wrapText="1"/>
    </xf>
    <xf numFmtId="0" fontId="10" fillId="0" borderId="49" xfId="2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48" xfId="2" applyFont="1" applyBorder="1" applyAlignment="1">
      <alignment horizontal="center" vertical="center" wrapText="1"/>
    </xf>
    <xf numFmtId="164" fontId="26" fillId="0" borderId="10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48" xfId="2" applyNumberFormat="1" applyFont="1" applyBorder="1" applyAlignment="1">
      <alignment horizontal="center" vertical="center" wrapText="1"/>
    </xf>
    <xf numFmtId="164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164" fontId="29" fillId="0" borderId="48" xfId="2" applyNumberFormat="1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166" fontId="33" fillId="0" borderId="19" xfId="4" applyNumberFormat="1" applyFont="1" applyFill="1" applyBorder="1" applyAlignment="1" applyProtection="1">
      <alignment horizontal="left" vertical="center" wrapText="1"/>
      <protection hidden="1"/>
    </xf>
    <xf numFmtId="0" fontId="3" fillId="0" borderId="9" xfId="2" applyFont="1" applyBorder="1" applyAlignment="1">
      <alignment horizontal="center" vertical="center" wrapText="1"/>
    </xf>
    <xf numFmtId="164" fontId="10" fillId="0" borderId="19" xfId="4" applyNumberFormat="1" applyFont="1" applyFill="1" applyBorder="1" applyAlignment="1" applyProtection="1">
      <alignment horizontal="center" vertical="center"/>
      <protection hidden="1"/>
    </xf>
    <xf numFmtId="164" fontId="23" fillId="0" borderId="9" xfId="2" applyNumberFormat="1" applyFont="1" applyBorder="1" applyAlignment="1">
      <alignment horizontal="center" vertical="center"/>
    </xf>
    <xf numFmtId="164" fontId="3" fillId="0" borderId="48" xfId="2" applyNumberFormat="1" applyFont="1" applyBorder="1" applyAlignment="1">
      <alignment horizontal="center" vertical="center"/>
    </xf>
    <xf numFmtId="49" fontId="11" fillId="0" borderId="48" xfId="2" applyNumberFormat="1" applyFont="1" applyBorder="1" applyAlignment="1">
      <alignment vertical="center" wrapText="1"/>
    </xf>
    <xf numFmtId="0" fontId="11" fillId="0" borderId="48" xfId="2" applyFont="1" applyBorder="1" applyAlignment="1">
      <alignment vertical="center" wrapText="1"/>
    </xf>
    <xf numFmtId="164" fontId="10" fillId="0" borderId="48" xfId="2" applyNumberFormat="1" applyFont="1" applyBorder="1" applyAlignment="1">
      <alignment horizontal="center" vertical="center"/>
    </xf>
    <xf numFmtId="164" fontId="10" fillId="0" borderId="48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top" wrapText="1"/>
    </xf>
    <xf numFmtId="164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164" fontId="10" fillId="0" borderId="52" xfId="2" applyNumberFormat="1" applyFont="1" applyBorder="1" applyAlignment="1">
      <alignment horizontal="center" vertical="center"/>
    </xf>
    <xf numFmtId="164" fontId="10" fillId="0" borderId="52" xfId="4" applyNumberFormat="1" applyFont="1" applyFill="1" applyBorder="1" applyAlignment="1" applyProtection="1">
      <alignment horizontal="center" vertical="center"/>
      <protection hidden="1"/>
    </xf>
    <xf numFmtId="164" fontId="23" fillId="0" borderId="45" xfId="2" applyNumberFormat="1" applyFont="1" applyBorder="1" applyAlignment="1">
      <alignment horizontal="center" vertical="center"/>
    </xf>
    <xf numFmtId="164" fontId="2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5" xfId="4" applyNumberFormat="1" applyFont="1" applyFill="1" applyBorder="1" applyAlignment="1" applyProtection="1">
      <alignment horizontal="center" vertical="center"/>
      <protection hidden="1"/>
    </xf>
    <xf numFmtId="164" fontId="3" fillId="0" borderId="56" xfId="4" applyNumberFormat="1" applyFont="1" applyFill="1" applyBorder="1" applyAlignment="1" applyProtection="1">
      <alignment horizontal="center" vertical="center"/>
      <protection hidden="1"/>
    </xf>
    <xf numFmtId="0" fontId="3" fillId="0" borderId="57" xfId="2" applyFont="1" applyBorder="1" applyAlignment="1">
      <alignment horizontal="center" vertical="center" wrapText="1"/>
    </xf>
    <xf numFmtId="164" fontId="10" fillId="0" borderId="58" xfId="4" applyNumberFormat="1" applyFont="1" applyFill="1" applyBorder="1" applyAlignment="1" applyProtection="1">
      <alignment horizontal="center" vertical="center"/>
      <protection hidden="1"/>
    </xf>
    <xf numFmtId="164" fontId="3" fillId="0" borderId="57" xfId="2" applyNumberFormat="1" applyFont="1" applyBorder="1" applyAlignment="1">
      <alignment horizontal="center" vertical="center"/>
    </xf>
    <xf numFmtId="164" fontId="23" fillId="0" borderId="57" xfId="2" applyNumberFormat="1" applyFont="1" applyBorder="1" applyAlignment="1">
      <alignment horizontal="center" vertical="center"/>
    </xf>
    <xf numFmtId="164" fontId="23" fillId="0" borderId="57" xfId="4" applyNumberFormat="1" applyFont="1" applyFill="1" applyBorder="1" applyAlignment="1" applyProtection="1">
      <alignment horizontal="center" vertical="center"/>
      <protection hidden="1"/>
    </xf>
    <xf numFmtId="167" fontId="3" fillId="0" borderId="57" xfId="4" applyNumberFormat="1" applyFont="1" applyFill="1" applyBorder="1" applyAlignment="1" applyProtection="1">
      <alignment horizontal="center" vertical="center"/>
      <protection hidden="1"/>
    </xf>
    <xf numFmtId="49" fontId="11" fillId="0" borderId="37" xfId="2" applyNumberFormat="1" applyFont="1" applyBorder="1" applyAlignment="1">
      <alignment horizontal="center" vertical="center" wrapText="1"/>
    </xf>
    <xf numFmtId="166" fontId="34" fillId="0" borderId="37" xfId="4" applyNumberFormat="1" applyFont="1" applyFill="1" applyBorder="1" applyAlignment="1" applyProtection="1">
      <alignment horizontal="left" vertical="center" wrapText="1"/>
      <protection hidden="1"/>
    </xf>
    <xf numFmtId="164" fontId="10" fillId="0" borderId="57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center" vertical="center" wrapText="1"/>
    </xf>
    <xf numFmtId="164" fontId="10" fillId="0" borderId="57" xfId="4" applyNumberFormat="1" applyFont="1" applyFill="1" applyBorder="1" applyAlignment="1" applyProtection="1">
      <alignment horizontal="center" vertical="center" wrapText="1"/>
      <protection hidden="1"/>
    </xf>
    <xf numFmtId="164" fontId="3" fillId="0" borderId="58" xfId="2" applyNumberFormat="1" applyFont="1" applyBorder="1" applyAlignment="1">
      <alignment horizontal="center" vertical="center"/>
    </xf>
    <xf numFmtId="164" fontId="26" fillId="0" borderId="49" xfId="2" applyNumberFormat="1" applyFont="1" applyBorder="1" applyAlignment="1">
      <alignment horizontal="center" vertical="center"/>
    </xf>
    <xf numFmtId="164" fontId="10" fillId="0" borderId="49" xfId="2" applyNumberFormat="1" applyFont="1" applyBorder="1" applyAlignment="1">
      <alignment horizontal="center" vertical="center"/>
    </xf>
    <xf numFmtId="49" fontId="3" fillId="0" borderId="44" xfId="2" applyNumberFormat="1" applyFont="1" applyBorder="1" applyAlignment="1">
      <alignment vertical="center" wrapText="1"/>
    </xf>
    <xf numFmtId="0" fontId="10" fillId="0" borderId="59" xfId="2" applyFont="1" applyBorder="1" applyAlignment="1">
      <alignment vertical="center"/>
    </xf>
    <xf numFmtId="0" fontId="10" fillId="0" borderId="60" xfId="2" applyFont="1" applyBorder="1" applyAlignment="1">
      <alignment vertical="center"/>
    </xf>
    <xf numFmtId="0" fontId="3" fillId="0" borderId="58" xfId="2" applyFont="1" applyBorder="1" applyAlignment="1">
      <alignment vertical="center"/>
    </xf>
    <xf numFmtId="164" fontId="26" fillId="0" borderId="57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164" fontId="24" fillId="0" borderId="48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 wrapText="1"/>
    </xf>
    <xf numFmtId="164" fontId="8" fillId="0" borderId="38" xfId="2" applyNumberFormat="1" applyFont="1" applyBorder="1" applyAlignment="1">
      <alignment horizontal="center" vertical="center" wrapText="1"/>
    </xf>
    <xf numFmtId="164" fontId="8" fillId="0" borderId="44" xfId="2" applyNumberFormat="1" applyFont="1" applyBorder="1" applyAlignment="1">
      <alignment horizontal="center" vertical="center" wrapText="1"/>
    </xf>
    <xf numFmtId="164" fontId="8" fillId="0" borderId="48" xfId="2" applyNumberFormat="1" applyFont="1" applyBorder="1" applyAlignment="1">
      <alignment horizontal="center" vertical="center"/>
    </xf>
    <xf numFmtId="164" fontId="8" fillId="0" borderId="57" xfId="2" applyNumberFormat="1" applyFont="1" applyBorder="1" applyAlignment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top" wrapText="1"/>
    </xf>
    <xf numFmtId="164" fontId="4" fillId="0" borderId="10" xfId="0" applyNumberFormat="1" applyFont="1" applyFill="1" applyBorder="1" applyAlignment="1" applyProtection="1">
      <alignment horizontal="center" wrapText="1"/>
    </xf>
    <xf numFmtId="0" fontId="10" fillId="0" borderId="21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24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19" xfId="0" applyNumberFormat="1" applyFont="1" applyFill="1" applyBorder="1" applyAlignment="1" applyProtection="1">
      <alignment horizontal="center" vertical="center" wrapText="1"/>
    </xf>
    <xf numFmtId="0" fontId="16" fillId="0" borderId="21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18" xfId="0" applyNumberFormat="1" applyFont="1" applyFill="1" applyBorder="1" applyAlignment="1" applyProtection="1">
      <alignment horizontal="center" vertical="center" wrapText="1"/>
    </xf>
    <xf numFmtId="0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15" xfId="0" applyNumberFormat="1" applyFont="1" applyFill="1" applyBorder="1" applyAlignment="1" applyProtection="1">
      <alignment horizontal="center" vertical="center" wrapText="1"/>
    </xf>
    <xf numFmtId="0" fontId="16" fillId="0" borderId="16" xfId="0" applyNumberFormat="1" applyFont="1" applyFill="1" applyBorder="1" applyAlignment="1" applyProtection="1">
      <alignment horizontal="center" vertical="center" wrapText="1"/>
    </xf>
    <xf numFmtId="0" fontId="16" fillId="0" borderId="33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16" fillId="0" borderId="10" xfId="0" applyNumberFormat="1" applyFont="1" applyFill="1" applyBorder="1" applyAlignment="1" applyProtection="1">
      <alignment horizontal="center" wrapText="1"/>
    </xf>
    <xf numFmtId="49" fontId="15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6" fillId="0" borderId="0" xfId="1" applyFont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49" fontId="3" fillId="0" borderId="22" xfId="1" applyNumberFormat="1" applyFont="1" applyBorder="1" applyAlignment="1">
      <alignment horizontal="center" vertical="center" wrapText="1"/>
    </xf>
    <xf numFmtId="49" fontId="3" fillId="0" borderId="23" xfId="1" applyNumberFormat="1" applyFont="1" applyBorder="1" applyAlignment="1">
      <alignment horizontal="center" vertical="center" wrapText="1"/>
    </xf>
    <xf numFmtId="0" fontId="3" fillId="0" borderId="44" xfId="2" applyFont="1" applyBorder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25" fillId="0" borderId="44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49" fontId="11" fillId="0" borderId="44" xfId="2" applyNumberFormat="1" applyFont="1" applyBorder="1" applyAlignment="1">
      <alignment horizontal="center" vertical="center" wrapText="1"/>
    </xf>
    <xf numFmtId="49" fontId="11" fillId="0" borderId="37" xfId="2" applyNumberFormat="1" applyFont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center" vertical="top" wrapText="1"/>
    </xf>
    <xf numFmtId="0" fontId="10" fillId="0" borderId="9" xfId="2" applyFont="1" applyBorder="1" applyAlignment="1">
      <alignment horizontal="center" vertical="top" wrapText="1"/>
    </xf>
    <xf numFmtId="49" fontId="3" fillId="0" borderId="44" xfId="2" applyNumberFormat="1" applyFont="1" applyBorder="1" applyAlignment="1">
      <alignment horizontal="center" vertical="center" wrapText="1"/>
    </xf>
    <xf numFmtId="49" fontId="3" fillId="0" borderId="37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0" fontId="10" fillId="0" borderId="45" xfId="2" applyFont="1" applyBorder="1" applyAlignment="1">
      <alignment horizontal="center" vertical="center" wrapText="1"/>
    </xf>
    <xf numFmtId="0" fontId="10" fillId="0" borderId="53" xfId="2" applyFont="1" applyBorder="1" applyAlignment="1">
      <alignment horizontal="center" vertical="center" wrapText="1"/>
    </xf>
    <xf numFmtId="0" fontId="10" fillId="0" borderId="54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49" fontId="11" fillId="0" borderId="45" xfId="2" applyNumberFormat="1" applyFont="1" applyBorder="1" applyAlignment="1">
      <alignment horizontal="center" vertical="center" wrapText="1"/>
    </xf>
    <xf numFmtId="49" fontId="11" fillId="0" borderId="53" xfId="2" applyNumberFormat="1" applyFont="1" applyBorder="1" applyAlignment="1">
      <alignment horizontal="center" vertical="center" wrapText="1"/>
    </xf>
    <xf numFmtId="49" fontId="11" fillId="0" borderId="54" xfId="2" applyNumberFormat="1" applyFont="1" applyBorder="1" applyAlignment="1">
      <alignment horizontal="center" vertical="center" wrapText="1"/>
    </xf>
    <xf numFmtId="166" fontId="34" fillId="0" borderId="44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37" xfId="4" applyNumberFormat="1" applyFont="1" applyFill="1" applyBorder="1" applyAlignment="1" applyProtection="1">
      <alignment horizontal="center" vertical="center" wrapText="1"/>
      <protection hidden="1"/>
    </xf>
    <xf numFmtId="166" fontId="34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0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52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53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35" fillId="0" borderId="20" xfId="4" applyNumberFormat="1" applyFont="1" applyFill="1" applyBorder="1" applyAlignment="1" applyProtection="1">
      <alignment horizontal="center" vertical="center" wrapText="1"/>
      <protection hidden="1"/>
    </xf>
    <xf numFmtId="166" fontId="33" fillId="0" borderId="44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37" xfId="4" applyNumberFormat="1" applyFont="1" applyFill="1" applyBorder="1" applyAlignment="1" applyProtection="1">
      <alignment horizontal="left" vertical="center" wrapText="1"/>
      <protection hidden="1"/>
    </xf>
    <xf numFmtId="166" fontId="33" fillId="0" borderId="9" xfId="4" applyNumberFormat="1" applyFont="1" applyFill="1" applyBorder="1" applyAlignment="1" applyProtection="1">
      <alignment horizontal="left" vertical="center" wrapText="1"/>
      <protection hidden="1"/>
    </xf>
    <xf numFmtId="0" fontId="10" fillId="0" borderId="48" xfId="2" applyFont="1" applyBorder="1" applyAlignment="1">
      <alignment horizontal="center" vertical="center" wrapText="1"/>
    </xf>
    <xf numFmtId="49" fontId="11" fillId="0" borderId="48" xfId="2" applyNumberFormat="1" applyFont="1" applyBorder="1" applyAlignment="1">
      <alignment horizontal="center" vertical="center" wrapText="1"/>
    </xf>
    <xf numFmtId="0" fontId="10" fillId="0" borderId="48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33" xfId="2" applyFont="1" applyBorder="1" applyAlignment="1">
      <alignment horizontal="center" vertical="center" wrapText="1"/>
    </xf>
    <xf numFmtId="0" fontId="10" fillId="0" borderId="34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10" fillId="0" borderId="18" xfId="4" applyNumberFormat="1" applyFont="1" applyFill="1" applyBorder="1" applyAlignment="1" applyProtection="1">
      <alignment horizontal="center" vertical="center" wrapText="1"/>
      <protection hidden="1"/>
    </xf>
    <xf numFmtId="49" fontId="11" fillId="0" borderId="8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37" xfId="2" applyFont="1" applyBorder="1" applyAlignment="1">
      <alignment horizontal="left" vertical="center" wrapText="1"/>
    </xf>
    <xf numFmtId="0" fontId="3" fillId="0" borderId="8" xfId="2" applyFont="1" applyBorder="1" applyAlignment="1">
      <alignment horizontal="center" vertical="center" wrapText="1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right"/>
    </xf>
    <xf numFmtId="0" fontId="16" fillId="0" borderId="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33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8" xfId="4" applyNumberFormat="1" applyFont="1" applyFill="1" applyBorder="1" applyAlignment="1" applyProtection="1">
      <alignment horizontal="center" vertical="center" wrapText="1"/>
      <protection hidden="1"/>
    </xf>
    <xf numFmtId="0" fontId="11" fillId="0" borderId="9" xfId="4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_tmp" xfId="4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230"/>
  <sheetViews>
    <sheetView tabSelected="1" topLeftCell="A4" zoomScale="110" zoomScaleNormal="110" workbookViewId="0">
      <selection activeCell="J22" sqref="J22"/>
    </sheetView>
  </sheetViews>
  <sheetFormatPr defaultRowHeight="12.75" x14ac:dyDescent="0.2"/>
  <cols>
    <col min="1" max="1" width="4.85546875" style="3" customWidth="1"/>
    <col min="2" max="2" width="29.85546875" style="3" customWidth="1"/>
    <col min="3" max="3" width="19.140625" style="3" customWidth="1"/>
    <col min="4" max="4" width="16.7109375" style="3" customWidth="1"/>
    <col min="5" max="5" width="15.5703125" style="3" customWidth="1"/>
    <col min="6" max="6" width="17.42578125" style="3" customWidth="1"/>
    <col min="7" max="7" width="16.7109375" style="3" customWidth="1"/>
    <col min="8" max="8" width="16" style="3" customWidth="1"/>
    <col min="9" max="9" width="13.7109375" style="3" customWidth="1"/>
    <col min="10" max="10" width="26.42578125" style="3" customWidth="1"/>
    <col min="11" max="11" width="9.8554687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277" t="s">
        <v>4</v>
      </c>
      <c r="J1" s="277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277" t="s">
        <v>5</v>
      </c>
      <c r="J2" s="277"/>
    </row>
    <row r="3" spans="1:14" ht="18" customHeight="1" x14ac:dyDescent="0.2">
      <c r="A3" s="289" t="s">
        <v>6</v>
      </c>
      <c r="B3" s="289"/>
      <c r="C3" s="289"/>
      <c r="D3" s="289"/>
      <c r="E3" s="289"/>
      <c r="F3" s="289"/>
      <c r="G3" s="289"/>
      <c r="H3" s="289"/>
      <c r="I3" s="289"/>
      <c r="J3" s="289"/>
      <c r="K3" s="2"/>
      <c r="L3" s="1"/>
      <c r="M3" s="1"/>
      <c r="N3" s="1"/>
    </row>
    <row r="4" spans="1:14" ht="18" customHeight="1" x14ac:dyDescent="0.2">
      <c r="A4" s="289" t="s">
        <v>7</v>
      </c>
      <c r="B4" s="289"/>
      <c r="C4" s="289"/>
      <c r="D4" s="289"/>
      <c r="E4" s="289"/>
      <c r="F4" s="289"/>
      <c r="G4" s="289"/>
      <c r="H4" s="289"/>
      <c r="I4" s="289"/>
      <c r="J4" s="289"/>
      <c r="K4" s="2"/>
      <c r="L4" s="1"/>
      <c r="M4" s="1"/>
      <c r="N4" s="1"/>
    </row>
    <row r="5" spans="1:14" ht="18" customHeight="1" x14ac:dyDescent="0.2">
      <c r="A5" s="289" t="s">
        <v>102</v>
      </c>
      <c r="B5" s="289"/>
      <c r="C5" s="289"/>
      <c r="D5" s="289"/>
      <c r="E5" s="289"/>
      <c r="F5" s="289"/>
      <c r="G5" s="289"/>
      <c r="H5" s="289"/>
      <c r="I5" s="289"/>
      <c r="J5" s="289"/>
      <c r="K5" s="2"/>
      <c r="L5" s="1"/>
      <c r="M5" s="1"/>
      <c r="N5" s="1"/>
    </row>
    <row r="6" spans="1:14" ht="24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1"/>
      <c r="K6" s="1"/>
      <c r="L6" s="1"/>
      <c r="M6" s="1"/>
      <c r="N6" s="1"/>
    </row>
    <row r="7" spans="1:14" ht="19.5" customHeight="1" x14ac:dyDescent="0.2">
      <c r="A7" s="290" t="s">
        <v>10</v>
      </c>
      <c r="B7" s="290"/>
      <c r="C7" s="290"/>
      <c r="D7" s="290"/>
      <c r="E7" s="24"/>
      <c r="F7" s="24"/>
      <c r="G7" s="24"/>
      <c r="H7" s="24"/>
      <c r="I7" s="24"/>
      <c r="J7" s="1"/>
      <c r="K7" s="1"/>
      <c r="L7" s="1"/>
      <c r="M7" s="1"/>
      <c r="N7" s="1"/>
    </row>
    <row r="8" spans="1:14" ht="12.75" customHeight="1" x14ac:dyDescent="0.2">
      <c r="A8" s="25"/>
      <c r="B8" s="26" t="s">
        <v>8</v>
      </c>
      <c r="C8" s="26"/>
      <c r="D8" s="24"/>
      <c r="E8" s="24"/>
      <c r="F8" s="24"/>
      <c r="G8" s="24"/>
      <c r="H8" s="24"/>
      <c r="I8" s="24"/>
      <c r="J8" s="1"/>
      <c r="K8" s="1"/>
      <c r="L8" s="1"/>
      <c r="M8" s="1"/>
      <c r="N8" s="1"/>
    </row>
    <row r="9" spans="1:14" ht="19.5" customHeight="1" x14ac:dyDescent="0.2">
      <c r="A9" s="27" t="s">
        <v>11</v>
      </c>
      <c r="B9" s="27"/>
      <c r="C9" s="27"/>
      <c r="D9" s="27"/>
      <c r="E9" s="28"/>
      <c r="F9" s="29"/>
      <c r="G9" s="29"/>
      <c r="H9" s="29"/>
      <c r="I9" s="24"/>
      <c r="J9" s="1"/>
      <c r="K9" s="1"/>
      <c r="L9" s="1"/>
      <c r="M9" s="1"/>
      <c r="N9" s="1"/>
    </row>
    <row r="10" spans="1:14" ht="12" customHeight="1" x14ac:dyDescent="0.2">
      <c r="A10" s="25"/>
      <c r="B10" s="26" t="s">
        <v>9</v>
      </c>
      <c r="C10" s="26"/>
      <c r="D10" s="24"/>
      <c r="E10" s="24"/>
      <c r="F10" s="24"/>
      <c r="G10" s="24"/>
      <c r="H10" s="24"/>
      <c r="I10" s="24"/>
      <c r="J10" s="1"/>
      <c r="K10" s="1"/>
      <c r="L10" s="1"/>
      <c r="M10" s="1"/>
      <c r="N10" s="1"/>
    </row>
    <row r="11" spans="1:14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278" t="s">
        <v>1</v>
      </c>
      <c r="B12" s="279" t="s">
        <v>2</v>
      </c>
      <c r="C12" s="283" t="s">
        <v>12</v>
      </c>
      <c r="D12" s="279" t="s">
        <v>13</v>
      </c>
      <c r="E12" s="279" t="s">
        <v>14</v>
      </c>
      <c r="F12" s="283" t="s">
        <v>15</v>
      </c>
      <c r="G12" s="285" t="s">
        <v>16</v>
      </c>
      <c r="H12" s="287" t="s">
        <v>17</v>
      </c>
      <c r="I12" s="288"/>
      <c r="J12" s="281" t="s">
        <v>20</v>
      </c>
      <c r="K12" s="1"/>
      <c r="L12" s="1"/>
      <c r="M12" s="1"/>
      <c r="N12" s="1"/>
    </row>
    <row r="13" spans="1:14" ht="63" customHeight="1" x14ac:dyDescent="0.2">
      <c r="A13" s="268"/>
      <c r="B13" s="280"/>
      <c r="C13" s="284"/>
      <c r="D13" s="280"/>
      <c r="E13" s="280"/>
      <c r="F13" s="284"/>
      <c r="G13" s="286"/>
      <c r="H13" s="30" t="s">
        <v>18</v>
      </c>
      <c r="I13" s="71" t="s">
        <v>19</v>
      </c>
      <c r="J13" s="282"/>
      <c r="K13" s="6"/>
      <c r="L13" s="1"/>
      <c r="M13" s="1"/>
      <c r="N13" s="1"/>
    </row>
    <row r="14" spans="1:14" ht="14.25" customHeight="1" x14ac:dyDescent="0.2">
      <c r="A14" s="70">
        <v>1</v>
      </c>
      <c r="B14" s="71">
        <v>2</v>
      </c>
      <c r="C14" s="71">
        <v>3</v>
      </c>
      <c r="D14" s="71">
        <v>4</v>
      </c>
      <c r="E14" s="71">
        <v>5</v>
      </c>
      <c r="F14" s="30">
        <v>6</v>
      </c>
      <c r="G14" s="75">
        <v>7</v>
      </c>
      <c r="H14" s="30">
        <v>8</v>
      </c>
      <c r="I14" s="30">
        <v>9</v>
      </c>
      <c r="J14" s="72">
        <v>10</v>
      </c>
      <c r="K14" s="6"/>
      <c r="L14" s="1"/>
      <c r="M14" s="1"/>
      <c r="N14" s="1"/>
    </row>
    <row r="15" spans="1:14" ht="19.5" customHeight="1" x14ac:dyDescent="0.2">
      <c r="A15" s="263" t="s">
        <v>21</v>
      </c>
      <c r="B15" s="264"/>
      <c r="C15" s="264"/>
      <c r="D15" s="264"/>
      <c r="E15" s="264"/>
      <c r="F15" s="264"/>
      <c r="G15" s="264"/>
      <c r="H15" s="264"/>
      <c r="I15" s="264"/>
      <c r="J15" s="265"/>
      <c r="K15" s="6"/>
      <c r="L15" s="1"/>
      <c r="M15" s="1"/>
      <c r="N15" s="1"/>
    </row>
    <row r="16" spans="1:14" ht="19.5" customHeight="1" x14ac:dyDescent="0.2">
      <c r="A16" s="263" t="s">
        <v>23</v>
      </c>
      <c r="B16" s="264"/>
      <c r="C16" s="264"/>
      <c r="D16" s="264"/>
      <c r="E16" s="264"/>
      <c r="F16" s="264"/>
      <c r="G16" s="264"/>
      <c r="H16" s="264"/>
      <c r="I16" s="264"/>
      <c r="J16" s="265"/>
      <c r="K16" s="6"/>
      <c r="L16" s="1"/>
      <c r="M16" s="1"/>
      <c r="N16" s="1"/>
    </row>
    <row r="17" spans="1:14" ht="19.5" customHeight="1" x14ac:dyDescent="0.2">
      <c r="A17" s="263" t="s">
        <v>22</v>
      </c>
      <c r="B17" s="264"/>
      <c r="C17" s="264"/>
      <c r="D17" s="264"/>
      <c r="E17" s="264"/>
      <c r="F17" s="264"/>
      <c r="G17" s="264"/>
      <c r="H17" s="264"/>
      <c r="I17" s="264"/>
      <c r="J17" s="265"/>
      <c r="K17" s="6"/>
      <c r="L17" s="1"/>
      <c r="M17" s="1"/>
      <c r="N17" s="1"/>
    </row>
    <row r="18" spans="1:14" ht="24.75" customHeight="1" x14ac:dyDescent="0.2">
      <c r="A18" s="293" t="s">
        <v>92</v>
      </c>
      <c r="B18" s="266" t="s">
        <v>25</v>
      </c>
      <c r="C18" s="291" t="s">
        <v>27</v>
      </c>
      <c r="D18" s="71" t="s">
        <v>24</v>
      </c>
      <c r="E18" s="220">
        <v>4500</v>
      </c>
      <c r="F18" s="220">
        <v>4500</v>
      </c>
      <c r="G18" s="76">
        <v>0</v>
      </c>
      <c r="H18" s="7">
        <f>F18-G18</f>
        <v>4500</v>
      </c>
      <c r="I18" s="74">
        <f>G18/F18*100%</f>
        <v>0</v>
      </c>
      <c r="J18" s="86" t="s">
        <v>109</v>
      </c>
      <c r="K18" s="6"/>
      <c r="L18" s="1"/>
      <c r="M18" s="1"/>
      <c r="N18" s="1"/>
    </row>
    <row r="19" spans="1:14" ht="32.25" customHeight="1" x14ac:dyDescent="0.2">
      <c r="A19" s="294"/>
      <c r="B19" s="267"/>
      <c r="C19" s="292"/>
      <c r="D19" s="92" t="s">
        <v>39</v>
      </c>
      <c r="E19" s="221">
        <v>0</v>
      </c>
      <c r="F19" s="221">
        <v>0</v>
      </c>
      <c r="G19" s="76">
        <v>0</v>
      </c>
      <c r="H19" s="7">
        <f>F19-G19</f>
        <v>0</v>
      </c>
      <c r="I19" s="74" t="e">
        <f>G19/F19*100%</f>
        <v>#DIV/0!</v>
      </c>
      <c r="J19" s="86"/>
      <c r="K19" s="6"/>
      <c r="L19" s="1"/>
      <c r="M19" s="1"/>
      <c r="N19" s="1"/>
    </row>
    <row r="20" spans="1:14" ht="33.75" customHeight="1" x14ac:dyDescent="0.2">
      <c r="A20" s="127" t="s">
        <v>93</v>
      </c>
      <c r="B20" s="34" t="s">
        <v>26</v>
      </c>
      <c r="C20" s="73" t="s">
        <v>27</v>
      </c>
      <c r="D20" s="71" t="s">
        <v>24</v>
      </c>
      <c r="E20" s="222">
        <v>5500</v>
      </c>
      <c r="F20" s="222">
        <v>5500</v>
      </c>
      <c r="G20" s="76">
        <v>0</v>
      </c>
      <c r="H20" s="7">
        <f>F20-G20</f>
        <v>5500</v>
      </c>
      <c r="I20" s="74">
        <f t="shared" ref="I20:I27" si="0">G20/F20*100%</f>
        <v>0</v>
      </c>
      <c r="J20" s="86" t="s">
        <v>109</v>
      </c>
      <c r="K20" s="6"/>
      <c r="L20" s="1"/>
      <c r="M20" s="1"/>
      <c r="N20" s="1"/>
    </row>
    <row r="21" spans="1:14" ht="76.5" customHeight="1" x14ac:dyDescent="0.2">
      <c r="A21" s="128" t="s">
        <v>94</v>
      </c>
      <c r="B21" s="33" t="s">
        <v>97</v>
      </c>
      <c r="C21" s="35" t="s">
        <v>27</v>
      </c>
      <c r="D21" s="98" t="s">
        <v>24</v>
      </c>
      <c r="E21" s="223">
        <v>100</v>
      </c>
      <c r="F21" s="223">
        <v>100</v>
      </c>
      <c r="G21" s="76">
        <v>0</v>
      </c>
      <c r="H21" s="7">
        <f>F21-G21</f>
        <v>100</v>
      </c>
      <c r="I21" s="74">
        <v>0</v>
      </c>
      <c r="J21" s="86" t="s">
        <v>111</v>
      </c>
      <c r="K21" s="6"/>
      <c r="L21" s="1"/>
      <c r="M21" s="1"/>
      <c r="N21" s="1"/>
    </row>
    <row r="22" spans="1:14" ht="28.5" customHeight="1" x14ac:dyDescent="0.2">
      <c r="A22" s="248" t="s">
        <v>28</v>
      </c>
      <c r="B22" s="249"/>
      <c r="C22" s="250"/>
      <c r="D22" s="79" t="s">
        <v>24</v>
      </c>
      <c r="E22" s="8">
        <f>E18+E20+E21</f>
        <v>10100</v>
      </c>
      <c r="F22" s="8">
        <f t="shared" ref="F22:G22" si="1">F18+F20+F21</f>
        <v>10100</v>
      </c>
      <c r="G22" s="77">
        <f t="shared" si="1"/>
        <v>0</v>
      </c>
      <c r="H22" s="7">
        <f>F22-G22</f>
        <v>10100</v>
      </c>
      <c r="I22" s="74">
        <f t="shared" si="0"/>
        <v>0</v>
      </c>
      <c r="J22" s="78" t="s">
        <v>51</v>
      </c>
      <c r="K22" s="9"/>
      <c r="L22" s="1"/>
      <c r="M22" s="1"/>
      <c r="N22" s="1"/>
    </row>
    <row r="23" spans="1:14" ht="28.5" customHeight="1" x14ac:dyDescent="0.2">
      <c r="A23" s="269"/>
      <c r="B23" s="270"/>
      <c r="C23" s="271"/>
      <c r="D23" s="79" t="s">
        <v>39</v>
      </c>
      <c r="E23" s="8">
        <f>E19</f>
        <v>0</v>
      </c>
      <c r="F23" s="8">
        <f>F19</f>
        <v>0</v>
      </c>
      <c r="G23" s="77">
        <f>G19</f>
        <v>0</v>
      </c>
      <c r="H23" s="7">
        <f t="shared" ref="H23:H24" si="2">F23-G23</f>
        <v>0</v>
      </c>
      <c r="I23" s="74" t="e">
        <f t="shared" si="0"/>
        <v>#DIV/0!</v>
      </c>
      <c r="J23" s="78" t="s">
        <v>51</v>
      </c>
      <c r="K23" s="9"/>
      <c r="L23" s="1"/>
      <c r="M23" s="1"/>
      <c r="N23" s="1"/>
    </row>
    <row r="24" spans="1:14" ht="28.5" customHeight="1" x14ac:dyDescent="0.2">
      <c r="A24" s="251"/>
      <c r="B24" s="252"/>
      <c r="C24" s="253"/>
      <c r="D24" s="79" t="s">
        <v>54</v>
      </c>
      <c r="E24" s="8">
        <f>SUM(E22:E23)</f>
        <v>10100</v>
      </c>
      <c r="F24" s="8">
        <f t="shared" ref="F24:G24" si="3">SUM(F22:F23)</f>
        <v>10100</v>
      </c>
      <c r="G24" s="77">
        <f t="shared" si="3"/>
        <v>0</v>
      </c>
      <c r="H24" s="7">
        <f t="shared" si="2"/>
        <v>10100</v>
      </c>
      <c r="I24" s="74">
        <f t="shared" si="0"/>
        <v>0</v>
      </c>
      <c r="J24" s="78" t="s">
        <v>51</v>
      </c>
      <c r="K24" s="9"/>
      <c r="L24" s="1"/>
      <c r="M24" s="1"/>
      <c r="N24" s="1"/>
    </row>
    <row r="25" spans="1:14" ht="28.5" customHeight="1" x14ac:dyDescent="0.2">
      <c r="A25" s="248" t="s">
        <v>32</v>
      </c>
      <c r="B25" s="249"/>
      <c r="C25" s="249"/>
      <c r="D25" s="79" t="s">
        <v>24</v>
      </c>
      <c r="E25" s="8">
        <f>E22</f>
        <v>10100</v>
      </c>
      <c r="F25" s="8">
        <f t="shared" ref="F25:G25" si="4">F22</f>
        <v>10100</v>
      </c>
      <c r="G25" s="77">
        <f t="shared" si="4"/>
        <v>0</v>
      </c>
      <c r="H25" s="7">
        <f>F25-G25</f>
        <v>10100</v>
      </c>
      <c r="I25" s="74">
        <f t="shared" si="0"/>
        <v>0</v>
      </c>
      <c r="J25" s="78" t="s">
        <v>51</v>
      </c>
      <c r="K25" s="9"/>
      <c r="L25" s="1"/>
      <c r="M25" s="1"/>
      <c r="N25" s="1"/>
    </row>
    <row r="26" spans="1:14" ht="28.5" customHeight="1" x14ac:dyDescent="0.2">
      <c r="A26" s="269"/>
      <c r="B26" s="270"/>
      <c r="C26" s="270"/>
      <c r="D26" s="96" t="s">
        <v>39</v>
      </c>
      <c r="E26" s="8">
        <f>E23</f>
        <v>0</v>
      </c>
      <c r="F26" s="8">
        <f t="shared" ref="F26:G26" si="5">F23</f>
        <v>0</v>
      </c>
      <c r="G26" s="77">
        <f t="shared" si="5"/>
        <v>0</v>
      </c>
      <c r="H26" s="7">
        <f t="shared" ref="H26:H27" si="6">F26-G26</f>
        <v>0</v>
      </c>
      <c r="I26" s="74" t="e">
        <f t="shared" si="0"/>
        <v>#DIV/0!</v>
      </c>
      <c r="J26" s="78" t="s">
        <v>51</v>
      </c>
      <c r="K26" s="9"/>
      <c r="L26" s="1"/>
      <c r="M26" s="1"/>
      <c r="N26" s="1"/>
    </row>
    <row r="27" spans="1:14" ht="28.5" customHeight="1" x14ac:dyDescent="0.2">
      <c r="A27" s="251"/>
      <c r="B27" s="252"/>
      <c r="C27" s="252"/>
      <c r="D27" s="96" t="s">
        <v>54</v>
      </c>
      <c r="E27" s="8">
        <f>SUM(E25:E26)</f>
        <v>10100</v>
      </c>
      <c r="F27" s="8">
        <f t="shared" ref="F27:G27" si="7">SUM(F25:F26)</f>
        <v>10100</v>
      </c>
      <c r="G27" s="77">
        <f t="shared" si="7"/>
        <v>0</v>
      </c>
      <c r="H27" s="7">
        <f t="shared" si="6"/>
        <v>10100</v>
      </c>
      <c r="I27" s="74">
        <f t="shared" si="0"/>
        <v>0</v>
      </c>
      <c r="J27" s="78" t="s">
        <v>51</v>
      </c>
      <c r="K27" s="9"/>
      <c r="L27" s="1"/>
      <c r="M27" s="1"/>
      <c r="N27" s="1"/>
    </row>
    <row r="28" spans="1:14" ht="23.25" customHeight="1" x14ac:dyDescent="0.2">
      <c r="A28" s="263" t="s">
        <v>30</v>
      </c>
      <c r="B28" s="264"/>
      <c r="C28" s="264"/>
      <c r="D28" s="264"/>
      <c r="E28" s="264"/>
      <c r="F28" s="264"/>
      <c r="G28" s="264"/>
      <c r="H28" s="264"/>
      <c r="I28" s="264"/>
      <c r="J28" s="265"/>
      <c r="K28" s="9"/>
      <c r="L28" s="1"/>
      <c r="M28" s="1"/>
      <c r="N28" s="1"/>
    </row>
    <row r="29" spans="1:14" ht="21.75" customHeight="1" x14ac:dyDescent="0.2">
      <c r="A29" s="263" t="s">
        <v>29</v>
      </c>
      <c r="B29" s="264"/>
      <c r="C29" s="264"/>
      <c r="D29" s="264"/>
      <c r="E29" s="264"/>
      <c r="F29" s="264"/>
      <c r="G29" s="264"/>
      <c r="H29" s="264"/>
      <c r="I29" s="264"/>
      <c r="J29" s="265"/>
      <c r="K29" s="9"/>
      <c r="L29" s="1"/>
      <c r="M29" s="1"/>
      <c r="N29" s="1"/>
    </row>
    <row r="30" spans="1:14" ht="48" customHeight="1" x14ac:dyDescent="0.2">
      <c r="A30" s="70">
        <v>1</v>
      </c>
      <c r="B30" s="33" t="s">
        <v>31</v>
      </c>
      <c r="C30" s="35" t="s">
        <v>27</v>
      </c>
      <c r="D30" s="71" t="s">
        <v>24</v>
      </c>
      <c r="E30" s="219">
        <v>52004</v>
      </c>
      <c r="F30" s="7">
        <v>52050.6</v>
      </c>
      <c r="G30" s="76">
        <v>8503.1</v>
      </c>
      <c r="H30" s="7">
        <f>F30-G30</f>
        <v>43547.5</v>
      </c>
      <c r="I30" s="74">
        <f>G30/F30</f>
        <v>0.16336218986908893</v>
      </c>
      <c r="J30" s="366" t="s">
        <v>110</v>
      </c>
      <c r="K30" s="9"/>
      <c r="L30" s="1"/>
      <c r="M30" s="1"/>
      <c r="N30" s="1"/>
    </row>
    <row r="31" spans="1:14" ht="33.75" customHeight="1" x14ac:dyDescent="0.2">
      <c r="A31" s="268">
        <v>2</v>
      </c>
      <c r="B31" s="266" t="s">
        <v>53</v>
      </c>
      <c r="C31" s="35" t="s">
        <v>27</v>
      </c>
      <c r="D31" s="93" t="s">
        <v>39</v>
      </c>
      <c r="E31" s="223">
        <v>0</v>
      </c>
      <c r="F31" s="7">
        <f>E31</f>
        <v>0</v>
      </c>
      <c r="G31" s="76">
        <v>0</v>
      </c>
      <c r="H31" s="7">
        <f t="shared" ref="H31:H32" si="8">F31-G31</f>
        <v>0</v>
      </c>
      <c r="I31" s="74">
        <v>0</v>
      </c>
      <c r="J31" s="86"/>
      <c r="K31" s="9"/>
      <c r="L31" s="1"/>
      <c r="M31" s="1"/>
      <c r="N31" s="1"/>
    </row>
    <row r="32" spans="1:14" ht="52.5" customHeight="1" x14ac:dyDescent="0.2">
      <c r="A32" s="268"/>
      <c r="B32" s="267"/>
      <c r="C32" s="95" t="s">
        <v>45</v>
      </c>
      <c r="D32" s="93" t="s">
        <v>39</v>
      </c>
      <c r="E32" s="223">
        <v>0</v>
      </c>
      <c r="F32" s="7">
        <f>E32</f>
        <v>0</v>
      </c>
      <c r="G32" s="76">
        <v>0</v>
      </c>
      <c r="H32" s="7">
        <f t="shared" si="8"/>
        <v>0</v>
      </c>
      <c r="I32" s="74">
        <v>0</v>
      </c>
      <c r="J32" s="86"/>
      <c r="K32" s="9"/>
      <c r="L32" s="1"/>
      <c r="M32" s="1"/>
      <c r="N32" s="1"/>
    </row>
    <row r="33" spans="1:14" ht="27" customHeight="1" x14ac:dyDescent="0.2">
      <c r="A33" s="248" t="s">
        <v>28</v>
      </c>
      <c r="B33" s="249"/>
      <c r="C33" s="250"/>
      <c r="D33" s="79" t="s">
        <v>24</v>
      </c>
      <c r="E33" s="8">
        <f>E30</f>
        <v>52004</v>
      </c>
      <c r="F33" s="8">
        <f>F30</f>
        <v>52050.6</v>
      </c>
      <c r="G33" s="77">
        <f>G30</f>
        <v>8503.1</v>
      </c>
      <c r="H33" s="7">
        <f>F33-G33</f>
        <v>43547.5</v>
      </c>
      <c r="I33" s="74">
        <f t="shared" ref="I33:I38" si="9">G33/F33</f>
        <v>0.16336218986908893</v>
      </c>
      <c r="J33" s="78" t="s">
        <v>51</v>
      </c>
      <c r="K33" s="9"/>
      <c r="L33" s="1"/>
      <c r="M33" s="1"/>
      <c r="N33" s="1"/>
    </row>
    <row r="34" spans="1:14" ht="27" customHeight="1" x14ac:dyDescent="0.2">
      <c r="A34" s="269"/>
      <c r="B34" s="270"/>
      <c r="C34" s="271"/>
      <c r="D34" s="79" t="s">
        <v>39</v>
      </c>
      <c r="E34" s="8">
        <f>E31+E32</f>
        <v>0</v>
      </c>
      <c r="F34" s="8">
        <f t="shared" ref="F34:G34" si="10">F31+F32</f>
        <v>0</v>
      </c>
      <c r="G34" s="77">
        <f t="shared" si="10"/>
        <v>0</v>
      </c>
      <c r="H34" s="7">
        <f t="shared" ref="H34:H38" si="11">F34-G34</f>
        <v>0</v>
      </c>
      <c r="I34" s="74">
        <v>0</v>
      </c>
      <c r="J34" s="78" t="s">
        <v>51</v>
      </c>
      <c r="K34" s="9"/>
      <c r="L34" s="1"/>
      <c r="M34" s="1"/>
      <c r="N34" s="1"/>
    </row>
    <row r="35" spans="1:14" ht="27" customHeight="1" x14ac:dyDescent="0.2">
      <c r="A35" s="251"/>
      <c r="B35" s="252"/>
      <c r="C35" s="253"/>
      <c r="D35" s="79" t="s">
        <v>54</v>
      </c>
      <c r="E35" s="8">
        <f>SUM(E33:E34)</f>
        <v>52004</v>
      </c>
      <c r="F35" s="8">
        <f t="shared" ref="F35:G35" si="12">SUM(F33:F34)</f>
        <v>52050.6</v>
      </c>
      <c r="G35" s="77">
        <f t="shared" si="12"/>
        <v>8503.1</v>
      </c>
      <c r="H35" s="7">
        <f t="shared" si="11"/>
        <v>43547.5</v>
      </c>
      <c r="I35" s="74">
        <f t="shared" si="9"/>
        <v>0.16336218986908893</v>
      </c>
      <c r="J35" s="78" t="s">
        <v>51</v>
      </c>
      <c r="K35" s="9"/>
      <c r="L35" s="1"/>
      <c r="M35" s="1"/>
      <c r="N35" s="1"/>
    </row>
    <row r="36" spans="1:14" ht="27" customHeight="1" x14ac:dyDescent="0.2">
      <c r="A36" s="248" t="s">
        <v>33</v>
      </c>
      <c r="B36" s="249"/>
      <c r="C36" s="249"/>
      <c r="D36" s="79" t="s">
        <v>24</v>
      </c>
      <c r="E36" s="8">
        <f>E33</f>
        <v>52004</v>
      </c>
      <c r="F36" s="8">
        <f t="shared" ref="F36:G36" si="13">F33</f>
        <v>52050.6</v>
      </c>
      <c r="G36" s="77">
        <f t="shared" si="13"/>
        <v>8503.1</v>
      </c>
      <c r="H36" s="7">
        <f t="shared" si="11"/>
        <v>43547.5</v>
      </c>
      <c r="I36" s="74">
        <f t="shared" si="9"/>
        <v>0.16336218986908893</v>
      </c>
      <c r="J36" s="78" t="s">
        <v>51</v>
      </c>
      <c r="K36" s="9"/>
      <c r="L36" s="1"/>
      <c r="M36" s="1"/>
      <c r="N36" s="1"/>
    </row>
    <row r="37" spans="1:14" ht="27" customHeight="1" x14ac:dyDescent="0.2">
      <c r="A37" s="269"/>
      <c r="B37" s="270"/>
      <c r="C37" s="270"/>
      <c r="D37" s="96" t="s">
        <v>39</v>
      </c>
      <c r="E37" s="8">
        <f>E34</f>
        <v>0</v>
      </c>
      <c r="F37" s="8">
        <f t="shared" ref="F37:G37" si="14">F34</f>
        <v>0</v>
      </c>
      <c r="G37" s="77">
        <f t="shared" si="14"/>
        <v>0</v>
      </c>
      <c r="H37" s="7">
        <f t="shared" si="11"/>
        <v>0</v>
      </c>
      <c r="I37" s="74">
        <v>0</v>
      </c>
      <c r="J37" s="78" t="s">
        <v>51</v>
      </c>
      <c r="K37" s="9"/>
      <c r="L37" s="1"/>
      <c r="M37" s="1"/>
      <c r="N37" s="1"/>
    </row>
    <row r="38" spans="1:14" ht="27" customHeight="1" x14ac:dyDescent="0.2">
      <c r="A38" s="251"/>
      <c r="B38" s="252"/>
      <c r="C38" s="252"/>
      <c r="D38" s="79" t="s">
        <v>54</v>
      </c>
      <c r="E38" s="8">
        <f>SUM(E36:E37)</f>
        <v>52004</v>
      </c>
      <c r="F38" s="8">
        <f t="shared" ref="F38:G38" si="15">SUM(F36:F37)</f>
        <v>52050.6</v>
      </c>
      <c r="G38" s="77">
        <f t="shared" si="15"/>
        <v>8503.1</v>
      </c>
      <c r="H38" s="7">
        <f t="shared" si="11"/>
        <v>43547.5</v>
      </c>
      <c r="I38" s="74">
        <f t="shared" si="9"/>
        <v>0.16336218986908893</v>
      </c>
      <c r="J38" s="78" t="s">
        <v>51</v>
      </c>
      <c r="K38" s="9"/>
      <c r="L38" s="1"/>
      <c r="M38" s="1"/>
      <c r="N38" s="1"/>
    </row>
    <row r="39" spans="1:14" ht="21.75" customHeight="1" x14ac:dyDescent="0.2">
      <c r="A39" s="263" t="s">
        <v>34</v>
      </c>
      <c r="B39" s="264"/>
      <c r="C39" s="264"/>
      <c r="D39" s="264"/>
      <c r="E39" s="264"/>
      <c r="F39" s="264"/>
      <c r="G39" s="264"/>
      <c r="H39" s="264"/>
      <c r="I39" s="264"/>
      <c r="J39" s="265"/>
      <c r="K39" s="9"/>
      <c r="L39" s="1"/>
      <c r="M39" s="1"/>
      <c r="N39" s="1"/>
    </row>
    <row r="40" spans="1:14" ht="21.75" customHeight="1" x14ac:dyDescent="0.2">
      <c r="A40" s="263" t="s">
        <v>35</v>
      </c>
      <c r="B40" s="264"/>
      <c r="C40" s="264"/>
      <c r="D40" s="264"/>
      <c r="E40" s="264"/>
      <c r="F40" s="264"/>
      <c r="G40" s="264"/>
      <c r="H40" s="264"/>
      <c r="I40" s="264"/>
      <c r="J40" s="265"/>
      <c r="K40" s="9"/>
      <c r="L40" s="1"/>
      <c r="M40" s="1"/>
      <c r="N40" s="1"/>
    </row>
    <row r="41" spans="1:14" ht="27" customHeight="1" x14ac:dyDescent="0.2">
      <c r="A41" s="242">
        <v>1</v>
      </c>
      <c r="B41" s="239" t="s">
        <v>52</v>
      </c>
      <c r="C41" s="35" t="s">
        <v>27</v>
      </c>
      <c r="D41" s="71" t="s">
        <v>24</v>
      </c>
      <c r="E41" s="223">
        <v>2834</v>
      </c>
      <c r="F41" s="7">
        <v>2787.4</v>
      </c>
      <c r="G41" s="76">
        <v>243.8</v>
      </c>
      <c r="H41" s="7">
        <f t="shared" ref="H41:H50" si="16">F41-G41</f>
        <v>2543.6</v>
      </c>
      <c r="I41" s="74">
        <f>G41/F41</f>
        <v>8.7465021166678633E-2</v>
      </c>
      <c r="J41" s="366" t="s">
        <v>110</v>
      </c>
      <c r="K41" s="9"/>
      <c r="L41" s="1"/>
      <c r="M41" s="1"/>
      <c r="N41" s="1"/>
    </row>
    <row r="42" spans="1:14" ht="38.25" customHeight="1" x14ac:dyDescent="0.2">
      <c r="A42" s="243"/>
      <c r="B42" s="240"/>
      <c r="C42" s="35" t="s">
        <v>27</v>
      </c>
      <c r="D42" s="71" t="s">
        <v>39</v>
      </c>
      <c r="E42" s="224">
        <v>372.5</v>
      </c>
      <c r="F42" s="7">
        <f>E42</f>
        <v>372.5</v>
      </c>
      <c r="G42" s="76">
        <v>372.5</v>
      </c>
      <c r="H42" s="7">
        <f t="shared" si="16"/>
        <v>0</v>
      </c>
      <c r="I42" s="74">
        <f t="shared" ref="I42:I50" si="17">G42/F42</f>
        <v>1</v>
      </c>
      <c r="J42" s="87"/>
      <c r="K42" s="9"/>
      <c r="L42" s="1"/>
      <c r="M42" s="1"/>
      <c r="N42" s="1"/>
    </row>
    <row r="43" spans="1:14" ht="38.25" customHeight="1" x14ac:dyDescent="0.2">
      <c r="A43" s="244"/>
      <c r="B43" s="241"/>
      <c r="C43" s="88" t="s">
        <v>45</v>
      </c>
      <c r="D43" s="94" t="s">
        <v>39</v>
      </c>
      <c r="E43" s="224">
        <v>32</v>
      </c>
      <c r="F43" s="7">
        <f>E43</f>
        <v>32</v>
      </c>
      <c r="G43" s="76">
        <v>0</v>
      </c>
      <c r="H43" s="7">
        <f t="shared" si="16"/>
        <v>32</v>
      </c>
      <c r="I43" s="74">
        <f t="shared" si="17"/>
        <v>0</v>
      </c>
      <c r="J43" s="87"/>
      <c r="K43" s="9"/>
      <c r="L43" s="1"/>
      <c r="M43" s="1"/>
      <c r="N43" s="1"/>
    </row>
    <row r="44" spans="1:14" ht="22.5" customHeight="1" x14ac:dyDescent="0.2">
      <c r="A44" s="248" t="s">
        <v>28</v>
      </c>
      <c r="B44" s="249"/>
      <c r="C44" s="250"/>
      <c r="D44" s="79" t="s">
        <v>24</v>
      </c>
      <c r="E44" s="8">
        <f>E41</f>
        <v>2834</v>
      </c>
      <c r="F44" s="8">
        <f>F41</f>
        <v>2787.4</v>
      </c>
      <c r="G44" s="77">
        <f>G41</f>
        <v>243.8</v>
      </c>
      <c r="H44" s="7">
        <f t="shared" si="16"/>
        <v>2543.6</v>
      </c>
      <c r="I44" s="74">
        <f t="shared" si="17"/>
        <v>8.7465021166678633E-2</v>
      </c>
      <c r="J44" s="78" t="s">
        <v>51</v>
      </c>
      <c r="K44" s="9"/>
      <c r="L44" s="1"/>
      <c r="M44" s="1"/>
      <c r="N44" s="1"/>
    </row>
    <row r="45" spans="1:14" ht="24.75" customHeight="1" x14ac:dyDescent="0.2">
      <c r="A45" s="251"/>
      <c r="B45" s="252"/>
      <c r="C45" s="253"/>
      <c r="D45" s="79" t="s">
        <v>39</v>
      </c>
      <c r="E45" s="8">
        <f>E42+E43</f>
        <v>404.5</v>
      </c>
      <c r="F45" s="8">
        <f>F42+F43</f>
        <v>404.5</v>
      </c>
      <c r="G45" s="77">
        <f>G42+G43</f>
        <v>372.5</v>
      </c>
      <c r="H45" s="7">
        <f t="shared" si="16"/>
        <v>32</v>
      </c>
      <c r="I45" s="74">
        <f t="shared" si="17"/>
        <v>0.9208899876390606</v>
      </c>
      <c r="J45" s="78" t="s">
        <v>51</v>
      </c>
      <c r="K45" s="9"/>
      <c r="L45" s="1"/>
      <c r="M45" s="1"/>
      <c r="N45" s="1"/>
    </row>
    <row r="46" spans="1:14" ht="26.25" customHeight="1" x14ac:dyDescent="0.2">
      <c r="A46" s="248" t="s">
        <v>40</v>
      </c>
      <c r="B46" s="249"/>
      <c r="C46" s="250"/>
      <c r="D46" s="79" t="s">
        <v>24</v>
      </c>
      <c r="E46" s="8">
        <f>E44</f>
        <v>2834</v>
      </c>
      <c r="F46" s="8">
        <f t="shared" ref="F46:G46" si="18">F44</f>
        <v>2787.4</v>
      </c>
      <c r="G46" s="77">
        <f t="shared" si="18"/>
        <v>243.8</v>
      </c>
      <c r="H46" s="7">
        <f t="shared" si="16"/>
        <v>2543.6</v>
      </c>
      <c r="I46" s="74">
        <f t="shared" si="17"/>
        <v>8.7465021166678633E-2</v>
      </c>
      <c r="J46" s="78" t="s">
        <v>51</v>
      </c>
      <c r="K46" s="9"/>
      <c r="L46" s="1"/>
      <c r="M46" s="1"/>
      <c r="N46" s="1"/>
    </row>
    <row r="47" spans="1:14" ht="27" customHeight="1" x14ac:dyDescent="0.2">
      <c r="A47" s="251"/>
      <c r="B47" s="252"/>
      <c r="C47" s="253"/>
      <c r="D47" s="79" t="s">
        <v>39</v>
      </c>
      <c r="E47" s="8">
        <f>E45</f>
        <v>404.5</v>
      </c>
      <c r="F47" s="8">
        <f t="shared" ref="F47:G47" si="19">F45</f>
        <v>404.5</v>
      </c>
      <c r="G47" s="77">
        <f t="shared" si="19"/>
        <v>372.5</v>
      </c>
      <c r="H47" s="7">
        <f t="shared" si="16"/>
        <v>32</v>
      </c>
      <c r="I47" s="74">
        <f t="shared" si="17"/>
        <v>0.9208899876390606</v>
      </c>
      <c r="J47" s="78" t="s">
        <v>51</v>
      </c>
      <c r="K47" s="9"/>
      <c r="L47" s="1"/>
      <c r="M47" s="1"/>
      <c r="N47" s="1"/>
    </row>
    <row r="48" spans="1:14" ht="27" customHeight="1" x14ac:dyDescent="0.2">
      <c r="A48" s="260" t="s">
        <v>99</v>
      </c>
      <c r="B48" s="261"/>
      <c r="C48" s="262"/>
      <c r="D48" s="79"/>
      <c r="E48" s="8">
        <f>E49+E50</f>
        <v>65342.5</v>
      </c>
      <c r="F48" s="8">
        <f t="shared" ref="F48:G48" si="20">F49+F50</f>
        <v>65342.5</v>
      </c>
      <c r="G48" s="77">
        <f t="shared" si="20"/>
        <v>9119.4</v>
      </c>
      <c r="H48" s="7">
        <f t="shared" si="16"/>
        <v>56223.1</v>
      </c>
      <c r="I48" s="74">
        <f t="shared" si="17"/>
        <v>0.13956307150782415</v>
      </c>
      <c r="J48" s="78"/>
      <c r="K48" s="9"/>
      <c r="L48" s="1"/>
      <c r="M48" s="1"/>
      <c r="N48" s="1"/>
    </row>
    <row r="49" spans="1:14" ht="22.5" customHeight="1" x14ac:dyDescent="0.2">
      <c r="A49" s="254" t="s">
        <v>98</v>
      </c>
      <c r="B49" s="255"/>
      <c r="C49" s="256"/>
      <c r="D49" s="79" t="s">
        <v>24</v>
      </c>
      <c r="E49" s="8">
        <f t="shared" ref="E49:G50" si="21">E25+E36+E46</f>
        <v>64938</v>
      </c>
      <c r="F49" s="8">
        <f t="shared" si="21"/>
        <v>64938</v>
      </c>
      <c r="G49" s="77">
        <f t="shared" si="21"/>
        <v>8746.9</v>
      </c>
      <c r="H49" s="7">
        <f t="shared" si="16"/>
        <v>56191.1</v>
      </c>
      <c r="I49" s="74">
        <f t="shared" si="17"/>
        <v>0.13469617173303766</v>
      </c>
      <c r="J49" s="78" t="s">
        <v>51</v>
      </c>
      <c r="K49" s="9"/>
      <c r="L49" s="1"/>
      <c r="M49" s="1"/>
      <c r="N49" s="1"/>
    </row>
    <row r="50" spans="1:14" ht="25.5" customHeight="1" x14ac:dyDescent="0.2">
      <c r="A50" s="257"/>
      <c r="B50" s="258"/>
      <c r="C50" s="259"/>
      <c r="D50" s="79" t="s">
        <v>39</v>
      </c>
      <c r="E50" s="8">
        <f t="shared" si="21"/>
        <v>404.5</v>
      </c>
      <c r="F50" s="8">
        <f t="shared" si="21"/>
        <v>404.5</v>
      </c>
      <c r="G50" s="77">
        <f t="shared" si="21"/>
        <v>372.5</v>
      </c>
      <c r="H50" s="7">
        <f t="shared" si="16"/>
        <v>32</v>
      </c>
      <c r="I50" s="74">
        <f t="shared" si="17"/>
        <v>0.9208899876390606</v>
      </c>
      <c r="J50" s="78" t="s">
        <v>51</v>
      </c>
      <c r="K50" s="9"/>
      <c r="L50" s="1"/>
      <c r="M50" s="1"/>
      <c r="N50" s="1"/>
    </row>
    <row r="51" spans="1:14" ht="16.5" customHeight="1" x14ac:dyDescent="0.2">
      <c r="A51" s="245" t="s">
        <v>41</v>
      </c>
      <c r="B51" s="246"/>
      <c r="C51" s="246"/>
      <c r="D51" s="246"/>
      <c r="E51" s="246"/>
      <c r="F51" s="246"/>
      <c r="G51" s="246"/>
      <c r="H51" s="246"/>
      <c r="I51" s="246"/>
      <c r="J51" s="247"/>
      <c r="K51" s="9"/>
      <c r="L51" s="1"/>
      <c r="M51" s="1"/>
      <c r="N51" s="1"/>
    </row>
    <row r="52" spans="1:14" ht="22.5" customHeight="1" x14ac:dyDescent="0.2">
      <c r="A52" s="227" t="s">
        <v>48</v>
      </c>
      <c r="B52" s="228"/>
      <c r="C52" s="229"/>
      <c r="D52" s="79" t="s">
        <v>24</v>
      </c>
      <c r="E52" s="8">
        <f>E49</f>
        <v>64938</v>
      </c>
      <c r="F52" s="8">
        <f t="shared" ref="F52:G52" si="22">F49</f>
        <v>64938</v>
      </c>
      <c r="G52" s="77">
        <f t="shared" si="22"/>
        <v>8746.9</v>
      </c>
      <c r="H52" s="7">
        <f>F52-G52</f>
        <v>56191.1</v>
      </c>
      <c r="I52" s="74">
        <f>G52/F52</f>
        <v>0.13469617173303766</v>
      </c>
      <c r="J52" s="78" t="s">
        <v>51</v>
      </c>
      <c r="K52" s="9"/>
      <c r="L52" s="1"/>
      <c r="M52" s="1"/>
      <c r="N52" s="1"/>
    </row>
    <row r="53" spans="1:14" ht="26.25" customHeight="1" x14ac:dyDescent="0.2">
      <c r="A53" s="230"/>
      <c r="B53" s="231"/>
      <c r="C53" s="232"/>
      <c r="D53" s="79" t="s">
        <v>39</v>
      </c>
      <c r="E53" s="8">
        <f>E26+E31+E42</f>
        <v>372.5</v>
      </c>
      <c r="F53" s="8">
        <f>F26+F31+F42</f>
        <v>372.5</v>
      </c>
      <c r="G53" s="77">
        <f>G26+G31+G42</f>
        <v>372.5</v>
      </c>
      <c r="H53" s="7">
        <f t="shared" ref="H53:H57" si="23">F53-G53</f>
        <v>0</v>
      </c>
      <c r="I53" s="74">
        <v>0</v>
      </c>
      <c r="J53" s="78" t="s">
        <v>51</v>
      </c>
      <c r="K53" s="9"/>
      <c r="L53" s="1"/>
      <c r="M53" s="1"/>
      <c r="N53" s="1"/>
    </row>
    <row r="54" spans="1:14" ht="22.5" customHeight="1" x14ac:dyDescent="0.2">
      <c r="A54" s="233"/>
      <c r="B54" s="234"/>
      <c r="C54" s="235"/>
      <c r="D54" s="90" t="s">
        <v>50</v>
      </c>
      <c r="E54" s="8">
        <f>SUM(E52:E53)</f>
        <v>65310.5</v>
      </c>
      <c r="F54" s="8">
        <f t="shared" ref="F54:G54" si="24">SUM(F52:F53)</f>
        <v>65310.5</v>
      </c>
      <c r="G54" s="77">
        <f t="shared" si="24"/>
        <v>9119.4</v>
      </c>
      <c r="H54" s="7">
        <f t="shared" si="23"/>
        <v>56191.1</v>
      </c>
      <c r="I54" s="74">
        <f t="shared" ref="I54:I57" si="25">G54/F54</f>
        <v>0.13963145282917755</v>
      </c>
      <c r="J54" s="78" t="s">
        <v>51</v>
      </c>
      <c r="K54" s="9"/>
      <c r="L54" s="1"/>
      <c r="M54" s="1"/>
      <c r="N54" s="1"/>
    </row>
    <row r="55" spans="1:14" ht="21" customHeight="1" x14ac:dyDescent="0.2">
      <c r="A55" s="227" t="s">
        <v>49</v>
      </c>
      <c r="B55" s="228"/>
      <c r="C55" s="229"/>
      <c r="D55" s="79" t="s">
        <v>24</v>
      </c>
      <c r="E55" s="8">
        <v>0</v>
      </c>
      <c r="F55" s="8">
        <v>0</v>
      </c>
      <c r="G55" s="77">
        <v>0</v>
      </c>
      <c r="H55" s="7">
        <f t="shared" si="23"/>
        <v>0</v>
      </c>
      <c r="I55" s="74">
        <v>0</v>
      </c>
      <c r="J55" s="78" t="s">
        <v>51</v>
      </c>
      <c r="K55" s="9"/>
      <c r="L55" s="1"/>
      <c r="M55" s="1"/>
      <c r="N55" s="1"/>
    </row>
    <row r="56" spans="1:14" ht="24.75" customHeight="1" x14ac:dyDescent="0.2">
      <c r="A56" s="230"/>
      <c r="B56" s="231"/>
      <c r="C56" s="232"/>
      <c r="D56" s="79" t="s">
        <v>39</v>
      </c>
      <c r="E56" s="8">
        <f>E32+E43</f>
        <v>32</v>
      </c>
      <c r="F56" s="8">
        <f t="shared" ref="F56:G56" si="26">F32+F43</f>
        <v>32</v>
      </c>
      <c r="G56" s="77">
        <f t="shared" si="26"/>
        <v>0</v>
      </c>
      <c r="H56" s="7">
        <f t="shared" si="23"/>
        <v>32</v>
      </c>
      <c r="I56" s="74">
        <f t="shared" si="25"/>
        <v>0</v>
      </c>
      <c r="J56" s="78" t="s">
        <v>51</v>
      </c>
      <c r="K56" s="9"/>
      <c r="L56" s="1"/>
      <c r="M56" s="1"/>
      <c r="N56" s="1"/>
    </row>
    <row r="57" spans="1:14" ht="24.75" customHeight="1" thickBot="1" x14ac:dyDescent="0.25">
      <c r="A57" s="236"/>
      <c r="B57" s="237"/>
      <c r="C57" s="238"/>
      <c r="D57" s="89" t="s">
        <v>50</v>
      </c>
      <c r="E57" s="80">
        <f>SUM(E55:E56)</f>
        <v>32</v>
      </c>
      <c r="F57" s="80">
        <f t="shared" ref="F57:G57" si="27">SUM(F55:F56)</f>
        <v>32</v>
      </c>
      <c r="G57" s="97">
        <f t="shared" si="27"/>
        <v>0</v>
      </c>
      <c r="H57" s="81">
        <f t="shared" si="23"/>
        <v>32</v>
      </c>
      <c r="I57" s="82">
        <f t="shared" si="25"/>
        <v>0</v>
      </c>
      <c r="J57" s="83" t="s">
        <v>51</v>
      </c>
      <c r="K57" s="9"/>
      <c r="L57" s="1"/>
      <c r="M57" s="1"/>
      <c r="N57" s="1"/>
    </row>
    <row r="58" spans="1:14" ht="24.75" customHeight="1" x14ac:dyDescent="0.2">
      <c r="A58" s="52"/>
      <c r="B58" s="51"/>
      <c r="C58" s="36"/>
      <c r="D58" s="41"/>
      <c r="E58" s="38"/>
      <c r="F58" s="38"/>
      <c r="G58" s="38"/>
      <c r="H58" s="38"/>
      <c r="I58" s="39"/>
      <c r="J58" s="40"/>
      <c r="K58" s="9"/>
      <c r="L58" s="1"/>
      <c r="M58" s="1"/>
      <c r="N58" s="1"/>
    </row>
    <row r="59" spans="1:14" ht="45" customHeight="1" x14ac:dyDescent="0.25">
      <c r="A59" s="258" t="s">
        <v>11</v>
      </c>
      <c r="B59" s="258"/>
      <c r="C59" s="274" t="s">
        <v>55</v>
      </c>
      <c r="D59" s="274"/>
      <c r="E59" s="53"/>
      <c r="F59" s="38"/>
      <c r="G59" s="226" t="s">
        <v>46</v>
      </c>
      <c r="H59" s="226"/>
      <c r="I59" s="54"/>
      <c r="J59" s="84" t="s">
        <v>100</v>
      </c>
      <c r="K59" s="9"/>
      <c r="L59" s="1"/>
      <c r="M59" s="1"/>
      <c r="N59" s="1"/>
    </row>
    <row r="60" spans="1:14" ht="24.75" customHeight="1" x14ac:dyDescent="0.2">
      <c r="A60" s="58"/>
      <c r="B60" s="59" t="s">
        <v>9</v>
      </c>
      <c r="C60" s="276" t="s">
        <v>36</v>
      </c>
      <c r="D60" s="276"/>
      <c r="E60" s="55" t="s">
        <v>3</v>
      </c>
      <c r="F60" s="55"/>
      <c r="G60" s="225" t="s">
        <v>37</v>
      </c>
      <c r="H60" s="225"/>
      <c r="I60" s="91" t="s">
        <v>3</v>
      </c>
      <c r="J60" s="57" t="s">
        <v>38</v>
      </c>
      <c r="K60" s="9"/>
      <c r="L60" s="1"/>
      <c r="M60" s="1"/>
      <c r="N60" s="1"/>
    </row>
    <row r="61" spans="1:14" ht="24.75" customHeight="1" x14ac:dyDescent="0.2">
      <c r="A61" s="85"/>
      <c r="B61" s="68"/>
      <c r="C61" s="68"/>
      <c r="D61" s="68"/>
      <c r="E61" s="69"/>
      <c r="F61" s="69"/>
      <c r="G61" s="69"/>
      <c r="H61" s="69"/>
      <c r="I61" s="56"/>
      <c r="J61" s="57"/>
      <c r="K61" s="9"/>
      <c r="L61" s="1"/>
      <c r="M61" s="1"/>
      <c r="N61" s="1"/>
    </row>
    <row r="62" spans="1:14" ht="29.25" customHeight="1" x14ac:dyDescent="0.25">
      <c r="A62" s="258" t="s">
        <v>45</v>
      </c>
      <c r="B62" s="258"/>
      <c r="C62" s="274" t="s">
        <v>47</v>
      </c>
      <c r="D62" s="274"/>
      <c r="E62" s="60"/>
      <c r="F62" s="61"/>
      <c r="G62" s="226" t="s">
        <v>56</v>
      </c>
      <c r="H62" s="226"/>
      <c r="I62" s="62"/>
      <c r="J62" s="84" t="s">
        <v>44</v>
      </c>
      <c r="K62" s="9"/>
      <c r="L62" s="1"/>
      <c r="M62" s="1"/>
      <c r="N62" s="1"/>
    </row>
    <row r="63" spans="1:14" ht="24" customHeight="1" x14ac:dyDescent="0.2">
      <c r="A63" s="273" t="s">
        <v>42</v>
      </c>
      <c r="B63" s="273"/>
      <c r="C63" s="276" t="s">
        <v>36</v>
      </c>
      <c r="D63" s="276"/>
      <c r="E63" s="55" t="s">
        <v>3</v>
      </c>
      <c r="F63" s="55"/>
      <c r="G63" s="225" t="s">
        <v>37</v>
      </c>
      <c r="H63" s="225"/>
      <c r="I63" s="91" t="s">
        <v>3</v>
      </c>
      <c r="J63" s="57" t="s">
        <v>38</v>
      </c>
      <c r="K63" s="9"/>
      <c r="L63" s="1"/>
      <c r="M63" s="1"/>
      <c r="N63" s="1"/>
    </row>
    <row r="64" spans="1:14" ht="11.25" customHeight="1" x14ac:dyDescent="0.2">
      <c r="A64" s="52"/>
      <c r="B64" s="51"/>
      <c r="C64" s="36"/>
      <c r="D64" s="37"/>
      <c r="E64" s="38"/>
      <c r="F64" s="38"/>
      <c r="G64" s="38"/>
      <c r="H64" s="38"/>
      <c r="I64" s="39"/>
      <c r="J64" s="40"/>
      <c r="K64" s="9"/>
      <c r="L64" s="1"/>
      <c r="M64" s="1"/>
      <c r="N64" s="1"/>
    </row>
    <row r="65" spans="1:14" ht="23.25" customHeight="1" x14ac:dyDescent="0.2">
      <c r="A65" s="275"/>
      <c r="B65" s="63" t="s">
        <v>43</v>
      </c>
      <c r="C65" s="272" t="s">
        <v>108</v>
      </c>
      <c r="D65" s="272"/>
      <c r="E65" s="38"/>
      <c r="F65" s="38"/>
      <c r="G65" s="38"/>
      <c r="H65" s="38"/>
      <c r="I65" s="39"/>
      <c r="J65" s="40"/>
      <c r="K65" s="9"/>
      <c r="L65" s="1"/>
      <c r="M65" s="1"/>
      <c r="N65" s="1"/>
    </row>
    <row r="66" spans="1:14" ht="23.25" customHeight="1" x14ac:dyDescent="0.2">
      <c r="A66" s="275"/>
      <c r="B66" s="51"/>
      <c r="C66" s="36"/>
      <c r="D66" s="37"/>
      <c r="E66" s="38"/>
      <c r="F66" s="38"/>
      <c r="G66" s="38"/>
      <c r="H66" s="38"/>
      <c r="I66" s="39"/>
      <c r="J66" s="40"/>
      <c r="K66" s="9"/>
      <c r="L66" s="1"/>
      <c r="M66" s="1"/>
      <c r="N66" s="1"/>
    </row>
    <row r="67" spans="1:14" ht="24.75" customHeight="1" x14ac:dyDescent="0.2">
      <c r="A67" s="52"/>
      <c r="B67" s="51"/>
      <c r="C67" s="36"/>
      <c r="D67" s="41"/>
      <c r="E67" s="38"/>
      <c r="F67" s="38"/>
      <c r="G67" s="38"/>
      <c r="H67" s="38"/>
      <c r="I67" s="39"/>
      <c r="J67" s="40"/>
      <c r="K67" s="9"/>
      <c r="L67" s="1"/>
      <c r="M67" s="1"/>
      <c r="N67" s="1"/>
    </row>
    <row r="68" spans="1:14" ht="24.75" customHeight="1" x14ac:dyDescent="0.2">
      <c r="A68" s="52"/>
      <c r="B68" s="51"/>
      <c r="C68" s="36"/>
      <c r="D68" s="37"/>
      <c r="E68" s="38"/>
      <c r="F68" s="38"/>
      <c r="G68" s="38"/>
      <c r="H68" s="38"/>
      <c r="I68" s="39"/>
      <c r="J68" s="40"/>
      <c r="K68" s="9"/>
      <c r="L68" s="1"/>
      <c r="M68" s="1"/>
      <c r="N68" s="1"/>
    </row>
    <row r="69" spans="1:14" ht="24.75" customHeight="1" x14ac:dyDescent="0.2">
      <c r="A69" s="52"/>
      <c r="B69" s="51"/>
      <c r="C69" s="36"/>
      <c r="D69" s="37"/>
      <c r="E69" s="38"/>
      <c r="F69" s="38"/>
      <c r="G69" s="38"/>
      <c r="H69" s="38"/>
      <c r="I69" s="39"/>
      <c r="J69" s="40"/>
      <c r="K69" s="9"/>
      <c r="L69" s="1"/>
      <c r="M69" s="1"/>
      <c r="N69" s="1"/>
    </row>
    <row r="70" spans="1:14" ht="24.75" customHeight="1" x14ac:dyDescent="0.2">
      <c r="A70" s="52"/>
      <c r="B70" s="51"/>
      <c r="C70" s="36"/>
      <c r="D70" s="37"/>
      <c r="E70" s="38"/>
      <c r="F70" s="38"/>
      <c r="G70" s="38"/>
      <c r="H70" s="38"/>
      <c r="I70" s="39"/>
      <c r="J70" s="40"/>
      <c r="K70" s="9"/>
      <c r="L70" s="1"/>
      <c r="M70" s="1"/>
      <c r="N70" s="1"/>
    </row>
    <row r="71" spans="1:14" ht="24.75" customHeight="1" x14ac:dyDescent="0.2">
      <c r="A71" s="52"/>
      <c r="B71" s="51"/>
      <c r="C71" s="36"/>
      <c r="D71" s="41"/>
      <c r="E71" s="42"/>
      <c r="F71" s="42"/>
      <c r="G71" s="42"/>
      <c r="H71" s="42"/>
      <c r="I71" s="39"/>
      <c r="J71" s="40"/>
      <c r="K71" s="9"/>
      <c r="L71" s="1"/>
      <c r="M71" s="1"/>
      <c r="N71" s="1"/>
    </row>
    <row r="72" spans="1:14" ht="28.5" customHeight="1" x14ac:dyDescent="0.2">
      <c r="A72" s="52"/>
      <c r="B72" s="51"/>
      <c r="C72" s="36"/>
      <c r="D72" s="37"/>
      <c r="E72" s="42"/>
      <c r="F72" s="42"/>
      <c r="G72" s="42"/>
      <c r="H72" s="42"/>
      <c r="I72" s="39"/>
      <c r="J72" s="40"/>
      <c r="K72" s="9"/>
      <c r="L72" s="1"/>
      <c r="M72" s="1"/>
      <c r="N72" s="1"/>
    </row>
    <row r="73" spans="1:14" ht="24.75" customHeight="1" x14ac:dyDescent="0.2">
      <c r="A73" s="52"/>
      <c r="B73" s="51"/>
      <c r="C73" s="36"/>
      <c r="D73" s="41"/>
      <c r="E73" s="38"/>
      <c r="F73" s="38"/>
      <c r="G73" s="38"/>
      <c r="H73" s="38"/>
      <c r="I73" s="39"/>
      <c r="J73" s="40"/>
      <c r="K73" s="9"/>
      <c r="L73" s="1"/>
      <c r="M73" s="1"/>
      <c r="N73" s="1"/>
    </row>
    <row r="74" spans="1:14" ht="24.75" customHeight="1" x14ac:dyDescent="0.2">
      <c r="A74" s="52"/>
      <c r="B74" s="51"/>
      <c r="C74" s="36"/>
      <c r="D74" s="37"/>
      <c r="E74" s="38"/>
      <c r="F74" s="38"/>
      <c r="G74" s="38"/>
      <c r="H74" s="38"/>
      <c r="I74" s="39"/>
      <c r="J74" s="40"/>
      <c r="K74" s="9"/>
      <c r="L74" s="1"/>
      <c r="M74" s="1"/>
      <c r="N74" s="1"/>
    </row>
    <row r="75" spans="1:14" ht="24.75" customHeight="1" x14ac:dyDescent="0.2">
      <c r="A75" s="52"/>
      <c r="B75" s="51"/>
      <c r="C75" s="36"/>
      <c r="D75" s="37"/>
      <c r="E75" s="38"/>
      <c r="F75" s="38"/>
      <c r="G75" s="38"/>
      <c r="H75" s="38"/>
      <c r="I75" s="39"/>
      <c r="J75" s="40"/>
      <c r="K75" s="9"/>
      <c r="L75" s="1"/>
      <c r="M75" s="1"/>
      <c r="N75" s="1"/>
    </row>
    <row r="76" spans="1:14" ht="24.75" customHeight="1" x14ac:dyDescent="0.2">
      <c r="A76" s="52"/>
      <c r="B76" s="51"/>
      <c r="C76" s="36"/>
      <c r="D76" s="37"/>
      <c r="E76" s="38"/>
      <c r="F76" s="38"/>
      <c r="G76" s="38"/>
      <c r="H76" s="38"/>
      <c r="I76" s="39"/>
      <c r="J76" s="40"/>
      <c r="K76" s="9"/>
      <c r="L76" s="1"/>
      <c r="M76" s="1"/>
      <c r="N76" s="1"/>
    </row>
    <row r="77" spans="1:14" ht="24.75" customHeight="1" x14ac:dyDescent="0.2">
      <c r="A77" s="52"/>
      <c r="B77" s="51"/>
      <c r="C77" s="36"/>
      <c r="D77" s="41"/>
      <c r="E77" s="38"/>
      <c r="F77" s="38"/>
      <c r="G77" s="38"/>
      <c r="H77" s="38"/>
      <c r="I77" s="39"/>
      <c r="J77" s="40"/>
      <c r="K77" s="9"/>
      <c r="L77" s="1"/>
      <c r="M77" s="1"/>
      <c r="N77" s="1"/>
    </row>
    <row r="78" spans="1:14" ht="24.75" customHeight="1" x14ac:dyDescent="0.2">
      <c r="A78" s="52"/>
      <c r="B78" s="51"/>
      <c r="C78" s="36"/>
      <c r="D78" s="37"/>
      <c r="E78" s="38"/>
      <c r="F78" s="38"/>
      <c r="G78" s="38"/>
      <c r="H78" s="38"/>
      <c r="I78" s="39"/>
      <c r="J78" s="40"/>
      <c r="K78" s="9"/>
      <c r="L78" s="1"/>
      <c r="M78" s="1"/>
      <c r="N78" s="1"/>
    </row>
    <row r="79" spans="1:14" ht="34.5" customHeight="1" x14ac:dyDescent="0.2">
      <c r="A79" s="43"/>
      <c r="B79" s="44"/>
      <c r="C79" s="44"/>
      <c r="D79" s="45"/>
      <c r="E79" s="39"/>
      <c r="F79" s="39"/>
      <c r="G79" s="39"/>
      <c r="H79" s="39"/>
      <c r="I79" s="39"/>
      <c r="J79" s="40"/>
      <c r="K79" s="9"/>
      <c r="L79" s="1"/>
      <c r="M79" s="1"/>
      <c r="N79" s="1"/>
    </row>
    <row r="80" spans="1:14" ht="29.25" customHeight="1" x14ac:dyDescent="0.2">
      <c r="A80" s="46"/>
      <c r="B80" s="47"/>
      <c r="C80" s="47"/>
      <c r="D80" s="46"/>
      <c r="E80" s="39"/>
      <c r="F80" s="39"/>
      <c r="G80" s="39"/>
      <c r="H80" s="39"/>
      <c r="I80" s="39"/>
      <c r="J80" s="40"/>
      <c r="K80" s="9"/>
      <c r="L80" s="1"/>
      <c r="M80" s="1"/>
      <c r="N80" s="1"/>
    </row>
    <row r="81" spans="1:14" ht="16.5" customHeight="1" x14ac:dyDescent="0.2">
      <c r="A81" s="46"/>
      <c r="B81" s="48"/>
      <c r="C81" s="48"/>
      <c r="D81" s="46"/>
      <c r="E81" s="49"/>
      <c r="F81" s="49"/>
      <c r="G81" s="49"/>
      <c r="H81" s="49"/>
      <c r="I81" s="39"/>
      <c r="J81" s="40"/>
      <c r="K81" s="9"/>
      <c r="L81" s="1"/>
      <c r="M81" s="1"/>
      <c r="N81" s="1"/>
    </row>
    <row r="82" spans="1:14" ht="23.25" customHeight="1" x14ac:dyDescent="0.2">
      <c r="A82" s="46"/>
      <c r="B82" s="46"/>
      <c r="C82" s="46"/>
      <c r="D82" s="45"/>
      <c r="E82" s="50"/>
      <c r="F82" s="50"/>
      <c r="G82" s="50"/>
      <c r="H82" s="50"/>
      <c r="I82" s="39"/>
      <c r="J82" s="40"/>
      <c r="K82" s="9"/>
      <c r="L82" s="1"/>
      <c r="M82" s="1"/>
      <c r="N82" s="1"/>
    </row>
    <row r="83" spans="1:14" ht="23.25" customHeight="1" x14ac:dyDescent="0.2">
      <c r="A83" s="46"/>
      <c r="B83" s="46"/>
      <c r="C83" s="46"/>
      <c r="D83" s="37"/>
      <c r="E83" s="50"/>
      <c r="F83" s="50"/>
      <c r="G83" s="50"/>
      <c r="H83" s="50"/>
      <c r="I83" s="39"/>
      <c r="J83" s="40"/>
      <c r="K83" s="9"/>
      <c r="L83" s="1"/>
      <c r="M83" s="1"/>
      <c r="N83" s="1"/>
    </row>
    <row r="84" spans="1:14" ht="23.25" customHeight="1" x14ac:dyDescent="0.2">
      <c r="A84" s="10"/>
      <c r="B84" s="11"/>
      <c r="C84" s="11"/>
      <c r="D84" s="10"/>
      <c r="E84" s="12"/>
      <c r="F84" s="12"/>
      <c r="G84" s="12"/>
      <c r="H84" s="12"/>
      <c r="I84" s="12"/>
      <c r="J84" s="13"/>
      <c r="K84" s="9"/>
      <c r="L84" s="1"/>
      <c r="M84" s="1"/>
      <c r="N84" s="1"/>
    </row>
    <row r="85" spans="1:14" ht="23.25" customHeight="1" x14ac:dyDescent="0.2">
      <c r="A85" s="10"/>
      <c r="B85" s="11"/>
      <c r="C85" s="11"/>
      <c r="D85" s="10"/>
      <c r="E85" s="12"/>
      <c r="F85" s="12"/>
      <c r="G85" s="12"/>
      <c r="H85" s="12"/>
      <c r="I85" s="12"/>
      <c r="J85" s="13"/>
      <c r="K85" s="9"/>
      <c r="L85" s="1"/>
      <c r="M85" s="1"/>
      <c r="N85" s="1"/>
    </row>
    <row r="86" spans="1:14" ht="23.25" customHeight="1" x14ac:dyDescent="0.2">
      <c r="A86" s="10"/>
      <c r="B86" s="11"/>
      <c r="C86" s="11"/>
      <c r="D86" s="10"/>
      <c r="E86" s="12"/>
      <c r="F86" s="12"/>
      <c r="G86" s="12"/>
      <c r="H86" s="12"/>
      <c r="I86" s="12"/>
      <c r="J86" s="13"/>
      <c r="K86" s="9"/>
      <c r="L86" s="1"/>
      <c r="M86" s="1"/>
      <c r="N86" s="1"/>
    </row>
    <row r="87" spans="1:14" ht="23.25" customHeight="1" x14ac:dyDescent="0.2">
      <c r="A87" s="10"/>
      <c r="B87" s="11"/>
      <c r="C87" s="11"/>
      <c r="D87" s="10"/>
      <c r="E87" s="12"/>
      <c r="F87" s="12"/>
      <c r="G87" s="12"/>
      <c r="H87" s="12"/>
      <c r="I87" s="12"/>
      <c r="J87" s="13"/>
      <c r="K87" s="9"/>
      <c r="L87" s="1"/>
      <c r="M87" s="1"/>
      <c r="N87" s="1"/>
    </row>
    <row r="88" spans="1:14" x14ac:dyDescent="0.2">
      <c r="A88" s="14"/>
      <c r="B88" s="14"/>
      <c r="C88" s="14"/>
      <c r="D88" s="14"/>
      <c r="E88" s="15"/>
      <c r="F88" s="15"/>
      <c r="G88" s="15"/>
      <c r="H88" s="15"/>
      <c r="I88" s="15"/>
      <c r="J88" s="16"/>
      <c r="K88" s="16"/>
      <c r="L88" s="1"/>
      <c r="M88" s="1"/>
      <c r="N88" s="1"/>
    </row>
    <row r="89" spans="1:14" x14ac:dyDescent="0.2">
      <c r="A89" s="14"/>
      <c r="B89" s="14"/>
      <c r="C89" s="14"/>
      <c r="D89" s="14"/>
      <c r="E89" s="15"/>
      <c r="F89" s="15"/>
      <c r="G89" s="15"/>
      <c r="H89" s="15"/>
      <c r="I89" s="15"/>
      <c r="J89" s="16"/>
      <c r="K89" s="16"/>
      <c r="L89" s="1"/>
      <c r="M89" s="1"/>
      <c r="N89" s="1"/>
    </row>
    <row r="90" spans="1:14" ht="16.5" customHeight="1" x14ac:dyDescent="0.2">
      <c r="A90" s="17"/>
      <c r="B90" s="14"/>
      <c r="C90" s="14"/>
      <c r="D90" s="14"/>
      <c r="E90" s="15"/>
      <c r="F90" s="15"/>
      <c r="G90" s="15"/>
      <c r="H90" s="15"/>
      <c r="I90" s="15"/>
      <c r="J90" s="16"/>
      <c r="K90" s="16"/>
      <c r="L90" s="1"/>
      <c r="M90" s="1"/>
      <c r="N90" s="1"/>
    </row>
    <row r="91" spans="1:14" ht="22.5" customHeight="1" x14ac:dyDescent="0.25">
      <c r="A91" s="65"/>
      <c r="B91" s="65"/>
      <c r="C91" s="31"/>
      <c r="D91" s="18"/>
      <c r="E91" s="18"/>
      <c r="F91" s="18"/>
      <c r="G91" s="18"/>
      <c r="H91" s="18"/>
      <c r="I91" s="19"/>
      <c r="J91" s="19"/>
      <c r="K91" s="1"/>
      <c r="L91" s="1"/>
      <c r="M91" s="1"/>
      <c r="N91" s="1"/>
    </row>
    <row r="92" spans="1:14" x14ac:dyDescent="0.2">
      <c r="A92" s="66"/>
      <c r="B92" s="66"/>
      <c r="C92" s="32"/>
      <c r="D92" s="20"/>
      <c r="E92" s="20"/>
      <c r="F92" s="20"/>
      <c r="G92" s="20"/>
      <c r="H92" s="20"/>
      <c r="I92" s="20"/>
      <c r="J92" s="21"/>
      <c r="K92" s="1"/>
      <c r="L92" s="1"/>
      <c r="M92" s="1"/>
      <c r="N92" s="1"/>
    </row>
    <row r="93" spans="1:14" ht="20.25" customHeight="1" x14ac:dyDescent="0.2">
      <c r="A93" s="22"/>
      <c r="B93" s="22"/>
      <c r="C93" s="22"/>
      <c r="D93" s="19"/>
      <c r="E93" s="19"/>
      <c r="F93" s="19"/>
      <c r="G93" s="19"/>
      <c r="H93" s="19"/>
      <c r="I93" s="19"/>
      <c r="J93" s="23"/>
      <c r="K93" s="1"/>
      <c r="L93" s="1"/>
      <c r="M93" s="1"/>
      <c r="N93" s="1"/>
    </row>
    <row r="94" spans="1:14" ht="15.75" x14ac:dyDescent="0.2">
      <c r="A94" s="67"/>
      <c r="B94" s="67"/>
      <c r="C94" s="64"/>
      <c r="D94" s="19"/>
      <c r="E94" s="19"/>
      <c r="F94" s="19"/>
      <c r="G94" s="19"/>
      <c r="H94" s="19"/>
      <c r="I94" s="19"/>
      <c r="J94" s="23"/>
      <c r="K94" s="1"/>
      <c r="L94" s="1"/>
      <c r="M94" s="1"/>
      <c r="N94" s="1"/>
    </row>
    <row r="95" spans="1:14" ht="15.75" x14ac:dyDescent="0.2">
      <c r="A95" s="66"/>
      <c r="B95" s="66"/>
      <c r="C95" s="32"/>
      <c r="D95" s="20"/>
      <c r="E95" s="20"/>
      <c r="F95" s="20"/>
      <c r="G95" s="20"/>
      <c r="H95" s="20"/>
      <c r="I95" s="19"/>
      <c r="J95" s="23"/>
      <c r="K95" s="1"/>
      <c r="L95" s="1"/>
      <c r="M95" s="1"/>
      <c r="N95" s="1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</sheetData>
  <mergeCells count="53">
    <mergeCell ref="B18:B19"/>
    <mergeCell ref="C18:C19"/>
    <mergeCell ref="A17:J17"/>
    <mergeCell ref="A28:J28"/>
    <mergeCell ref="A16:J16"/>
    <mergeCell ref="A18:A19"/>
    <mergeCell ref="A22:C24"/>
    <mergeCell ref="A25:C27"/>
    <mergeCell ref="A15:J15"/>
    <mergeCell ref="I2:J2"/>
    <mergeCell ref="A3:J3"/>
    <mergeCell ref="A4:J4"/>
    <mergeCell ref="A5:J5"/>
    <mergeCell ref="A7:D7"/>
    <mergeCell ref="I1:J1"/>
    <mergeCell ref="A12:A13"/>
    <mergeCell ref="B12:B13"/>
    <mergeCell ref="D12:D13"/>
    <mergeCell ref="E12:E13"/>
    <mergeCell ref="J12:J13"/>
    <mergeCell ref="C12:C13"/>
    <mergeCell ref="F12:F13"/>
    <mergeCell ref="G12:G13"/>
    <mergeCell ref="H12:I12"/>
    <mergeCell ref="C65:D65"/>
    <mergeCell ref="A59:B59"/>
    <mergeCell ref="A62:B62"/>
    <mergeCell ref="A63:B63"/>
    <mergeCell ref="C59:D59"/>
    <mergeCell ref="C62:D62"/>
    <mergeCell ref="A65:A66"/>
    <mergeCell ref="C60:D60"/>
    <mergeCell ref="C63:D63"/>
    <mergeCell ref="A29:J29"/>
    <mergeCell ref="A39:J39"/>
    <mergeCell ref="A40:J40"/>
    <mergeCell ref="B31:B32"/>
    <mergeCell ref="A31:A32"/>
    <mergeCell ref="A36:C38"/>
    <mergeCell ref="A33:C35"/>
    <mergeCell ref="B41:B43"/>
    <mergeCell ref="A41:A43"/>
    <mergeCell ref="A51:J51"/>
    <mergeCell ref="A44:C45"/>
    <mergeCell ref="A46:C47"/>
    <mergeCell ref="A49:C50"/>
    <mergeCell ref="A48:C48"/>
    <mergeCell ref="G63:H63"/>
    <mergeCell ref="G59:H59"/>
    <mergeCell ref="G62:H62"/>
    <mergeCell ref="G60:H60"/>
    <mergeCell ref="A52:C54"/>
    <mergeCell ref="A55:C57"/>
  </mergeCells>
  <printOptions horizontalCentered="1"/>
  <pageMargins left="0.39370078740157483" right="0.19685039370078741" top="0.78740157480314965" bottom="0.59055118110236227" header="0.51181102362204722" footer="0.31496062992125984"/>
  <pageSetup paperSize="9" scale="80" orientation="landscape" r:id="rId1"/>
  <headerFooter alignWithMargins="0">
    <oddHeader>&amp;C&amp;"Times New Roman,обычный"&amp;8&amp;P/&amp;N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65"/>
  <sheetViews>
    <sheetView topLeftCell="A28" zoomScale="110" zoomScaleNormal="110" workbookViewId="0">
      <selection activeCell="G35" sqref="G35:G37"/>
    </sheetView>
  </sheetViews>
  <sheetFormatPr defaultColWidth="9.140625" defaultRowHeight="12.75" x14ac:dyDescent="0.2"/>
  <cols>
    <col min="1" max="1" width="3.7109375" style="130" customWidth="1"/>
    <col min="2" max="2" width="24.28515625" style="130" customWidth="1"/>
    <col min="3" max="3" width="11.85546875" style="130" customWidth="1"/>
    <col min="4" max="4" width="14.85546875" style="130" customWidth="1"/>
    <col min="5" max="12" width="10.5703125" style="130" customWidth="1"/>
    <col min="13" max="16384" width="9.140625" style="130"/>
  </cols>
  <sheetData>
    <row r="1" spans="1:14" ht="15.75" customHeight="1" x14ac:dyDescent="0.25">
      <c r="A1" s="129"/>
      <c r="B1" s="346"/>
      <c r="C1" s="346"/>
      <c r="D1" s="346"/>
      <c r="E1" s="346"/>
      <c r="F1" s="346"/>
      <c r="G1" s="346"/>
      <c r="H1" s="132"/>
      <c r="I1" s="132"/>
      <c r="J1" s="132"/>
      <c r="K1" s="347" t="s">
        <v>103</v>
      </c>
      <c r="L1" s="347"/>
    </row>
    <row r="2" spans="1:14" ht="11.25" customHeight="1" x14ac:dyDescent="0.25">
      <c r="A2" s="129"/>
      <c r="B2" s="133"/>
      <c r="C2" s="133"/>
      <c r="D2" s="133"/>
      <c r="E2" s="133"/>
      <c r="F2" s="133"/>
      <c r="G2" s="133"/>
      <c r="H2" s="132"/>
      <c r="I2" s="132"/>
      <c r="J2" s="132"/>
      <c r="K2" s="134"/>
      <c r="L2" s="134"/>
    </row>
    <row r="3" spans="1:14" ht="17.25" customHeight="1" x14ac:dyDescent="0.2">
      <c r="A3" s="348" t="s">
        <v>104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4" ht="9.7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4" ht="20.25" customHeight="1" x14ac:dyDescent="0.2">
      <c r="A5" s="349" t="s">
        <v>1</v>
      </c>
      <c r="B5" s="350" t="s">
        <v>57</v>
      </c>
      <c r="C5" s="351" t="s">
        <v>58</v>
      </c>
      <c r="D5" s="353" t="s">
        <v>59</v>
      </c>
      <c r="E5" s="354"/>
      <c r="F5" s="354"/>
      <c r="G5" s="354"/>
      <c r="H5" s="354"/>
      <c r="I5" s="354"/>
      <c r="J5" s="354"/>
      <c r="K5" s="354"/>
      <c r="L5" s="355"/>
    </row>
    <row r="6" spans="1:14" ht="27" customHeight="1" x14ac:dyDescent="0.2">
      <c r="A6" s="349"/>
      <c r="B6" s="350"/>
      <c r="C6" s="352"/>
      <c r="D6" s="136" t="s">
        <v>13</v>
      </c>
      <c r="E6" s="137" t="s">
        <v>54</v>
      </c>
      <c r="F6" s="137" t="s">
        <v>60</v>
      </c>
      <c r="G6" s="137" t="s">
        <v>61</v>
      </c>
      <c r="H6" s="137" t="s">
        <v>62</v>
      </c>
      <c r="I6" s="137" t="s">
        <v>63</v>
      </c>
      <c r="J6" s="137" t="s">
        <v>64</v>
      </c>
      <c r="K6" s="137" t="s">
        <v>65</v>
      </c>
      <c r="L6" s="137" t="s">
        <v>66</v>
      </c>
    </row>
    <row r="7" spans="1:14" ht="27.75" customHeight="1" x14ac:dyDescent="0.2">
      <c r="A7" s="336" t="s">
        <v>67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8"/>
    </row>
    <row r="8" spans="1:14" ht="18.75" customHeight="1" x14ac:dyDescent="0.2">
      <c r="A8" s="336" t="s">
        <v>23</v>
      </c>
      <c r="B8" s="337"/>
      <c r="C8" s="337"/>
      <c r="D8" s="337"/>
      <c r="E8" s="337"/>
      <c r="F8" s="337"/>
      <c r="G8" s="337"/>
      <c r="H8" s="337"/>
      <c r="I8" s="337"/>
      <c r="J8" s="337"/>
      <c r="K8" s="337"/>
      <c r="L8" s="338"/>
    </row>
    <row r="9" spans="1:14" ht="17.25" customHeight="1" x14ac:dyDescent="0.2">
      <c r="A9" s="339" t="s">
        <v>69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341"/>
    </row>
    <row r="10" spans="1:14" ht="20.25" customHeight="1" x14ac:dyDescent="0.2">
      <c r="A10" s="342" t="s">
        <v>92</v>
      </c>
      <c r="B10" s="343" t="s">
        <v>25</v>
      </c>
      <c r="C10" s="345" t="s">
        <v>27</v>
      </c>
      <c r="D10" s="131" t="s">
        <v>70</v>
      </c>
      <c r="E10" s="138">
        <f t="shared" ref="E10:E13" si="0">SUM(F10:L10)</f>
        <v>50601.54</v>
      </c>
      <c r="F10" s="139">
        <f>18554-32.56+250+200+8430+11700.1</f>
        <v>39101.54</v>
      </c>
      <c r="G10" s="139">
        <v>4500</v>
      </c>
      <c r="H10" s="140">
        <v>2000</v>
      </c>
      <c r="I10" s="141">
        <v>2000</v>
      </c>
      <c r="J10" s="142">
        <v>1000</v>
      </c>
      <c r="K10" s="142">
        <v>1000</v>
      </c>
      <c r="L10" s="143">
        <v>1000</v>
      </c>
      <c r="N10" s="144" t="s">
        <v>105</v>
      </c>
    </row>
    <row r="11" spans="1:14" ht="18" customHeight="1" x14ac:dyDescent="0.2">
      <c r="A11" s="304"/>
      <c r="B11" s="344"/>
      <c r="C11" s="296"/>
      <c r="D11" s="145" t="s">
        <v>72</v>
      </c>
      <c r="E11" s="146">
        <f t="shared" si="0"/>
        <v>960</v>
      </c>
      <c r="F11" s="147">
        <f>200+760</f>
        <v>960</v>
      </c>
      <c r="G11" s="148">
        <v>0</v>
      </c>
      <c r="H11" s="149">
        <v>0</v>
      </c>
      <c r="I11" s="150">
        <v>0</v>
      </c>
      <c r="J11" s="150">
        <v>0</v>
      </c>
      <c r="K11" s="150">
        <v>0</v>
      </c>
      <c r="L11" s="151">
        <v>0</v>
      </c>
    </row>
    <row r="12" spans="1:14" ht="38.25" x14ac:dyDescent="0.2">
      <c r="A12" s="152" t="s">
        <v>93</v>
      </c>
      <c r="B12" s="153" t="s">
        <v>26</v>
      </c>
      <c r="C12" s="154" t="s">
        <v>27</v>
      </c>
      <c r="D12" s="154" t="s">
        <v>70</v>
      </c>
      <c r="E12" s="155">
        <f t="shared" si="0"/>
        <v>23500</v>
      </c>
      <c r="F12" s="156">
        <v>3000</v>
      </c>
      <c r="G12" s="157">
        <v>5500</v>
      </c>
      <c r="H12" s="158">
        <v>3000</v>
      </c>
      <c r="I12" s="159">
        <v>3000</v>
      </c>
      <c r="J12" s="160">
        <v>3000</v>
      </c>
      <c r="K12" s="160">
        <v>3000</v>
      </c>
      <c r="L12" s="161">
        <v>3000</v>
      </c>
    </row>
    <row r="13" spans="1:14" ht="78" customHeight="1" x14ac:dyDescent="0.2">
      <c r="A13" s="162" t="s">
        <v>94</v>
      </c>
      <c r="B13" s="163" t="s">
        <v>97</v>
      </c>
      <c r="C13" s="164" t="s">
        <v>27</v>
      </c>
      <c r="D13" s="164" t="s">
        <v>70</v>
      </c>
      <c r="E13" s="165">
        <f t="shared" si="0"/>
        <v>300</v>
      </c>
      <c r="F13" s="166">
        <v>0</v>
      </c>
      <c r="G13" s="166">
        <v>100</v>
      </c>
      <c r="H13" s="166">
        <v>100</v>
      </c>
      <c r="I13" s="167">
        <v>100</v>
      </c>
      <c r="J13" s="168">
        <v>0</v>
      </c>
      <c r="K13" s="168">
        <v>0</v>
      </c>
      <c r="L13" s="168">
        <v>0</v>
      </c>
    </row>
    <row r="14" spans="1:14" x14ac:dyDescent="0.2">
      <c r="A14" s="169"/>
      <c r="B14" s="170" t="s">
        <v>74</v>
      </c>
      <c r="C14" s="171"/>
      <c r="D14" s="172"/>
      <c r="E14" s="165">
        <f>SUM(E10:E13)</f>
        <v>75361.540000000008</v>
      </c>
      <c r="F14" s="165">
        <f t="shared" ref="F14:L14" si="1">SUM(F10:F13)</f>
        <v>43061.54</v>
      </c>
      <c r="G14" s="165">
        <f t="shared" si="1"/>
        <v>10100</v>
      </c>
      <c r="H14" s="165">
        <f t="shared" si="1"/>
        <v>5100</v>
      </c>
      <c r="I14" s="165">
        <f t="shared" si="1"/>
        <v>5100</v>
      </c>
      <c r="J14" s="165">
        <f t="shared" si="1"/>
        <v>4000</v>
      </c>
      <c r="K14" s="165">
        <f t="shared" si="1"/>
        <v>4000</v>
      </c>
      <c r="L14" s="165">
        <f t="shared" si="1"/>
        <v>4000</v>
      </c>
    </row>
    <row r="15" spans="1:14" ht="18.75" customHeight="1" x14ac:dyDescent="0.2">
      <c r="A15" s="303"/>
      <c r="B15" s="306" t="s">
        <v>75</v>
      </c>
      <c r="C15" s="298" t="s">
        <v>27</v>
      </c>
      <c r="D15" s="172" t="s">
        <v>70</v>
      </c>
      <c r="E15" s="173">
        <f>SUM(F15:L15)</f>
        <v>74401.540000000008</v>
      </c>
      <c r="F15" s="174">
        <f>F10+F12+F13</f>
        <v>42101.54</v>
      </c>
      <c r="G15" s="174">
        <f t="shared" ref="G15:L15" si="2">G10+G12+G13</f>
        <v>10100</v>
      </c>
      <c r="H15" s="174">
        <f t="shared" si="2"/>
        <v>5100</v>
      </c>
      <c r="I15" s="174">
        <f t="shared" si="2"/>
        <v>5100</v>
      </c>
      <c r="J15" s="174">
        <f t="shared" si="2"/>
        <v>4000</v>
      </c>
      <c r="K15" s="174">
        <f t="shared" si="2"/>
        <v>4000</v>
      </c>
      <c r="L15" s="174">
        <f t="shared" si="2"/>
        <v>4000</v>
      </c>
    </row>
    <row r="16" spans="1:14" ht="18.75" customHeight="1" x14ac:dyDescent="0.2">
      <c r="A16" s="304"/>
      <c r="B16" s="307"/>
      <c r="C16" s="299"/>
      <c r="D16" s="172" t="s">
        <v>72</v>
      </c>
      <c r="E16" s="175">
        <f t="shared" ref="E16" si="3">SUM(F16:L16)</f>
        <v>960</v>
      </c>
      <c r="F16" s="174">
        <f t="shared" ref="F16:L16" si="4">F11</f>
        <v>960</v>
      </c>
      <c r="G16" s="176">
        <f t="shared" si="4"/>
        <v>0</v>
      </c>
      <c r="H16" s="176">
        <f t="shared" si="4"/>
        <v>0</v>
      </c>
      <c r="I16" s="176">
        <f t="shared" si="4"/>
        <v>0</v>
      </c>
      <c r="J16" s="176">
        <f t="shared" si="4"/>
        <v>0</v>
      </c>
      <c r="K16" s="176">
        <f t="shared" si="4"/>
        <v>0</v>
      </c>
      <c r="L16" s="176">
        <f t="shared" si="4"/>
        <v>0</v>
      </c>
    </row>
    <row r="17" spans="1:14" ht="16.5" customHeight="1" x14ac:dyDescent="0.2">
      <c r="A17" s="177"/>
      <c r="B17" s="178" t="s">
        <v>76</v>
      </c>
      <c r="C17" s="179"/>
      <c r="D17" s="172"/>
      <c r="E17" s="165">
        <f t="shared" ref="E17:L19" si="5">E14</f>
        <v>75361.540000000008</v>
      </c>
      <c r="F17" s="175">
        <f t="shared" si="5"/>
        <v>43061.54</v>
      </c>
      <c r="G17" s="175">
        <f t="shared" si="5"/>
        <v>10100</v>
      </c>
      <c r="H17" s="175">
        <f t="shared" si="5"/>
        <v>5100</v>
      </c>
      <c r="I17" s="175">
        <f t="shared" si="5"/>
        <v>5100</v>
      </c>
      <c r="J17" s="175">
        <f t="shared" si="5"/>
        <v>4000</v>
      </c>
      <c r="K17" s="175">
        <f t="shared" si="5"/>
        <v>4000</v>
      </c>
      <c r="L17" s="175">
        <f t="shared" si="5"/>
        <v>4000</v>
      </c>
    </row>
    <row r="18" spans="1:14" ht="18.75" customHeight="1" x14ac:dyDescent="0.2">
      <c r="A18" s="334"/>
      <c r="B18" s="335" t="s">
        <v>75</v>
      </c>
      <c r="C18" s="335" t="s">
        <v>27</v>
      </c>
      <c r="D18" s="172" t="s">
        <v>70</v>
      </c>
      <c r="E18" s="165">
        <f t="shared" si="5"/>
        <v>74401.540000000008</v>
      </c>
      <c r="F18" s="175">
        <f t="shared" si="5"/>
        <v>42101.54</v>
      </c>
      <c r="G18" s="175">
        <f t="shared" si="5"/>
        <v>10100</v>
      </c>
      <c r="H18" s="175">
        <f t="shared" si="5"/>
        <v>5100</v>
      </c>
      <c r="I18" s="175">
        <f t="shared" si="5"/>
        <v>5100</v>
      </c>
      <c r="J18" s="175">
        <f t="shared" si="5"/>
        <v>4000</v>
      </c>
      <c r="K18" s="175">
        <f t="shared" si="5"/>
        <v>4000</v>
      </c>
      <c r="L18" s="175">
        <f t="shared" si="5"/>
        <v>4000</v>
      </c>
    </row>
    <row r="19" spans="1:14" ht="18.75" customHeight="1" x14ac:dyDescent="0.2">
      <c r="A19" s="334"/>
      <c r="B19" s="335"/>
      <c r="C19" s="335"/>
      <c r="D19" s="172" t="s">
        <v>72</v>
      </c>
      <c r="E19" s="175">
        <f t="shared" si="5"/>
        <v>960</v>
      </c>
      <c r="F19" s="175">
        <f t="shared" si="5"/>
        <v>960</v>
      </c>
      <c r="G19" s="175">
        <f t="shared" si="5"/>
        <v>0</v>
      </c>
      <c r="H19" s="175">
        <f t="shared" si="5"/>
        <v>0</v>
      </c>
      <c r="I19" s="175">
        <f t="shared" si="5"/>
        <v>0</v>
      </c>
      <c r="J19" s="175">
        <f t="shared" si="5"/>
        <v>0</v>
      </c>
      <c r="K19" s="175">
        <f t="shared" si="5"/>
        <v>0</v>
      </c>
      <c r="L19" s="175">
        <f t="shared" si="5"/>
        <v>0</v>
      </c>
    </row>
    <row r="20" spans="1:14" ht="18.75" customHeight="1" x14ac:dyDescent="0.2">
      <c r="A20" s="324" t="s">
        <v>101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5"/>
      <c r="L20" s="326"/>
    </row>
    <row r="21" spans="1:14" ht="18.75" customHeight="1" x14ac:dyDescent="0.2">
      <c r="A21" s="324" t="s">
        <v>79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6"/>
    </row>
    <row r="22" spans="1:14" ht="39" customHeight="1" x14ac:dyDescent="0.2">
      <c r="A22" s="180" t="s">
        <v>92</v>
      </c>
      <c r="B22" s="181" t="s">
        <v>31</v>
      </c>
      <c r="C22" s="182" t="s">
        <v>27</v>
      </c>
      <c r="D22" s="182" t="s">
        <v>70</v>
      </c>
      <c r="E22" s="183">
        <f>SUM(F22:L22)</f>
        <v>375234.5</v>
      </c>
      <c r="F22" s="184">
        <f>52075+1500+3400</f>
        <v>56975</v>
      </c>
      <c r="G22" s="166">
        <v>52004</v>
      </c>
      <c r="H22" s="166">
        <v>50900</v>
      </c>
      <c r="I22" s="167">
        <v>50900</v>
      </c>
      <c r="J22" s="168">
        <v>54818.5</v>
      </c>
      <c r="K22" s="168">
        <v>54818.5</v>
      </c>
      <c r="L22" s="168">
        <v>54818.5</v>
      </c>
      <c r="N22" s="144" t="s">
        <v>105</v>
      </c>
    </row>
    <row r="23" spans="1:14" ht="49.5" customHeight="1" x14ac:dyDescent="0.2">
      <c r="A23" s="303" t="s">
        <v>94</v>
      </c>
      <c r="B23" s="330" t="s">
        <v>80</v>
      </c>
      <c r="C23" s="182" t="s">
        <v>27</v>
      </c>
      <c r="D23" s="182" t="s">
        <v>72</v>
      </c>
      <c r="E23" s="183">
        <f>SUM(F23:L23)</f>
        <v>125</v>
      </c>
      <c r="F23" s="184">
        <v>125</v>
      </c>
      <c r="G23" s="185">
        <v>0</v>
      </c>
      <c r="H23" s="185">
        <v>0</v>
      </c>
      <c r="I23" s="168">
        <v>0</v>
      </c>
      <c r="J23" s="168">
        <v>0</v>
      </c>
      <c r="K23" s="168">
        <v>0</v>
      </c>
      <c r="L23" s="168">
        <v>0</v>
      </c>
    </row>
    <row r="24" spans="1:14" ht="54.75" customHeight="1" x14ac:dyDescent="0.2">
      <c r="A24" s="305"/>
      <c r="B24" s="332"/>
      <c r="C24" s="171" t="s">
        <v>81</v>
      </c>
      <c r="D24" s="182" t="s">
        <v>72</v>
      </c>
      <c r="E24" s="183">
        <f>SUM(F24:L24)</f>
        <v>65</v>
      </c>
      <c r="F24" s="184">
        <v>65</v>
      </c>
      <c r="G24" s="185">
        <v>0</v>
      </c>
      <c r="H24" s="185">
        <v>0</v>
      </c>
      <c r="I24" s="168">
        <v>0</v>
      </c>
      <c r="J24" s="168">
        <v>0</v>
      </c>
      <c r="K24" s="168">
        <v>0</v>
      </c>
      <c r="L24" s="168">
        <v>0</v>
      </c>
    </row>
    <row r="25" spans="1:14" ht="21" customHeight="1" x14ac:dyDescent="0.2">
      <c r="A25" s="186"/>
      <c r="B25" s="179" t="s">
        <v>74</v>
      </c>
      <c r="C25" s="187"/>
      <c r="D25" s="182"/>
      <c r="E25" s="175">
        <f>SUM(F25:L25)</f>
        <v>375424.5</v>
      </c>
      <c r="F25" s="188">
        <f>SUM(F22:F24)</f>
        <v>57165</v>
      </c>
      <c r="G25" s="188">
        <f t="shared" ref="G25:L25" si="6">SUM(G22:G24)</f>
        <v>52004</v>
      </c>
      <c r="H25" s="188">
        <f t="shared" si="6"/>
        <v>50900</v>
      </c>
      <c r="I25" s="188">
        <f t="shared" si="6"/>
        <v>50900</v>
      </c>
      <c r="J25" s="188">
        <f t="shared" si="6"/>
        <v>54818.5</v>
      </c>
      <c r="K25" s="188">
        <f t="shared" si="6"/>
        <v>54818.5</v>
      </c>
      <c r="L25" s="188">
        <f t="shared" si="6"/>
        <v>54818.5</v>
      </c>
    </row>
    <row r="26" spans="1:14" ht="21" customHeight="1" x14ac:dyDescent="0.2">
      <c r="A26" s="303"/>
      <c r="B26" s="306" t="s">
        <v>75</v>
      </c>
      <c r="C26" s="333" t="s">
        <v>27</v>
      </c>
      <c r="D26" s="172" t="s">
        <v>70</v>
      </c>
      <c r="E26" s="165">
        <f>E22</f>
        <v>375234.5</v>
      </c>
      <c r="F26" s="189">
        <f>F22</f>
        <v>56975</v>
      </c>
      <c r="G26" s="189">
        <f t="shared" ref="G26:L28" si="7">G22</f>
        <v>52004</v>
      </c>
      <c r="H26" s="189">
        <f t="shared" si="7"/>
        <v>50900</v>
      </c>
      <c r="I26" s="189">
        <f t="shared" si="7"/>
        <v>50900</v>
      </c>
      <c r="J26" s="189">
        <f t="shared" si="7"/>
        <v>54818.5</v>
      </c>
      <c r="K26" s="189">
        <f t="shared" si="7"/>
        <v>54818.5</v>
      </c>
      <c r="L26" s="189">
        <f t="shared" si="7"/>
        <v>54818.5</v>
      </c>
    </row>
    <row r="27" spans="1:14" ht="21" customHeight="1" x14ac:dyDescent="0.2">
      <c r="A27" s="304"/>
      <c r="B27" s="307"/>
      <c r="C27" s="333"/>
      <c r="D27" s="172" t="s">
        <v>72</v>
      </c>
      <c r="E27" s="175">
        <f>E24+E23</f>
        <v>190</v>
      </c>
      <c r="F27" s="189">
        <f>F23</f>
        <v>125</v>
      </c>
      <c r="G27" s="189">
        <f t="shared" si="7"/>
        <v>0</v>
      </c>
      <c r="H27" s="189">
        <f t="shared" si="7"/>
        <v>0</v>
      </c>
      <c r="I27" s="189">
        <f t="shared" si="7"/>
        <v>0</v>
      </c>
      <c r="J27" s="189">
        <f t="shared" si="7"/>
        <v>0</v>
      </c>
      <c r="K27" s="189">
        <f t="shared" si="7"/>
        <v>0</v>
      </c>
      <c r="L27" s="189">
        <f t="shared" si="7"/>
        <v>0</v>
      </c>
    </row>
    <row r="28" spans="1:14" ht="21" customHeight="1" x14ac:dyDescent="0.2">
      <c r="A28" s="305"/>
      <c r="B28" s="308"/>
      <c r="C28" s="190" t="s">
        <v>81</v>
      </c>
      <c r="D28" s="182" t="s">
        <v>72</v>
      </c>
      <c r="E28" s="183">
        <f>SUM(F28:L28)</f>
        <v>65</v>
      </c>
      <c r="F28" s="184">
        <f>F24</f>
        <v>65</v>
      </c>
      <c r="G28" s="184">
        <f t="shared" si="7"/>
        <v>0</v>
      </c>
      <c r="H28" s="184">
        <f t="shared" si="7"/>
        <v>0</v>
      </c>
      <c r="I28" s="184">
        <f t="shared" si="7"/>
        <v>0</v>
      </c>
      <c r="J28" s="184">
        <f t="shared" si="7"/>
        <v>0</v>
      </c>
      <c r="K28" s="184">
        <f t="shared" si="7"/>
        <v>0</v>
      </c>
      <c r="L28" s="184">
        <f t="shared" si="7"/>
        <v>0</v>
      </c>
    </row>
    <row r="29" spans="1:14" ht="21" customHeight="1" x14ac:dyDescent="0.2">
      <c r="A29" s="177"/>
      <c r="B29" s="191" t="s">
        <v>82</v>
      </c>
      <c r="C29" s="179"/>
      <c r="D29" s="172"/>
      <c r="E29" s="175">
        <f>SUM(E26:E28)</f>
        <v>375489.5</v>
      </c>
      <c r="F29" s="175">
        <f>SUM(F26:F28)</f>
        <v>57165</v>
      </c>
      <c r="G29" s="175">
        <f t="shared" ref="G29:L29" si="8">SUM(G26:G28)</f>
        <v>52004</v>
      </c>
      <c r="H29" s="175">
        <f t="shared" si="8"/>
        <v>50900</v>
      </c>
      <c r="I29" s="175">
        <f t="shared" si="8"/>
        <v>50900</v>
      </c>
      <c r="J29" s="175">
        <f t="shared" si="8"/>
        <v>54818.5</v>
      </c>
      <c r="K29" s="175">
        <f t="shared" si="8"/>
        <v>54818.5</v>
      </c>
      <c r="L29" s="175">
        <f t="shared" si="8"/>
        <v>54818.5</v>
      </c>
    </row>
    <row r="30" spans="1:14" ht="20.25" customHeight="1" x14ac:dyDescent="0.2">
      <c r="A30" s="318"/>
      <c r="B30" s="321" t="s">
        <v>75</v>
      </c>
      <c r="C30" s="298" t="s">
        <v>27</v>
      </c>
      <c r="D30" s="172" t="s">
        <v>70</v>
      </c>
      <c r="E30" s="192">
        <f>SUM(F30:L30)</f>
        <v>375234.5</v>
      </c>
      <c r="F30" s="193">
        <f>F26</f>
        <v>56975</v>
      </c>
      <c r="G30" s="193">
        <f t="shared" ref="G30:L30" si="9">G26</f>
        <v>52004</v>
      </c>
      <c r="H30" s="193">
        <f t="shared" si="9"/>
        <v>50900</v>
      </c>
      <c r="I30" s="193">
        <f t="shared" si="9"/>
        <v>50900</v>
      </c>
      <c r="J30" s="193">
        <f t="shared" si="9"/>
        <v>54818.5</v>
      </c>
      <c r="K30" s="193">
        <f t="shared" si="9"/>
        <v>54818.5</v>
      </c>
      <c r="L30" s="193">
        <f t="shared" si="9"/>
        <v>54818.5</v>
      </c>
    </row>
    <row r="31" spans="1:14" ht="22.5" customHeight="1" x14ac:dyDescent="0.2">
      <c r="A31" s="319"/>
      <c r="B31" s="322"/>
      <c r="C31" s="300"/>
      <c r="D31" s="172" t="s">
        <v>72</v>
      </c>
      <c r="E31" s="194">
        <f t="shared" ref="E31:L32" si="10">E27</f>
        <v>190</v>
      </c>
      <c r="F31" s="194">
        <f t="shared" si="10"/>
        <v>125</v>
      </c>
      <c r="G31" s="194">
        <f t="shared" si="10"/>
        <v>0</v>
      </c>
      <c r="H31" s="194">
        <f t="shared" si="10"/>
        <v>0</v>
      </c>
      <c r="I31" s="194">
        <f t="shared" si="10"/>
        <v>0</v>
      </c>
      <c r="J31" s="194">
        <f t="shared" si="10"/>
        <v>0</v>
      </c>
      <c r="K31" s="194">
        <f t="shared" si="10"/>
        <v>0</v>
      </c>
      <c r="L31" s="194">
        <f t="shared" si="10"/>
        <v>0</v>
      </c>
    </row>
    <row r="32" spans="1:14" ht="22.5" customHeight="1" x14ac:dyDescent="0.2">
      <c r="A32" s="320"/>
      <c r="B32" s="323"/>
      <c r="C32" s="190" t="s">
        <v>81</v>
      </c>
      <c r="D32" s="182" t="s">
        <v>72</v>
      </c>
      <c r="E32" s="183">
        <f>SUM(F32:L32)</f>
        <v>65</v>
      </c>
      <c r="F32" s="184">
        <f>F28</f>
        <v>65</v>
      </c>
      <c r="G32" s="184">
        <f t="shared" si="10"/>
        <v>0</v>
      </c>
      <c r="H32" s="184">
        <f t="shared" si="10"/>
        <v>0</v>
      </c>
      <c r="I32" s="184">
        <f t="shared" si="10"/>
        <v>0</v>
      </c>
      <c r="J32" s="184">
        <f t="shared" si="10"/>
        <v>0</v>
      </c>
      <c r="K32" s="184">
        <f t="shared" si="10"/>
        <v>0</v>
      </c>
      <c r="L32" s="184">
        <f t="shared" si="10"/>
        <v>0</v>
      </c>
    </row>
    <row r="33" spans="1:12" ht="21" customHeight="1" x14ac:dyDescent="0.2">
      <c r="A33" s="324" t="s">
        <v>83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6"/>
    </row>
    <row r="34" spans="1:12" ht="21" customHeight="1" x14ac:dyDescent="0.2">
      <c r="A34" s="327" t="s">
        <v>84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8"/>
      <c r="L34" s="329"/>
    </row>
    <row r="35" spans="1:12" ht="20.25" customHeight="1" x14ac:dyDescent="0.2">
      <c r="A35" s="303" t="s">
        <v>106</v>
      </c>
      <c r="B35" s="330" t="s">
        <v>85</v>
      </c>
      <c r="C35" s="172" t="s">
        <v>27</v>
      </c>
      <c r="D35" s="172" t="s">
        <v>70</v>
      </c>
      <c r="E35" s="194">
        <f t="shared" ref="E35:E38" si="11">SUM(F35:L35)</f>
        <v>21657.5</v>
      </c>
      <c r="F35" s="185">
        <v>3170</v>
      </c>
      <c r="G35" s="166">
        <v>2834</v>
      </c>
      <c r="H35" s="195">
        <v>2834</v>
      </c>
      <c r="I35" s="196">
        <v>2834</v>
      </c>
      <c r="J35" s="197">
        <v>3328.5</v>
      </c>
      <c r="K35" s="197">
        <v>3328.5</v>
      </c>
      <c r="L35" s="198">
        <f t="shared" ref="K35:L37" si="12">K35</f>
        <v>3328.5</v>
      </c>
    </row>
    <row r="36" spans="1:12" ht="20.25" customHeight="1" x14ac:dyDescent="0.2">
      <c r="A36" s="304"/>
      <c r="B36" s="331"/>
      <c r="C36" s="199" t="s">
        <v>27</v>
      </c>
      <c r="D36" s="199" t="s">
        <v>72</v>
      </c>
      <c r="E36" s="200">
        <f t="shared" si="11"/>
        <v>1494.5</v>
      </c>
      <c r="F36" s="201">
        <v>377</v>
      </c>
      <c r="G36" s="202">
        <v>372.5</v>
      </c>
      <c r="H36" s="202">
        <v>372.5</v>
      </c>
      <c r="I36" s="203">
        <v>372.5</v>
      </c>
      <c r="J36" s="204">
        <v>0</v>
      </c>
      <c r="K36" s="204">
        <f t="shared" ref="K36" si="13">J36</f>
        <v>0</v>
      </c>
      <c r="L36" s="204">
        <f t="shared" si="12"/>
        <v>0</v>
      </c>
    </row>
    <row r="37" spans="1:12" ht="20.25" customHeight="1" x14ac:dyDescent="0.2">
      <c r="A37" s="305"/>
      <c r="B37" s="332"/>
      <c r="C37" s="199" t="s">
        <v>81</v>
      </c>
      <c r="D37" s="199" t="s">
        <v>72</v>
      </c>
      <c r="E37" s="200">
        <f t="shared" si="11"/>
        <v>129</v>
      </c>
      <c r="F37" s="201">
        <v>33</v>
      </c>
      <c r="G37" s="202">
        <v>32</v>
      </c>
      <c r="H37" s="202">
        <v>32</v>
      </c>
      <c r="I37" s="203">
        <v>32</v>
      </c>
      <c r="J37" s="204">
        <v>0</v>
      </c>
      <c r="K37" s="204">
        <f t="shared" si="12"/>
        <v>0</v>
      </c>
      <c r="L37" s="204">
        <f t="shared" si="12"/>
        <v>0</v>
      </c>
    </row>
    <row r="38" spans="1:12" ht="28.5" customHeight="1" x14ac:dyDescent="0.2">
      <c r="A38" s="205"/>
      <c r="B38" s="206" t="s">
        <v>86</v>
      </c>
      <c r="C38" s="171"/>
      <c r="D38" s="199"/>
      <c r="E38" s="200">
        <f t="shared" si="11"/>
        <v>23281</v>
      </c>
      <c r="F38" s="207">
        <f>SUM(F35:F37)</f>
        <v>3580</v>
      </c>
      <c r="G38" s="207">
        <f t="shared" ref="G38:L38" si="14">SUM(G35:G37)</f>
        <v>3238.5</v>
      </c>
      <c r="H38" s="207">
        <f t="shared" si="14"/>
        <v>3238.5</v>
      </c>
      <c r="I38" s="207">
        <f t="shared" si="14"/>
        <v>3238.5</v>
      </c>
      <c r="J38" s="207">
        <f t="shared" si="14"/>
        <v>3328.5</v>
      </c>
      <c r="K38" s="207">
        <f t="shared" si="14"/>
        <v>3328.5</v>
      </c>
      <c r="L38" s="207">
        <f t="shared" si="14"/>
        <v>3328.5</v>
      </c>
    </row>
    <row r="39" spans="1:12" ht="20.25" customHeight="1" x14ac:dyDescent="0.2">
      <c r="A39" s="303"/>
      <c r="B39" s="306" t="s">
        <v>75</v>
      </c>
      <c r="C39" s="298" t="s">
        <v>27</v>
      </c>
      <c r="D39" s="208" t="s">
        <v>70</v>
      </c>
      <c r="E39" s="209">
        <f>SUM(F39:L39)</f>
        <v>21657.5</v>
      </c>
      <c r="F39" s="201">
        <f t="shared" ref="F39:L41" si="15">F35</f>
        <v>3170</v>
      </c>
      <c r="G39" s="201">
        <f t="shared" si="15"/>
        <v>2834</v>
      </c>
      <c r="H39" s="201">
        <f t="shared" si="15"/>
        <v>2834</v>
      </c>
      <c r="I39" s="201">
        <f t="shared" si="15"/>
        <v>2834</v>
      </c>
      <c r="J39" s="201">
        <f t="shared" si="15"/>
        <v>3328.5</v>
      </c>
      <c r="K39" s="201">
        <f t="shared" si="15"/>
        <v>3328.5</v>
      </c>
      <c r="L39" s="201">
        <f t="shared" si="15"/>
        <v>3328.5</v>
      </c>
    </row>
    <row r="40" spans="1:12" ht="20.25" customHeight="1" x14ac:dyDescent="0.2">
      <c r="A40" s="304"/>
      <c r="B40" s="307"/>
      <c r="C40" s="299"/>
      <c r="D40" s="208" t="s">
        <v>72</v>
      </c>
      <c r="E40" s="200">
        <f t="shared" ref="E40:E41" si="16">SUM(F40:L40)</f>
        <v>1494.5</v>
      </c>
      <c r="F40" s="201">
        <f>F36</f>
        <v>377</v>
      </c>
      <c r="G40" s="201">
        <f t="shared" si="15"/>
        <v>372.5</v>
      </c>
      <c r="H40" s="201">
        <f t="shared" si="15"/>
        <v>372.5</v>
      </c>
      <c r="I40" s="201">
        <f t="shared" si="15"/>
        <v>372.5</v>
      </c>
      <c r="J40" s="201">
        <f t="shared" si="15"/>
        <v>0</v>
      </c>
      <c r="K40" s="201">
        <f t="shared" si="15"/>
        <v>0</v>
      </c>
      <c r="L40" s="201">
        <f t="shared" si="15"/>
        <v>0</v>
      </c>
    </row>
    <row r="41" spans="1:12" ht="20.25" customHeight="1" x14ac:dyDescent="0.2">
      <c r="A41" s="305"/>
      <c r="B41" s="308"/>
      <c r="C41" s="208" t="s">
        <v>81</v>
      </c>
      <c r="D41" s="208" t="s">
        <v>72</v>
      </c>
      <c r="E41" s="209">
        <f t="shared" si="16"/>
        <v>129</v>
      </c>
      <c r="F41" s="210">
        <f>F37</f>
        <v>33</v>
      </c>
      <c r="G41" s="210">
        <f t="shared" si="15"/>
        <v>32</v>
      </c>
      <c r="H41" s="210">
        <f t="shared" si="15"/>
        <v>32</v>
      </c>
      <c r="I41" s="210">
        <f t="shared" si="15"/>
        <v>32</v>
      </c>
      <c r="J41" s="210">
        <f t="shared" si="15"/>
        <v>0</v>
      </c>
      <c r="K41" s="210">
        <f t="shared" si="15"/>
        <v>0</v>
      </c>
      <c r="L41" s="210">
        <f t="shared" si="15"/>
        <v>0</v>
      </c>
    </row>
    <row r="42" spans="1:12" ht="24" customHeight="1" x14ac:dyDescent="0.2">
      <c r="A42" s="309"/>
      <c r="B42" s="312" t="s">
        <v>107</v>
      </c>
      <c r="C42" s="315" t="s">
        <v>51</v>
      </c>
      <c r="D42" s="199" t="s">
        <v>70</v>
      </c>
      <c r="E42" s="211">
        <f>SUM(F42:L42)</f>
        <v>471293.54000000004</v>
      </c>
      <c r="F42" s="212">
        <f>F18+F30+F39</f>
        <v>102246.54000000001</v>
      </c>
      <c r="G42" s="212">
        <f t="shared" ref="G42:L42" si="17">G18+G30+G39</f>
        <v>64938</v>
      </c>
      <c r="H42" s="212">
        <f t="shared" si="17"/>
        <v>58834</v>
      </c>
      <c r="I42" s="212">
        <f t="shared" si="17"/>
        <v>58834</v>
      </c>
      <c r="J42" s="212">
        <f t="shared" si="17"/>
        <v>62147</v>
      </c>
      <c r="K42" s="212">
        <f t="shared" si="17"/>
        <v>62147</v>
      </c>
      <c r="L42" s="212">
        <f t="shared" si="17"/>
        <v>62147</v>
      </c>
    </row>
    <row r="43" spans="1:12" ht="24" customHeight="1" x14ac:dyDescent="0.2">
      <c r="A43" s="310"/>
      <c r="B43" s="313"/>
      <c r="C43" s="316"/>
      <c r="D43" s="199" t="s">
        <v>72</v>
      </c>
      <c r="E43" s="211">
        <f>SUM(F43:L43)</f>
        <v>2773.5</v>
      </c>
      <c r="F43" s="212">
        <f>F19+F31+F32+F40+F41</f>
        <v>1560</v>
      </c>
      <c r="G43" s="211">
        <f t="shared" ref="G43:L43" si="18">G19+G31+G32+G40+G41</f>
        <v>404.5</v>
      </c>
      <c r="H43" s="211">
        <f t="shared" si="18"/>
        <v>404.5</v>
      </c>
      <c r="I43" s="211">
        <f t="shared" si="18"/>
        <v>404.5</v>
      </c>
      <c r="J43" s="212">
        <f t="shared" si="18"/>
        <v>0</v>
      </c>
      <c r="K43" s="212">
        <f t="shared" si="18"/>
        <v>0</v>
      </c>
      <c r="L43" s="212">
        <f t="shared" si="18"/>
        <v>0</v>
      </c>
    </row>
    <row r="44" spans="1:12" ht="24" customHeight="1" x14ac:dyDescent="0.2">
      <c r="A44" s="311"/>
      <c r="B44" s="314"/>
      <c r="C44" s="317"/>
      <c r="D44" s="208" t="s">
        <v>54</v>
      </c>
      <c r="E44" s="211">
        <f>SUM(F44:L44)</f>
        <v>474067.04000000004</v>
      </c>
      <c r="F44" s="212">
        <f t="shared" ref="F44:L44" si="19">SUM(F42:F43)</f>
        <v>103806.54000000001</v>
      </c>
      <c r="G44" s="212">
        <f t="shared" si="19"/>
        <v>65342.5</v>
      </c>
      <c r="H44" s="212">
        <f t="shared" si="19"/>
        <v>59238.5</v>
      </c>
      <c r="I44" s="212">
        <f t="shared" si="19"/>
        <v>59238.5</v>
      </c>
      <c r="J44" s="212">
        <f t="shared" si="19"/>
        <v>62147</v>
      </c>
      <c r="K44" s="212">
        <f t="shared" si="19"/>
        <v>62147</v>
      </c>
      <c r="L44" s="212">
        <f t="shared" si="19"/>
        <v>62147</v>
      </c>
    </row>
    <row r="45" spans="1:12" ht="17.25" customHeight="1" x14ac:dyDescent="0.2">
      <c r="A45" s="213"/>
      <c r="B45" s="214" t="s">
        <v>75</v>
      </c>
      <c r="C45" s="215"/>
      <c r="D45" s="216"/>
      <c r="E45" s="212"/>
      <c r="F45" s="212"/>
      <c r="G45" s="212"/>
      <c r="H45" s="207"/>
      <c r="I45" s="207"/>
      <c r="J45" s="207"/>
      <c r="K45" s="207"/>
      <c r="L45" s="207"/>
    </row>
    <row r="46" spans="1:12" ht="24.75" customHeight="1" x14ac:dyDescent="0.2">
      <c r="A46" s="295"/>
      <c r="B46" s="298" t="s">
        <v>88</v>
      </c>
      <c r="C46" s="298" t="s">
        <v>51</v>
      </c>
      <c r="D46" s="199" t="s">
        <v>70</v>
      </c>
      <c r="E46" s="217">
        <f>SUM(F46:L46)</f>
        <v>471293.54000000004</v>
      </c>
      <c r="F46" s="202">
        <f t="shared" ref="F46:L46" si="20">F18+F30+F35</f>
        <v>102246.54000000001</v>
      </c>
      <c r="G46" s="202">
        <f t="shared" si="20"/>
        <v>64938</v>
      </c>
      <c r="H46" s="202">
        <f t="shared" si="20"/>
        <v>58834</v>
      </c>
      <c r="I46" s="202">
        <f t="shared" si="20"/>
        <v>58834</v>
      </c>
      <c r="J46" s="202">
        <f t="shared" si="20"/>
        <v>62147</v>
      </c>
      <c r="K46" s="202">
        <f t="shared" si="20"/>
        <v>62147</v>
      </c>
      <c r="L46" s="202">
        <f t="shared" si="20"/>
        <v>62147</v>
      </c>
    </row>
    <row r="47" spans="1:12" ht="23.25" customHeight="1" x14ac:dyDescent="0.2">
      <c r="A47" s="296"/>
      <c r="B47" s="299"/>
      <c r="C47" s="299"/>
      <c r="D47" s="199" t="s">
        <v>72</v>
      </c>
      <c r="E47" s="217">
        <f>SUM(F47:L47)</f>
        <v>2579.5</v>
      </c>
      <c r="F47" s="202">
        <f t="shared" ref="F47:L47" si="21">F19+F27+F36</f>
        <v>1462</v>
      </c>
      <c r="G47" s="202">
        <f t="shared" si="21"/>
        <v>372.5</v>
      </c>
      <c r="H47" s="202">
        <f t="shared" si="21"/>
        <v>372.5</v>
      </c>
      <c r="I47" s="202">
        <f t="shared" si="21"/>
        <v>372.5</v>
      </c>
      <c r="J47" s="202">
        <f t="shared" si="21"/>
        <v>0</v>
      </c>
      <c r="K47" s="202">
        <f t="shared" si="21"/>
        <v>0</v>
      </c>
      <c r="L47" s="202">
        <f t="shared" si="21"/>
        <v>0</v>
      </c>
    </row>
    <row r="48" spans="1:12" ht="24.75" customHeight="1" x14ac:dyDescent="0.2">
      <c r="A48" s="297"/>
      <c r="B48" s="300"/>
      <c r="C48" s="300"/>
      <c r="D48" s="208" t="s">
        <v>54</v>
      </c>
      <c r="E48" s="217">
        <f>SUM(F48:L48)</f>
        <v>473873.04000000004</v>
      </c>
      <c r="F48" s="217">
        <f t="shared" ref="F48:L48" si="22">SUM(F46:F47)</f>
        <v>103708.54000000001</v>
      </c>
      <c r="G48" s="207">
        <f t="shared" si="22"/>
        <v>65310.5</v>
      </c>
      <c r="H48" s="207">
        <f t="shared" si="22"/>
        <v>59206.5</v>
      </c>
      <c r="I48" s="207">
        <f t="shared" si="22"/>
        <v>59206.5</v>
      </c>
      <c r="J48" s="207">
        <f t="shared" si="22"/>
        <v>62147</v>
      </c>
      <c r="K48" s="207">
        <f t="shared" si="22"/>
        <v>62147</v>
      </c>
      <c r="L48" s="207">
        <f t="shared" si="22"/>
        <v>62147</v>
      </c>
    </row>
    <row r="49" spans="1:12" ht="20.25" customHeight="1" x14ac:dyDescent="0.2">
      <c r="A49" s="295"/>
      <c r="B49" s="301" t="s">
        <v>89</v>
      </c>
      <c r="C49" s="298" t="s">
        <v>51</v>
      </c>
      <c r="D49" s="199" t="s">
        <v>72</v>
      </c>
      <c r="E49" s="200">
        <f t="shared" ref="E49:E50" si="23">SUM(F49:L49)</f>
        <v>194</v>
      </c>
      <c r="F49" s="201">
        <f t="shared" ref="F49:L49" si="24">F24+F37</f>
        <v>98</v>
      </c>
      <c r="G49" s="201">
        <f t="shared" si="24"/>
        <v>32</v>
      </c>
      <c r="H49" s="201">
        <f t="shared" si="24"/>
        <v>32</v>
      </c>
      <c r="I49" s="201">
        <f t="shared" si="24"/>
        <v>32</v>
      </c>
      <c r="J49" s="201">
        <f t="shared" si="24"/>
        <v>0</v>
      </c>
      <c r="K49" s="201">
        <f t="shared" si="24"/>
        <v>0</v>
      </c>
      <c r="L49" s="201">
        <f t="shared" si="24"/>
        <v>0</v>
      </c>
    </row>
    <row r="50" spans="1:12" ht="22.5" customHeight="1" x14ac:dyDescent="0.2">
      <c r="A50" s="297"/>
      <c r="B50" s="302"/>
      <c r="C50" s="300"/>
      <c r="D50" s="208" t="s">
        <v>54</v>
      </c>
      <c r="E50" s="200">
        <f t="shared" si="23"/>
        <v>194</v>
      </c>
      <c r="F50" s="207">
        <f>F49</f>
        <v>98</v>
      </c>
      <c r="G50" s="207">
        <f t="shared" ref="G50:L50" si="25">G49</f>
        <v>32</v>
      </c>
      <c r="H50" s="207">
        <f t="shared" si="25"/>
        <v>32</v>
      </c>
      <c r="I50" s="207">
        <f t="shared" si="25"/>
        <v>32</v>
      </c>
      <c r="J50" s="207">
        <f t="shared" si="25"/>
        <v>0</v>
      </c>
      <c r="K50" s="207">
        <f t="shared" si="25"/>
        <v>0</v>
      </c>
      <c r="L50" s="207">
        <f t="shared" si="25"/>
        <v>0</v>
      </c>
    </row>
    <row r="51" spans="1:12" x14ac:dyDescent="0.2">
      <c r="A51" s="129"/>
      <c r="F51" s="218"/>
      <c r="G51" s="218"/>
      <c r="H51" s="218"/>
      <c r="I51" s="218"/>
      <c r="J51" s="218"/>
      <c r="K51" s="218"/>
      <c r="L51" s="218"/>
    </row>
    <row r="52" spans="1:12" x14ac:dyDescent="0.2">
      <c r="A52" s="129"/>
      <c r="F52" s="218"/>
      <c r="G52" s="218"/>
      <c r="H52" s="218"/>
      <c r="I52" s="218"/>
      <c r="J52" s="218"/>
      <c r="K52" s="218"/>
      <c r="L52" s="218"/>
    </row>
    <row r="53" spans="1:12" x14ac:dyDescent="0.2">
      <c r="A53" s="129"/>
    </row>
    <row r="54" spans="1:12" x14ac:dyDescent="0.2">
      <c r="A54" s="129"/>
    </row>
    <row r="55" spans="1:12" x14ac:dyDescent="0.2">
      <c r="A55" s="129"/>
    </row>
    <row r="56" spans="1:12" x14ac:dyDescent="0.2">
      <c r="A56" s="129"/>
    </row>
    <row r="57" spans="1:12" x14ac:dyDescent="0.2">
      <c r="A57" s="129"/>
    </row>
    <row r="58" spans="1:12" x14ac:dyDescent="0.2">
      <c r="A58" s="129"/>
    </row>
    <row r="59" spans="1:12" x14ac:dyDescent="0.2">
      <c r="A59" s="129"/>
    </row>
    <row r="60" spans="1:12" x14ac:dyDescent="0.2">
      <c r="A60" s="129"/>
    </row>
    <row r="61" spans="1:12" x14ac:dyDescent="0.2">
      <c r="A61" s="129"/>
    </row>
    <row r="62" spans="1:12" x14ac:dyDescent="0.2">
      <c r="A62" s="129"/>
    </row>
    <row r="63" spans="1:12" x14ac:dyDescent="0.2">
      <c r="A63" s="129"/>
    </row>
    <row r="64" spans="1:12" x14ac:dyDescent="0.2">
      <c r="A64" s="129"/>
    </row>
    <row r="65" spans="1:1" x14ac:dyDescent="0.2">
      <c r="A65" s="129"/>
    </row>
  </sheetData>
  <mergeCells count="45">
    <mergeCell ref="B1:G1"/>
    <mergeCell ref="K1:L1"/>
    <mergeCell ref="A3:L3"/>
    <mergeCell ref="A5:A6"/>
    <mergeCell ref="B5:B6"/>
    <mergeCell ref="C5:C6"/>
    <mergeCell ref="D5:L5"/>
    <mergeCell ref="A7:L7"/>
    <mergeCell ref="A8:L8"/>
    <mergeCell ref="A9:L9"/>
    <mergeCell ref="A10:A11"/>
    <mergeCell ref="B10:B11"/>
    <mergeCell ref="C10:C11"/>
    <mergeCell ref="A15:A16"/>
    <mergeCell ref="B15:B16"/>
    <mergeCell ref="C15:C16"/>
    <mergeCell ref="A18:A19"/>
    <mergeCell ref="B18:B19"/>
    <mergeCell ref="C18:C19"/>
    <mergeCell ref="A35:A37"/>
    <mergeCell ref="B35:B37"/>
    <mergeCell ref="A20:L20"/>
    <mergeCell ref="A21:L21"/>
    <mergeCell ref="A23:A24"/>
    <mergeCell ref="B23:B24"/>
    <mergeCell ref="A26:A28"/>
    <mergeCell ref="B26:B28"/>
    <mergeCell ref="C26:C27"/>
    <mergeCell ref="A30:A32"/>
    <mergeCell ref="B30:B32"/>
    <mergeCell ref="C30:C31"/>
    <mergeCell ref="A33:L33"/>
    <mergeCell ref="A34:L34"/>
    <mergeCell ref="A39:A41"/>
    <mergeCell ref="B39:B41"/>
    <mergeCell ref="C39:C40"/>
    <mergeCell ref="A42:A44"/>
    <mergeCell ref="B42:B44"/>
    <mergeCell ref="C42:C44"/>
    <mergeCell ref="A46:A48"/>
    <mergeCell ref="B46:B48"/>
    <mergeCell ref="C46:C48"/>
    <mergeCell ref="A49:A50"/>
    <mergeCell ref="B49:B50"/>
    <mergeCell ref="C49:C50"/>
  </mergeCells>
  <printOptions horizontalCentered="1"/>
  <pageMargins left="0.51181102362204722" right="0.11811023622047245" top="0.55118110236220474" bottom="0.1574803149606299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zoomScale="120" zoomScaleNormal="120" workbookViewId="0">
      <selection activeCell="E13" sqref="E13"/>
    </sheetView>
  </sheetViews>
  <sheetFormatPr defaultRowHeight="12.75" x14ac:dyDescent="0.2"/>
  <cols>
    <col min="1" max="1" width="7.42578125" customWidth="1"/>
    <col min="2" max="2" width="23.5703125" customWidth="1"/>
    <col min="3" max="3" width="11.7109375" customWidth="1"/>
    <col min="4" max="4" width="10" customWidth="1"/>
    <col min="5" max="6" width="11.28515625" customWidth="1"/>
    <col min="7" max="12" width="9.85546875" customWidth="1"/>
  </cols>
  <sheetData>
    <row r="1" spans="1:21" x14ac:dyDescent="0.2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363" t="s">
        <v>91</v>
      </c>
      <c r="L1" s="363"/>
      <c r="M1" s="113"/>
      <c r="N1" s="113"/>
      <c r="O1" s="113"/>
      <c r="P1" s="113"/>
      <c r="Q1" s="113"/>
      <c r="R1" s="113"/>
      <c r="S1" s="113"/>
      <c r="T1" s="113"/>
      <c r="U1" s="113"/>
    </row>
    <row r="2" spans="1:21" ht="15.75" x14ac:dyDescent="0.25">
      <c r="A2" s="113"/>
      <c r="B2" s="114" t="s">
        <v>90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21" t="s">
        <v>95</v>
      </c>
      <c r="O2" s="122"/>
      <c r="P2" s="122"/>
      <c r="Q2" s="113"/>
      <c r="R2" s="113"/>
      <c r="S2" s="113"/>
      <c r="T2" s="113"/>
      <c r="U2" s="113"/>
    </row>
    <row r="3" spans="1:21" x14ac:dyDescent="0.2">
      <c r="M3" s="113"/>
      <c r="N3" s="122" t="s">
        <v>96</v>
      </c>
      <c r="O3" s="122"/>
      <c r="P3" s="122"/>
      <c r="Q3" s="113"/>
      <c r="R3" s="113"/>
      <c r="S3" s="113"/>
      <c r="T3" s="113"/>
      <c r="U3" s="113"/>
    </row>
    <row r="4" spans="1:21" ht="20.25" customHeight="1" x14ac:dyDescent="0.2">
      <c r="A4" s="357" t="s">
        <v>1</v>
      </c>
      <c r="B4" s="357" t="s">
        <v>57</v>
      </c>
      <c r="C4" s="358" t="s">
        <v>58</v>
      </c>
      <c r="D4" s="359" t="s">
        <v>59</v>
      </c>
      <c r="E4" s="359"/>
      <c r="F4" s="359"/>
      <c r="G4" s="359"/>
      <c r="H4" s="359"/>
      <c r="I4" s="359"/>
      <c r="J4" s="359"/>
      <c r="K4" s="359"/>
      <c r="L4" s="359"/>
      <c r="M4" s="113"/>
      <c r="N4" s="122"/>
      <c r="O4" s="122"/>
      <c r="P4" s="122"/>
      <c r="Q4" s="113"/>
      <c r="R4" s="113"/>
      <c r="S4" s="113"/>
      <c r="T4" s="113"/>
      <c r="U4" s="113"/>
    </row>
    <row r="5" spans="1:21" ht="38.25" x14ac:dyDescent="0.2">
      <c r="A5" s="357"/>
      <c r="B5" s="357"/>
      <c r="C5" s="358"/>
      <c r="D5" s="99" t="s">
        <v>13</v>
      </c>
      <c r="E5" s="99" t="s">
        <v>54</v>
      </c>
      <c r="F5" s="99" t="s">
        <v>60</v>
      </c>
      <c r="G5" s="99" t="s">
        <v>61</v>
      </c>
      <c r="H5" s="99" t="s">
        <v>62</v>
      </c>
      <c r="I5" s="99" t="s">
        <v>63</v>
      </c>
      <c r="J5" s="99" t="s">
        <v>64</v>
      </c>
      <c r="K5" s="99" t="s">
        <v>65</v>
      </c>
      <c r="L5" s="99" t="s">
        <v>66</v>
      </c>
      <c r="M5" s="113"/>
      <c r="N5" s="113"/>
      <c r="O5" s="113"/>
      <c r="P5" s="113"/>
      <c r="Q5" s="113"/>
      <c r="R5" s="113"/>
      <c r="S5" s="113"/>
      <c r="T5" s="113"/>
      <c r="U5" s="113"/>
    </row>
    <row r="6" spans="1:21" ht="25.5" customHeight="1" x14ac:dyDescent="0.2">
      <c r="A6" s="356" t="s">
        <v>67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113"/>
      <c r="N6" s="113"/>
      <c r="O6" s="113"/>
      <c r="P6" s="113"/>
      <c r="Q6" s="113"/>
      <c r="R6" s="113"/>
      <c r="S6" s="113"/>
      <c r="T6" s="113"/>
      <c r="U6" s="113"/>
    </row>
    <row r="7" spans="1:21" x14ac:dyDescent="0.2">
      <c r="A7" s="356" t="s">
        <v>68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113"/>
      <c r="N7" s="113"/>
      <c r="O7" s="113"/>
      <c r="P7" s="113"/>
      <c r="Q7" s="113"/>
      <c r="R7" s="113"/>
      <c r="S7" s="113"/>
      <c r="T7" s="113"/>
      <c r="U7" s="113"/>
    </row>
    <row r="8" spans="1:21" x14ac:dyDescent="0.2">
      <c r="A8" s="356" t="s">
        <v>69</v>
      </c>
      <c r="B8" s="356"/>
      <c r="C8" s="356"/>
      <c r="D8" s="356"/>
      <c r="E8" s="356"/>
      <c r="F8" s="356"/>
      <c r="G8" s="356"/>
      <c r="H8" s="356"/>
      <c r="I8" s="356"/>
      <c r="J8" s="356"/>
      <c r="K8" s="356"/>
      <c r="L8" s="356"/>
      <c r="M8" s="113"/>
      <c r="N8" s="113"/>
      <c r="O8" s="113"/>
      <c r="P8" s="113"/>
      <c r="Q8" s="113"/>
      <c r="R8" s="113"/>
      <c r="S8" s="113"/>
      <c r="T8" s="113"/>
      <c r="U8" s="113"/>
    </row>
    <row r="9" spans="1:21" ht="34.5" customHeight="1" x14ac:dyDescent="0.2">
      <c r="A9" s="360" t="s">
        <v>92</v>
      </c>
      <c r="B9" s="361" t="s">
        <v>25</v>
      </c>
      <c r="C9" s="357" t="s">
        <v>27</v>
      </c>
      <c r="D9" s="99" t="s">
        <v>70</v>
      </c>
      <c r="E9" s="100" t="s">
        <v>71</v>
      </c>
      <c r="F9" s="123">
        <v>39101.5</v>
      </c>
      <c r="G9" s="101">
        <v>4500</v>
      </c>
      <c r="H9" s="101">
        <v>2000</v>
      </c>
      <c r="I9" s="101">
        <v>2000</v>
      </c>
      <c r="J9" s="101">
        <v>1000</v>
      </c>
      <c r="K9" s="101">
        <v>1000</v>
      </c>
      <c r="L9" s="101">
        <v>1000</v>
      </c>
      <c r="M9" s="113"/>
      <c r="N9" s="113"/>
      <c r="O9" s="113"/>
      <c r="P9" s="113"/>
      <c r="Q9" s="113"/>
      <c r="R9" s="113"/>
      <c r="S9" s="113"/>
      <c r="T9" s="113"/>
      <c r="U9" s="113"/>
    </row>
    <row r="10" spans="1:21" ht="25.5" x14ac:dyDescent="0.2">
      <c r="A10" s="360"/>
      <c r="B10" s="361"/>
      <c r="C10" s="357"/>
      <c r="D10" s="99" t="s">
        <v>72</v>
      </c>
      <c r="E10" s="100">
        <v>960</v>
      </c>
      <c r="F10" s="124">
        <v>960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113"/>
      <c r="N10" s="113"/>
      <c r="O10" s="113"/>
      <c r="P10" s="113"/>
      <c r="Q10" s="113"/>
      <c r="R10" s="113"/>
      <c r="S10" s="113"/>
      <c r="T10" s="113"/>
      <c r="U10" s="113"/>
    </row>
    <row r="11" spans="1:21" ht="38.25" x14ac:dyDescent="0.2">
      <c r="A11" s="115" t="s">
        <v>93</v>
      </c>
      <c r="B11" s="102" t="s">
        <v>26</v>
      </c>
      <c r="C11" s="99" t="s">
        <v>27</v>
      </c>
      <c r="D11" s="99" t="s">
        <v>70</v>
      </c>
      <c r="E11" s="103">
        <v>23500</v>
      </c>
      <c r="F11" s="123">
        <v>3000</v>
      </c>
      <c r="G11" s="101">
        <v>5500</v>
      </c>
      <c r="H11" s="101">
        <v>3000</v>
      </c>
      <c r="I11" s="101">
        <v>3000</v>
      </c>
      <c r="J11" s="101">
        <v>3000</v>
      </c>
      <c r="K11" s="101">
        <v>3000</v>
      </c>
      <c r="L11" s="101">
        <v>3000</v>
      </c>
      <c r="M11" s="113"/>
      <c r="N11" s="113"/>
      <c r="O11" s="113"/>
      <c r="P11" s="113"/>
      <c r="Q11" s="113"/>
      <c r="R11" s="113"/>
      <c r="S11" s="113"/>
      <c r="T11" s="113"/>
      <c r="U11" s="113"/>
    </row>
    <row r="12" spans="1:21" ht="81" customHeight="1" x14ac:dyDescent="0.2">
      <c r="A12" s="115" t="s">
        <v>94</v>
      </c>
      <c r="B12" s="102" t="s">
        <v>73</v>
      </c>
      <c r="C12" s="99" t="s">
        <v>27</v>
      </c>
      <c r="D12" s="99" t="s">
        <v>70</v>
      </c>
      <c r="E12" s="100">
        <v>300</v>
      </c>
      <c r="F12" s="125">
        <v>0</v>
      </c>
      <c r="G12" s="104">
        <v>100</v>
      </c>
      <c r="H12" s="104">
        <v>100</v>
      </c>
      <c r="I12" s="104">
        <v>100</v>
      </c>
      <c r="J12" s="104">
        <v>0</v>
      </c>
      <c r="K12" s="104">
        <v>0</v>
      </c>
      <c r="L12" s="104">
        <v>0</v>
      </c>
      <c r="M12" s="113"/>
      <c r="N12" s="113"/>
      <c r="O12" s="113"/>
      <c r="P12" s="113"/>
      <c r="Q12" s="113"/>
      <c r="R12" s="113"/>
      <c r="S12" s="113"/>
      <c r="T12" s="113"/>
      <c r="U12" s="113"/>
    </row>
    <row r="13" spans="1:21" ht="18" customHeight="1" x14ac:dyDescent="0.2">
      <c r="A13" s="115"/>
      <c r="B13" s="100" t="s">
        <v>74</v>
      </c>
      <c r="C13" s="99"/>
      <c r="D13" s="99"/>
      <c r="E13" s="103">
        <v>75361.5</v>
      </c>
      <c r="F13" s="120">
        <v>43061.5</v>
      </c>
      <c r="G13" s="103">
        <v>10100</v>
      </c>
      <c r="H13" s="103">
        <v>5100</v>
      </c>
      <c r="I13" s="103">
        <v>5100</v>
      </c>
      <c r="J13" s="103">
        <v>4000</v>
      </c>
      <c r="K13" s="103">
        <v>4000</v>
      </c>
      <c r="L13" s="103">
        <v>4000</v>
      </c>
    </row>
    <row r="14" spans="1:21" ht="25.5" x14ac:dyDescent="0.2">
      <c r="A14" s="360"/>
      <c r="B14" s="356" t="s">
        <v>75</v>
      </c>
      <c r="C14" s="356" t="s">
        <v>27</v>
      </c>
      <c r="D14" s="99" t="s">
        <v>70</v>
      </c>
      <c r="E14" s="103">
        <v>74401.5</v>
      </c>
      <c r="F14" s="123">
        <v>42101.5</v>
      </c>
      <c r="G14" s="101">
        <v>10100</v>
      </c>
      <c r="H14" s="101">
        <v>5100</v>
      </c>
      <c r="I14" s="101">
        <v>5100</v>
      </c>
      <c r="J14" s="101">
        <v>4000</v>
      </c>
      <c r="K14" s="101">
        <v>4000</v>
      </c>
      <c r="L14" s="101">
        <v>4000</v>
      </c>
    </row>
    <row r="15" spans="1:21" ht="25.5" x14ac:dyDescent="0.2">
      <c r="A15" s="360"/>
      <c r="B15" s="356"/>
      <c r="C15" s="356"/>
      <c r="D15" s="99" t="s">
        <v>72</v>
      </c>
      <c r="E15" s="100">
        <v>960</v>
      </c>
      <c r="F15" s="124">
        <v>960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99">
        <v>0</v>
      </c>
    </row>
    <row r="16" spans="1:21" x14ac:dyDescent="0.2">
      <c r="A16" s="115"/>
      <c r="B16" s="100" t="s">
        <v>76</v>
      </c>
      <c r="C16" s="100"/>
      <c r="D16" s="99"/>
      <c r="E16" s="100">
        <v>75361.5</v>
      </c>
      <c r="F16" s="120">
        <v>43061.5</v>
      </c>
      <c r="G16" s="103">
        <v>10100</v>
      </c>
      <c r="H16" s="103">
        <v>5100</v>
      </c>
      <c r="I16" s="103">
        <v>5100</v>
      </c>
      <c r="J16" s="103">
        <v>4000</v>
      </c>
      <c r="K16" s="103">
        <v>4000</v>
      </c>
      <c r="L16" s="103">
        <v>4000</v>
      </c>
    </row>
    <row r="17" spans="1:12" ht="25.5" x14ac:dyDescent="0.2">
      <c r="A17" s="360"/>
      <c r="B17" s="356" t="s">
        <v>75</v>
      </c>
      <c r="C17" s="356" t="s">
        <v>27</v>
      </c>
      <c r="D17" s="99" t="s">
        <v>70</v>
      </c>
      <c r="E17" s="100" t="s">
        <v>77</v>
      </c>
      <c r="F17" s="120">
        <v>42101.5</v>
      </c>
      <c r="G17" s="103">
        <v>10100</v>
      </c>
      <c r="H17" s="103">
        <v>5100</v>
      </c>
      <c r="I17" s="103">
        <v>5100</v>
      </c>
      <c r="J17" s="103">
        <v>4000</v>
      </c>
      <c r="K17" s="103">
        <v>4000</v>
      </c>
      <c r="L17" s="103">
        <v>4000</v>
      </c>
    </row>
    <row r="18" spans="1:12" ht="25.5" x14ac:dyDescent="0.2">
      <c r="A18" s="360"/>
      <c r="B18" s="356"/>
      <c r="C18" s="356"/>
      <c r="D18" s="99" t="s">
        <v>72</v>
      </c>
      <c r="E18" s="100">
        <v>960</v>
      </c>
      <c r="F18" s="117">
        <v>960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</row>
    <row r="19" spans="1:12" x14ac:dyDescent="0.2">
      <c r="A19" s="356" t="s">
        <v>78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6"/>
      <c r="L19" s="356"/>
    </row>
    <row r="20" spans="1:12" x14ac:dyDescent="0.2">
      <c r="A20" s="356" t="s">
        <v>79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56"/>
      <c r="L20" s="356"/>
    </row>
    <row r="21" spans="1:12" ht="38.25" x14ac:dyDescent="0.2">
      <c r="A21" s="115" t="s">
        <v>92</v>
      </c>
      <c r="B21" s="102" t="s">
        <v>31</v>
      </c>
      <c r="C21" s="99" t="s">
        <v>27</v>
      </c>
      <c r="D21" s="99" t="s">
        <v>70</v>
      </c>
      <c r="E21" s="106">
        <v>375234.5</v>
      </c>
      <c r="F21" s="126">
        <v>56975</v>
      </c>
      <c r="G21" s="107">
        <v>52004</v>
      </c>
      <c r="H21" s="107">
        <v>50900</v>
      </c>
      <c r="I21" s="107">
        <v>50900</v>
      </c>
      <c r="J21" s="107">
        <v>54818.5</v>
      </c>
      <c r="K21" s="107">
        <v>54818.5</v>
      </c>
      <c r="L21" s="107">
        <v>54818.5</v>
      </c>
    </row>
    <row r="22" spans="1:12" ht="75" customHeight="1" x14ac:dyDescent="0.2">
      <c r="A22" s="360" t="s">
        <v>93</v>
      </c>
      <c r="B22" s="361" t="s">
        <v>80</v>
      </c>
      <c r="C22" s="99" t="s">
        <v>27</v>
      </c>
      <c r="D22" s="99" t="s">
        <v>72</v>
      </c>
      <c r="E22" s="108">
        <v>125</v>
      </c>
      <c r="F22" s="125">
        <v>125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</row>
    <row r="23" spans="1:12" ht="25.5" x14ac:dyDescent="0.2">
      <c r="A23" s="360"/>
      <c r="B23" s="361"/>
      <c r="C23" s="99" t="s">
        <v>81</v>
      </c>
      <c r="D23" s="99" t="s">
        <v>72</v>
      </c>
      <c r="E23" s="108">
        <v>65</v>
      </c>
      <c r="F23" s="125">
        <v>65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</v>
      </c>
    </row>
    <row r="24" spans="1:12" ht="19.5" customHeight="1" x14ac:dyDescent="0.2">
      <c r="A24" s="116"/>
      <c r="B24" s="100" t="s">
        <v>74</v>
      </c>
      <c r="C24" s="109"/>
      <c r="D24" s="99"/>
      <c r="E24" s="120">
        <v>375424.5</v>
      </c>
      <c r="F24" s="118">
        <v>57165</v>
      </c>
      <c r="G24" s="118">
        <v>52004</v>
      </c>
      <c r="H24" s="118">
        <v>50900</v>
      </c>
      <c r="I24" s="118">
        <v>50900</v>
      </c>
      <c r="J24" s="118">
        <v>54818.5</v>
      </c>
      <c r="K24" s="118">
        <v>54818.5</v>
      </c>
      <c r="L24" s="118">
        <v>54818.5</v>
      </c>
    </row>
    <row r="25" spans="1:12" ht="25.5" x14ac:dyDescent="0.2">
      <c r="A25" s="360"/>
      <c r="B25" s="356" t="s">
        <v>75</v>
      </c>
      <c r="C25" s="356" t="s">
        <v>27</v>
      </c>
      <c r="D25" s="99" t="s">
        <v>70</v>
      </c>
      <c r="E25" s="103">
        <v>375234.5</v>
      </c>
      <c r="F25" s="120">
        <v>56975</v>
      </c>
      <c r="G25" s="103">
        <v>52004</v>
      </c>
      <c r="H25" s="103">
        <v>50900</v>
      </c>
      <c r="I25" s="103">
        <v>50900</v>
      </c>
      <c r="J25" s="103">
        <v>54818.5</v>
      </c>
      <c r="K25" s="103">
        <v>54818.5</v>
      </c>
      <c r="L25" s="103">
        <v>54818.5</v>
      </c>
    </row>
    <row r="26" spans="1:12" ht="25.5" x14ac:dyDescent="0.2">
      <c r="A26" s="360"/>
      <c r="B26" s="356"/>
      <c r="C26" s="356"/>
      <c r="D26" s="99" t="s">
        <v>72</v>
      </c>
      <c r="E26" s="100">
        <v>190</v>
      </c>
      <c r="F26" s="117">
        <v>125</v>
      </c>
      <c r="G26" s="100">
        <v>0</v>
      </c>
      <c r="H26" s="100">
        <v>0</v>
      </c>
      <c r="I26" s="100">
        <v>0</v>
      </c>
      <c r="J26" s="100">
        <v>0</v>
      </c>
      <c r="K26" s="100">
        <v>0</v>
      </c>
      <c r="L26" s="100">
        <v>0</v>
      </c>
    </row>
    <row r="27" spans="1:12" ht="25.5" x14ac:dyDescent="0.2">
      <c r="A27" s="360"/>
      <c r="B27" s="356"/>
      <c r="C27" s="100" t="s">
        <v>81</v>
      </c>
      <c r="D27" s="99" t="s">
        <v>72</v>
      </c>
      <c r="E27" s="108">
        <v>65</v>
      </c>
      <c r="F27" s="125">
        <v>65</v>
      </c>
      <c r="G27" s="104">
        <v>0</v>
      </c>
      <c r="H27" s="104">
        <v>0</v>
      </c>
      <c r="I27" s="104">
        <v>0</v>
      </c>
      <c r="J27" s="104">
        <v>0</v>
      </c>
      <c r="K27" s="104">
        <v>0</v>
      </c>
      <c r="L27" s="104">
        <v>0</v>
      </c>
    </row>
    <row r="28" spans="1:12" x14ac:dyDescent="0.2">
      <c r="A28" s="115"/>
      <c r="B28" s="100" t="s">
        <v>82</v>
      </c>
      <c r="C28" s="100"/>
      <c r="D28" s="99"/>
      <c r="E28" s="103">
        <v>375489.5</v>
      </c>
      <c r="F28" s="120">
        <v>57165</v>
      </c>
      <c r="G28" s="103">
        <v>52004</v>
      </c>
      <c r="H28" s="103">
        <v>50900</v>
      </c>
      <c r="I28" s="103">
        <v>50900</v>
      </c>
      <c r="J28" s="103">
        <v>54818.5</v>
      </c>
      <c r="K28" s="103">
        <v>54818.5</v>
      </c>
      <c r="L28" s="103">
        <v>54818.5</v>
      </c>
    </row>
    <row r="29" spans="1:12" ht="25.5" x14ac:dyDescent="0.2">
      <c r="A29" s="360"/>
      <c r="B29" s="356" t="s">
        <v>75</v>
      </c>
      <c r="C29" s="356" t="s">
        <v>27</v>
      </c>
      <c r="D29" s="99" t="s">
        <v>70</v>
      </c>
      <c r="E29" s="103">
        <v>375234.5</v>
      </c>
      <c r="F29" s="118">
        <v>56975</v>
      </c>
      <c r="G29" s="106">
        <v>52004</v>
      </c>
      <c r="H29" s="106">
        <v>50900</v>
      </c>
      <c r="I29" s="106">
        <v>50900</v>
      </c>
      <c r="J29" s="106">
        <v>54818.5</v>
      </c>
      <c r="K29" s="106">
        <v>54818.5</v>
      </c>
      <c r="L29" s="106">
        <v>54818.5</v>
      </c>
    </row>
    <row r="30" spans="1:12" ht="25.5" x14ac:dyDescent="0.2">
      <c r="A30" s="360"/>
      <c r="B30" s="356"/>
      <c r="C30" s="356"/>
      <c r="D30" s="99" t="s">
        <v>72</v>
      </c>
      <c r="E30" s="108">
        <v>190</v>
      </c>
      <c r="F30" s="119">
        <v>125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ht="25.5" x14ac:dyDescent="0.2">
      <c r="A31" s="360"/>
      <c r="B31" s="356"/>
      <c r="C31" s="100" t="s">
        <v>81</v>
      </c>
      <c r="D31" s="99" t="s">
        <v>72</v>
      </c>
      <c r="E31" s="108">
        <v>65</v>
      </c>
      <c r="F31" s="125">
        <v>65</v>
      </c>
      <c r="G31" s="104">
        <v>0</v>
      </c>
      <c r="H31" s="104">
        <v>0</v>
      </c>
      <c r="I31" s="104">
        <v>0</v>
      </c>
      <c r="J31" s="104">
        <v>0</v>
      </c>
      <c r="K31" s="104">
        <v>0</v>
      </c>
      <c r="L31" s="104">
        <v>0</v>
      </c>
    </row>
    <row r="32" spans="1:12" x14ac:dyDescent="0.2">
      <c r="A32" s="356" t="s">
        <v>83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6"/>
      <c r="L32" s="356"/>
    </row>
    <row r="33" spans="1:12" x14ac:dyDescent="0.2">
      <c r="A33" s="365" t="s">
        <v>84</v>
      </c>
      <c r="B33" s="365"/>
      <c r="C33" s="365"/>
      <c r="D33" s="365"/>
      <c r="E33" s="365"/>
      <c r="F33" s="365"/>
      <c r="G33" s="365"/>
      <c r="H33" s="365"/>
      <c r="I33" s="365"/>
      <c r="J33" s="365"/>
      <c r="K33" s="365"/>
      <c r="L33" s="365"/>
    </row>
    <row r="34" spans="1:12" ht="25.5" x14ac:dyDescent="0.2">
      <c r="A34" s="358">
        <v>1</v>
      </c>
      <c r="B34" s="361" t="s">
        <v>85</v>
      </c>
      <c r="C34" s="99" t="s">
        <v>27</v>
      </c>
      <c r="D34" s="99" t="s">
        <v>70</v>
      </c>
      <c r="E34" s="106">
        <v>21657.5</v>
      </c>
      <c r="F34" s="126">
        <v>3170</v>
      </c>
      <c r="G34" s="107">
        <v>2834</v>
      </c>
      <c r="H34" s="107">
        <v>2834</v>
      </c>
      <c r="I34" s="107">
        <v>2834</v>
      </c>
      <c r="J34" s="107">
        <v>3328.5</v>
      </c>
      <c r="K34" s="107">
        <v>3328.5</v>
      </c>
      <c r="L34" s="107">
        <v>3328.5</v>
      </c>
    </row>
    <row r="35" spans="1:12" ht="25.5" x14ac:dyDescent="0.2">
      <c r="A35" s="358"/>
      <c r="B35" s="361"/>
      <c r="C35" s="99" t="s">
        <v>27</v>
      </c>
      <c r="D35" s="99" t="s">
        <v>72</v>
      </c>
      <c r="E35" s="106">
        <v>1494.5</v>
      </c>
      <c r="F35" s="125">
        <v>377</v>
      </c>
      <c r="G35" s="104">
        <v>372.5</v>
      </c>
      <c r="H35" s="104">
        <v>372.5</v>
      </c>
      <c r="I35" s="104">
        <v>372.5</v>
      </c>
      <c r="J35" s="104">
        <v>0</v>
      </c>
      <c r="K35" s="104">
        <v>0</v>
      </c>
      <c r="L35" s="104">
        <v>0</v>
      </c>
    </row>
    <row r="36" spans="1:12" ht="25.5" x14ac:dyDescent="0.2">
      <c r="A36" s="358"/>
      <c r="B36" s="361"/>
      <c r="C36" s="99" t="s">
        <v>81</v>
      </c>
      <c r="D36" s="99" t="s">
        <v>72</v>
      </c>
      <c r="E36" s="108">
        <v>129</v>
      </c>
      <c r="F36" s="125">
        <v>33</v>
      </c>
      <c r="G36" s="104">
        <v>32</v>
      </c>
      <c r="H36" s="104">
        <v>32</v>
      </c>
      <c r="I36" s="104">
        <v>32</v>
      </c>
      <c r="J36" s="104">
        <v>0</v>
      </c>
      <c r="K36" s="104">
        <v>0</v>
      </c>
      <c r="L36" s="104">
        <v>0</v>
      </c>
    </row>
    <row r="37" spans="1:12" ht="25.5" x14ac:dyDescent="0.2">
      <c r="A37" s="105"/>
      <c r="B37" s="110" t="s">
        <v>86</v>
      </c>
      <c r="C37" s="99"/>
      <c r="D37" s="99"/>
      <c r="E37" s="118">
        <v>23281</v>
      </c>
      <c r="F37" s="118">
        <v>3580</v>
      </c>
      <c r="G37" s="118">
        <v>3238.5</v>
      </c>
      <c r="H37" s="118">
        <v>3238.5</v>
      </c>
      <c r="I37" s="118">
        <v>3238.5</v>
      </c>
      <c r="J37" s="118">
        <v>3328.5</v>
      </c>
      <c r="K37" s="118">
        <v>3328.5</v>
      </c>
      <c r="L37" s="118">
        <v>3328.5</v>
      </c>
    </row>
    <row r="38" spans="1:12" ht="25.5" x14ac:dyDescent="0.2">
      <c r="A38" s="358"/>
      <c r="B38" s="356" t="s">
        <v>75</v>
      </c>
      <c r="C38" s="356" t="s">
        <v>27</v>
      </c>
      <c r="D38" s="100" t="s">
        <v>70</v>
      </c>
      <c r="E38" s="103">
        <v>21657.5</v>
      </c>
      <c r="F38" s="126">
        <v>3170</v>
      </c>
      <c r="G38" s="107">
        <v>2834</v>
      </c>
      <c r="H38" s="107">
        <v>2834</v>
      </c>
      <c r="I38" s="107">
        <v>2834</v>
      </c>
      <c r="J38" s="107">
        <v>3328.5</v>
      </c>
      <c r="K38" s="107">
        <v>3328.5</v>
      </c>
      <c r="L38" s="107">
        <v>3328.5</v>
      </c>
    </row>
    <row r="39" spans="1:12" ht="25.5" x14ac:dyDescent="0.2">
      <c r="A39" s="358"/>
      <c r="B39" s="356"/>
      <c r="C39" s="356"/>
      <c r="D39" s="100" t="s">
        <v>72</v>
      </c>
      <c r="E39" s="106">
        <v>1494.5</v>
      </c>
      <c r="F39" s="125">
        <v>377</v>
      </c>
      <c r="G39" s="104">
        <v>372.5</v>
      </c>
      <c r="H39" s="104">
        <v>372.5</v>
      </c>
      <c r="I39" s="104">
        <v>372.5</v>
      </c>
      <c r="J39" s="104">
        <v>0</v>
      </c>
      <c r="K39" s="104">
        <v>0</v>
      </c>
      <c r="L39" s="104">
        <v>0</v>
      </c>
    </row>
    <row r="40" spans="1:12" ht="25.5" x14ac:dyDescent="0.2">
      <c r="A40" s="358"/>
      <c r="B40" s="356"/>
      <c r="C40" s="100" t="s">
        <v>81</v>
      </c>
      <c r="D40" s="100" t="s">
        <v>72</v>
      </c>
      <c r="E40" s="100">
        <v>129</v>
      </c>
      <c r="F40" s="125">
        <v>33</v>
      </c>
      <c r="G40" s="104">
        <v>32</v>
      </c>
      <c r="H40" s="104">
        <v>32</v>
      </c>
      <c r="I40" s="104">
        <v>32</v>
      </c>
      <c r="J40" s="104">
        <v>0</v>
      </c>
      <c r="K40" s="104">
        <v>0</v>
      </c>
      <c r="L40" s="104">
        <v>0</v>
      </c>
    </row>
    <row r="41" spans="1:12" ht="25.5" x14ac:dyDescent="0.2">
      <c r="A41" s="357"/>
      <c r="B41" s="356" t="s">
        <v>87</v>
      </c>
      <c r="C41" s="364" t="s">
        <v>51</v>
      </c>
      <c r="D41" s="99" t="s">
        <v>70</v>
      </c>
      <c r="E41" s="106">
        <v>471293.5</v>
      </c>
      <c r="F41" s="118">
        <v>102246.5</v>
      </c>
      <c r="G41" s="106">
        <v>64938</v>
      </c>
      <c r="H41" s="106">
        <v>58834</v>
      </c>
      <c r="I41" s="106">
        <v>58834</v>
      </c>
      <c r="J41" s="106">
        <v>62147</v>
      </c>
      <c r="K41" s="106">
        <v>62147</v>
      </c>
      <c r="L41" s="106">
        <v>62147</v>
      </c>
    </row>
    <row r="42" spans="1:12" ht="25.5" x14ac:dyDescent="0.2">
      <c r="A42" s="357"/>
      <c r="B42" s="356"/>
      <c r="C42" s="364"/>
      <c r="D42" s="99" t="s">
        <v>72</v>
      </c>
      <c r="E42" s="106">
        <v>2773.5</v>
      </c>
      <c r="F42" s="118">
        <v>1560</v>
      </c>
      <c r="G42" s="108">
        <v>404.5</v>
      </c>
      <c r="H42" s="108">
        <v>404.5</v>
      </c>
      <c r="I42" s="108">
        <v>404.5</v>
      </c>
      <c r="J42" s="108">
        <v>0</v>
      </c>
      <c r="K42" s="108">
        <v>0</v>
      </c>
      <c r="L42" s="108">
        <v>0</v>
      </c>
    </row>
    <row r="43" spans="1:12" ht="22.5" customHeight="1" x14ac:dyDescent="0.2">
      <c r="A43" s="357"/>
      <c r="B43" s="356"/>
      <c r="C43" s="364"/>
      <c r="D43" s="117" t="s">
        <v>54</v>
      </c>
      <c r="E43" s="119">
        <v>474067</v>
      </c>
      <c r="F43" s="119">
        <v>103806.5</v>
      </c>
      <c r="G43" s="118">
        <v>65342.5</v>
      </c>
      <c r="H43" s="118">
        <v>59238.5</v>
      </c>
      <c r="I43" s="118">
        <v>59238.5</v>
      </c>
      <c r="J43" s="118">
        <v>62147</v>
      </c>
      <c r="K43" s="118">
        <v>62147</v>
      </c>
      <c r="L43" s="118">
        <v>62147</v>
      </c>
    </row>
    <row r="44" spans="1:12" x14ac:dyDescent="0.2">
      <c r="A44" s="102"/>
      <c r="B44" s="111" t="s">
        <v>75</v>
      </c>
      <c r="C44" s="111"/>
      <c r="D44" s="112"/>
      <c r="E44" s="108"/>
      <c r="F44" s="119"/>
      <c r="G44" s="108"/>
      <c r="H44" s="108"/>
      <c r="I44" s="108"/>
      <c r="J44" s="108"/>
      <c r="K44" s="108"/>
      <c r="L44" s="108"/>
    </row>
    <row r="45" spans="1:12" ht="25.5" x14ac:dyDescent="0.2">
      <c r="A45" s="357"/>
      <c r="B45" s="356" t="s">
        <v>88</v>
      </c>
      <c r="C45" s="356" t="s">
        <v>51</v>
      </c>
      <c r="D45" s="99" t="s">
        <v>70</v>
      </c>
      <c r="E45" s="106">
        <v>471293.5</v>
      </c>
      <c r="F45" s="126">
        <v>102246.5</v>
      </c>
      <c r="G45" s="107">
        <v>64938</v>
      </c>
      <c r="H45" s="107">
        <v>58834</v>
      </c>
      <c r="I45" s="107">
        <v>58834</v>
      </c>
      <c r="J45" s="107">
        <v>62147</v>
      </c>
      <c r="K45" s="107">
        <v>62147</v>
      </c>
      <c r="L45" s="107">
        <v>62147</v>
      </c>
    </row>
    <row r="46" spans="1:12" ht="25.5" x14ac:dyDescent="0.2">
      <c r="A46" s="357"/>
      <c r="B46" s="356"/>
      <c r="C46" s="356"/>
      <c r="D46" s="99" t="s">
        <v>72</v>
      </c>
      <c r="E46" s="106">
        <v>2579.5</v>
      </c>
      <c r="F46" s="126">
        <v>1462</v>
      </c>
      <c r="G46" s="104">
        <v>372.5</v>
      </c>
      <c r="H46" s="104">
        <v>372.5</v>
      </c>
      <c r="I46" s="104">
        <v>372.5</v>
      </c>
      <c r="J46" s="104">
        <v>0</v>
      </c>
      <c r="K46" s="104">
        <v>0</v>
      </c>
      <c r="L46" s="104">
        <v>0</v>
      </c>
    </row>
    <row r="47" spans="1:12" ht="27.75" customHeight="1" x14ac:dyDescent="0.2">
      <c r="A47" s="357"/>
      <c r="B47" s="356"/>
      <c r="C47" s="356"/>
      <c r="D47" s="117" t="s">
        <v>54</v>
      </c>
      <c r="E47" s="118">
        <v>473873</v>
      </c>
      <c r="F47" s="118">
        <v>103708.5</v>
      </c>
      <c r="G47" s="118">
        <v>65310.5</v>
      </c>
      <c r="H47" s="118">
        <v>59206.5</v>
      </c>
      <c r="I47" s="118">
        <v>59206.5</v>
      </c>
      <c r="J47" s="118">
        <v>62147</v>
      </c>
      <c r="K47" s="118">
        <v>62147</v>
      </c>
      <c r="L47" s="118">
        <v>62147</v>
      </c>
    </row>
    <row r="48" spans="1:12" ht="32.25" customHeight="1" x14ac:dyDescent="0.2">
      <c r="A48" s="357"/>
      <c r="B48" s="362" t="s">
        <v>89</v>
      </c>
      <c r="C48" s="356" t="s">
        <v>51</v>
      </c>
      <c r="D48" s="99" t="s">
        <v>72</v>
      </c>
      <c r="E48" s="108">
        <v>194</v>
      </c>
      <c r="F48" s="125">
        <v>98</v>
      </c>
      <c r="G48" s="104">
        <v>32</v>
      </c>
      <c r="H48" s="104">
        <v>32</v>
      </c>
      <c r="I48" s="104">
        <v>32</v>
      </c>
      <c r="J48" s="104">
        <v>0</v>
      </c>
      <c r="K48" s="104">
        <v>0</v>
      </c>
      <c r="L48" s="104">
        <v>0</v>
      </c>
    </row>
    <row r="49" spans="1:12" ht="22.5" customHeight="1" x14ac:dyDescent="0.2">
      <c r="A49" s="357"/>
      <c r="B49" s="362"/>
      <c r="C49" s="356"/>
      <c r="D49" s="117" t="s">
        <v>54</v>
      </c>
      <c r="E49" s="119">
        <v>194</v>
      </c>
      <c r="F49" s="119">
        <v>98</v>
      </c>
      <c r="G49" s="119">
        <v>32</v>
      </c>
      <c r="H49" s="119">
        <v>32</v>
      </c>
      <c r="I49" s="119">
        <v>32</v>
      </c>
      <c r="J49" s="119">
        <v>0</v>
      </c>
      <c r="K49" s="119">
        <v>0</v>
      </c>
      <c r="L49" s="119">
        <v>0</v>
      </c>
    </row>
  </sheetData>
  <mergeCells count="43">
    <mergeCell ref="A48:A49"/>
    <mergeCell ref="B48:B49"/>
    <mergeCell ref="C48:C49"/>
    <mergeCell ref="K1:L1"/>
    <mergeCell ref="A41:A43"/>
    <mergeCell ref="B41:B43"/>
    <mergeCell ref="C41:C43"/>
    <mergeCell ref="A45:A47"/>
    <mergeCell ref="B45:B47"/>
    <mergeCell ref="C45:C47"/>
    <mergeCell ref="A32:L32"/>
    <mergeCell ref="A33:L33"/>
    <mergeCell ref="A34:A36"/>
    <mergeCell ref="B34:B36"/>
    <mergeCell ref="A38:A40"/>
    <mergeCell ref="B38:B40"/>
    <mergeCell ref="C38:C39"/>
    <mergeCell ref="A25:A27"/>
    <mergeCell ref="B25:B27"/>
    <mergeCell ref="C25:C26"/>
    <mergeCell ref="A29:A31"/>
    <mergeCell ref="B29:B31"/>
    <mergeCell ref="C29:C30"/>
    <mergeCell ref="A22:A23"/>
    <mergeCell ref="B22:B23"/>
    <mergeCell ref="A8:L8"/>
    <mergeCell ref="A9:A10"/>
    <mergeCell ref="B9:B10"/>
    <mergeCell ref="C9:C10"/>
    <mergeCell ref="A14:A15"/>
    <mergeCell ref="B14:B15"/>
    <mergeCell ref="C14:C15"/>
    <mergeCell ref="A17:A18"/>
    <mergeCell ref="B17:B18"/>
    <mergeCell ref="C17:C18"/>
    <mergeCell ref="A19:L19"/>
    <mergeCell ref="A20:L20"/>
    <mergeCell ref="A7:L7"/>
    <mergeCell ref="A4:A5"/>
    <mergeCell ref="B4:B5"/>
    <mergeCell ref="C4:C5"/>
    <mergeCell ref="D4:L4"/>
    <mergeCell ref="A6:L6"/>
  </mergeCells>
  <printOptions horizontalCentered="1"/>
  <pageMargins left="0.11811023622047245" right="0.11811023622047245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отчет за 4 кв. 2014 </vt:lpstr>
      <vt:lpstr>Таблица  2 новая</vt:lpstr>
      <vt:lpstr>Лист1</vt:lpstr>
      <vt:lpstr>Лист1!Заголовки_для_печати</vt:lpstr>
      <vt:lpstr>'отчет за 4 кв. 2014 '!Заголовки_для_печати</vt:lpstr>
      <vt:lpstr>'Таблица  2 новая'!Заголовки_для_печати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Смолина Елена Александровна</cp:lastModifiedBy>
  <cp:lastPrinted>2015-04-10T11:20:36Z</cp:lastPrinted>
  <dcterms:created xsi:type="dcterms:W3CDTF">2014-04-07T02:44:58Z</dcterms:created>
  <dcterms:modified xsi:type="dcterms:W3CDTF">2015-04-10T11:37:46Z</dcterms:modified>
</cp:coreProperties>
</file>