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D16"/>
  <c r="I15"/>
  <c r="I16" s="1"/>
  <c r="H15"/>
  <c r="H16" s="1"/>
  <c r="G15"/>
  <c r="G16" s="1"/>
  <c r="F15"/>
  <c r="E15"/>
  <c r="E16" s="1"/>
  <c r="D15"/>
  <c r="I14"/>
  <c r="E14"/>
  <c r="I13"/>
  <c r="H13"/>
  <c r="H14" s="1"/>
  <c r="G13"/>
  <c r="G14" s="1"/>
  <c r="F13"/>
  <c r="F14" s="1"/>
  <c r="E13"/>
  <c r="D13"/>
  <c r="D14" s="1"/>
  <c r="G20" i="5" l="1"/>
  <c r="H29" l="1"/>
  <c r="H28"/>
  <c r="H27"/>
  <c r="H23" i="4"/>
  <c r="J23" s="1"/>
  <c r="H24"/>
  <c r="H25"/>
  <c r="G26"/>
  <c r="H26" s="1"/>
  <c r="G30" i="5"/>
  <c r="H30" s="1"/>
  <c r="C15" i="1" l="1"/>
  <c r="C16" s="1"/>
  <c r="D17"/>
  <c r="J27" i="5" l="1"/>
  <c r="I17" i="1" l="1"/>
  <c r="C13"/>
  <c r="J26" i="4"/>
  <c r="J25"/>
  <c r="J24"/>
  <c r="J28" i="5"/>
  <c r="J29"/>
  <c r="J30"/>
  <c r="C17" i="1" l="1"/>
  <c r="C14"/>
  <c r="E17"/>
  <c r="F17"/>
  <c r="G17"/>
  <c r="H17"/>
</calcChain>
</file>

<file path=xl/sharedStrings.xml><?xml version="1.0" encoding="utf-8"?>
<sst xmlns="http://schemas.openxmlformats.org/spreadsheetml/2006/main" count="129" uniqueCount="78">
  <si>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</si>
  <si>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</si>
  <si>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</si>
  <si>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</si>
  <si>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</si>
  <si>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</si>
  <si>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</si>
  <si>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</si>
  <si>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</si>
  <si>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</si>
  <si>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</si>
  <si>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</si>
  <si>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</si>
  <si>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</si>
  <si>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</si>
  <si>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</si>
  <si>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</si>
  <si>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</si>
  <si>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</si>
  <si>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</si>
  <si>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</si>
  <si>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</si>
  <si>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</si>
  <si>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</si>
  <si>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</si>
  <si>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</si>
  <si>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</si>
  <si>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</si>
  <si>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</si>
  <si>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</si>
  <si>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</si>
  <si>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</si>
  <si>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</si>
  <si>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</si>
  <si>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</si>
  <si>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</si>
  <si>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</si>
  <si>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</si>
  <si>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</si>
  <si>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</si>
  <si>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</si>
  <si>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</si>
  <si>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</si>
  <si>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</si>
  <si>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</si>
  <si>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</si>
  <si>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</si>
  <si>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</si>
  <si>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</si>
  <si>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</si>
  <si>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</si>
  <si>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</si>
  <si>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</si>
  <si>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</si>
  <si>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</si>
  <si>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Начальник отдела информирования, приема и выдачи документов Черная Т.А.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</si>
  <si>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</si>
  <si>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</si>
  <si>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</si>
  <si>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</si>
  <si>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</si>
  <si>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</si>
  <si>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</si>
  <si>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</si>
  <si>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</si>
  <si>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</si>
  <si>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</si>
  <si>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</si>
  <si>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</si>
  <si>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</si>
  <si>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</si>
  <si>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</si>
  <si>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</si>
  <si>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 единицу (3881 услуг):</t>
  </si>
  <si>
    <t>на единицу (8575 услуг):</t>
  </si>
  <si>
    <t>за апрель  2016 года</t>
  </si>
  <si>
    <t>Исполнение за январь-апрель от общего доведенного задания на год</t>
  </si>
  <si>
    <t>Исполнение за январь - апрель от общего доведенного задания на год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</si>
</sst>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workbookViewId="0">
      <selection activeCell="M33" sqref="M33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>
      <c r="A3" s="65" t="s">
        <v>75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75" customHeight="1">
      <c r="A4" s="11"/>
    </row>
    <row r="5" spans="1:11" ht="30.75" customHeight="1">
      <c r="A5" s="66" t="s">
        <v>63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49.5" customHeight="1">
      <c r="A6" s="67" t="s">
        <v>62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5.75">
      <c r="A7" s="64" t="s">
        <v>61</v>
      </c>
      <c r="B7" s="64"/>
      <c r="C7" s="64"/>
      <c r="D7" s="64"/>
      <c r="E7" s="64"/>
      <c r="F7" s="64"/>
      <c r="G7" s="64"/>
      <c r="H7" s="64"/>
      <c r="I7" s="64"/>
      <c r="J7" s="64"/>
    </row>
    <row r="8" spans="1:11" ht="15.75">
      <c r="A8" s="64" t="s">
        <v>60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15.75">
      <c r="A9" s="12"/>
      <c r="F9" s="24" t="s">
        <v>44</v>
      </c>
    </row>
    <row r="10" spans="1:11" s="22" customFormat="1" ht="29.25" customHeight="1">
      <c r="A10" s="77" t="s">
        <v>59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15.75">
      <c r="A11" s="33" t="s">
        <v>58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67" t="s">
        <v>57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>
      <c r="A13" s="78" t="s">
        <v>14</v>
      </c>
      <c r="B13" s="78"/>
      <c r="C13" s="78"/>
      <c r="D13" s="78"/>
      <c r="E13" s="78"/>
      <c r="F13" s="78"/>
      <c r="G13" s="78"/>
      <c r="H13" s="78"/>
      <c r="I13" s="78"/>
    </row>
    <row r="14" spans="1:11" ht="15.75">
      <c r="A14" s="78" t="s">
        <v>15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16.5" thickBot="1">
      <c r="A15" s="11"/>
    </row>
    <row r="16" spans="1:11" ht="29.25" customHeight="1" thickBot="1">
      <c r="A16" s="70" t="s">
        <v>16</v>
      </c>
      <c r="B16" s="70" t="s">
        <v>17</v>
      </c>
      <c r="C16" s="72" t="s">
        <v>18</v>
      </c>
      <c r="D16" s="73"/>
      <c r="E16" s="74" t="s">
        <v>19</v>
      </c>
      <c r="F16" s="75"/>
      <c r="G16" s="75"/>
      <c r="H16" s="75"/>
      <c r="I16" s="75"/>
      <c r="J16" s="75"/>
      <c r="K16" s="76"/>
    </row>
    <row r="17" spans="1:12" ht="48" thickBot="1">
      <c r="A17" s="71"/>
      <c r="B17" s="71"/>
      <c r="C17" s="3" t="s">
        <v>20</v>
      </c>
      <c r="D17" s="13" t="s">
        <v>21</v>
      </c>
      <c r="E17" s="74" t="s">
        <v>22</v>
      </c>
      <c r="F17" s="76"/>
      <c r="G17" s="74" t="s">
        <v>23</v>
      </c>
      <c r="H17" s="76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68">
        <v>5</v>
      </c>
      <c r="F18" s="69"/>
      <c r="G18" s="68">
        <v>6</v>
      </c>
      <c r="H18" s="69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4" t="s">
        <v>36</v>
      </c>
      <c r="F19" s="76"/>
      <c r="G19" s="79">
        <v>2.7</v>
      </c>
      <c r="H19" s="80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4" t="s">
        <v>37</v>
      </c>
      <c r="F20" s="76"/>
      <c r="G20" s="74">
        <f>(100+100+100)/3</f>
        <v>100</v>
      </c>
      <c r="H20" s="76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70" t="s">
        <v>16</v>
      </c>
      <c r="B24" s="70" t="s">
        <v>28</v>
      </c>
      <c r="C24" s="72" t="s">
        <v>18</v>
      </c>
      <c r="D24" s="73"/>
      <c r="E24" s="74" t="s">
        <v>19</v>
      </c>
      <c r="F24" s="75"/>
      <c r="G24" s="75"/>
      <c r="H24" s="75"/>
      <c r="I24" s="75"/>
      <c r="J24" s="75"/>
      <c r="K24" s="76"/>
    </row>
    <row r="25" spans="1:12" ht="48" thickBot="1">
      <c r="A25" s="71"/>
      <c r="B25" s="71"/>
      <c r="C25" s="3" t="s">
        <v>20</v>
      </c>
      <c r="D25" s="13" t="s">
        <v>21</v>
      </c>
      <c r="E25" s="74" t="s">
        <v>22</v>
      </c>
      <c r="F25" s="76"/>
      <c r="G25" s="5" t="s">
        <v>23</v>
      </c>
      <c r="H25" s="5" t="s">
        <v>56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70">
        <v>1</v>
      </c>
      <c r="B27" s="70" t="s">
        <v>38</v>
      </c>
      <c r="C27" s="70" t="s">
        <v>39</v>
      </c>
      <c r="D27" s="70">
        <v>4</v>
      </c>
      <c r="E27" s="5">
        <v>1912</v>
      </c>
      <c r="F27" s="3" t="s">
        <v>40</v>
      </c>
      <c r="G27" s="5">
        <v>1835</v>
      </c>
      <c r="H27" s="53">
        <f>G27/E27*100</f>
        <v>95.972803347280333</v>
      </c>
      <c r="I27" s="59">
        <v>0.05</v>
      </c>
      <c r="J27" s="53">
        <f>100-H27</f>
        <v>4.0271966527196668</v>
      </c>
      <c r="K27" s="82" t="s">
        <v>76</v>
      </c>
    </row>
    <row r="28" spans="1:12" ht="26.25" thickBot="1">
      <c r="A28" s="81"/>
      <c r="B28" s="81"/>
      <c r="C28" s="81"/>
      <c r="D28" s="81"/>
      <c r="E28" s="5">
        <v>1952</v>
      </c>
      <c r="F28" s="3" t="s">
        <v>41</v>
      </c>
      <c r="G28" s="5">
        <v>1452</v>
      </c>
      <c r="H28" s="53">
        <f>G28/E28*100</f>
        <v>74.385245901639337</v>
      </c>
      <c r="I28" s="59">
        <v>0.05</v>
      </c>
      <c r="J28" s="53">
        <f>100-H28</f>
        <v>25.614754098360663</v>
      </c>
      <c r="K28" s="83"/>
    </row>
    <row r="29" spans="1:12" ht="26.25" thickBot="1">
      <c r="A29" s="81"/>
      <c r="B29" s="81"/>
      <c r="C29" s="81"/>
      <c r="D29" s="81"/>
      <c r="E29" s="5">
        <v>674</v>
      </c>
      <c r="F29" s="3" t="s">
        <v>42</v>
      </c>
      <c r="G29" s="5">
        <v>594</v>
      </c>
      <c r="H29" s="53">
        <f>G29/E29*100</f>
        <v>88.130563798219583</v>
      </c>
      <c r="I29" s="59">
        <v>0.05</v>
      </c>
      <c r="J29" s="53">
        <f>100-H29</f>
        <v>11.869436201780417</v>
      </c>
      <c r="K29" s="84"/>
    </row>
    <row r="30" spans="1:12" s="37" customFormat="1" ht="16.5" thickBot="1">
      <c r="A30" s="71"/>
      <c r="B30" s="71"/>
      <c r="C30" s="71"/>
      <c r="D30" s="71"/>
      <c r="E30" s="60">
        <v>4538</v>
      </c>
      <c r="F30" s="38" t="s">
        <v>43</v>
      </c>
      <c r="G30" s="60">
        <f>SUM(G27:G29)</f>
        <v>3881</v>
      </c>
      <c r="H30" s="61">
        <f>G30/E30*100</f>
        <v>85.522256500661086</v>
      </c>
      <c r="I30" s="62">
        <v>0.05</v>
      </c>
      <c r="J30" s="55">
        <f>100-H30</f>
        <v>14.477743499338914</v>
      </c>
      <c r="K30" s="38"/>
    </row>
    <row r="32" spans="1:12">
      <c r="A32" s="32" t="s">
        <v>53</v>
      </c>
    </row>
    <row r="33" spans="1:7">
      <c r="A33" s="32" t="s">
        <v>55</v>
      </c>
      <c r="G33" s="63"/>
    </row>
    <row r="34" spans="1:7">
      <c r="A34" s="32" t="s">
        <v>54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10" workbookViewId="0">
      <selection activeCell="R20" sqref="R20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77" t="s">
        <v>64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.75">
      <c r="A4" s="14" t="s">
        <v>65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67" t="s">
        <v>66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5.75">
      <c r="A6" s="78" t="s">
        <v>14</v>
      </c>
      <c r="B6" s="78"/>
      <c r="C6" s="78"/>
      <c r="D6" s="78"/>
      <c r="E6" s="78"/>
      <c r="F6" s="78"/>
      <c r="G6" s="78"/>
      <c r="H6" s="78"/>
      <c r="I6" s="78"/>
    </row>
    <row r="7" spans="1:11" ht="15.75">
      <c r="A7" s="11"/>
    </row>
    <row r="8" spans="1:11" ht="15.75">
      <c r="A8" s="78" t="s">
        <v>15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ht="16.5" thickBot="1">
      <c r="A9" s="11"/>
    </row>
    <row r="10" spans="1:11" ht="47.25" customHeight="1" thickBot="1">
      <c r="A10" s="70" t="s">
        <v>16</v>
      </c>
      <c r="B10" s="70" t="s">
        <v>17</v>
      </c>
      <c r="C10" s="74" t="s">
        <v>18</v>
      </c>
      <c r="D10" s="76"/>
      <c r="E10" s="74" t="s">
        <v>19</v>
      </c>
      <c r="F10" s="75"/>
      <c r="G10" s="75"/>
      <c r="H10" s="75"/>
      <c r="I10" s="75"/>
      <c r="J10" s="75"/>
      <c r="K10" s="76"/>
    </row>
    <row r="11" spans="1:11" ht="48" thickBot="1">
      <c r="A11" s="71"/>
      <c r="B11" s="71"/>
      <c r="C11" s="13" t="s">
        <v>20</v>
      </c>
      <c r="D11" s="13" t="s">
        <v>21</v>
      </c>
      <c r="E11" s="74" t="s">
        <v>22</v>
      </c>
      <c r="F11" s="76"/>
      <c r="G11" s="74" t="s">
        <v>23</v>
      </c>
      <c r="H11" s="76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68">
        <v>5</v>
      </c>
      <c r="F12" s="69"/>
      <c r="G12" s="68">
        <v>6</v>
      </c>
      <c r="H12" s="69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4" t="s">
        <v>36</v>
      </c>
      <c r="F13" s="76"/>
      <c r="G13" s="79">
        <v>3.7</v>
      </c>
      <c r="H13" s="80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4" t="s">
        <v>37</v>
      </c>
      <c r="F14" s="76"/>
      <c r="G14" s="85">
        <v>99.5</v>
      </c>
      <c r="H14" s="86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64" t="s">
        <v>27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4"/>
      <c r="M18" s="14"/>
      <c r="N18" s="14"/>
    </row>
    <row r="19" spans="1:14" ht="16.5" thickBot="1">
      <c r="A19" s="15"/>
    </row>
    <row r="20" spans="1:14" ht="47.25" customHeight="1" thickBot="1">
      <c r="A20" s="70" t="s">
        <v>16</v>
      </c>
      <c r="B20" s="70" t="s">
        <v>28</v>
      </c>
      <c r="C20" s="74" t="s">
        <v>18</v>
      </c>
      <c r="D20" s="76"/>
      <c r="E20" s="74" t="s">
        <v>19</v>
      </c>
      <c r="F20" s="75"/>
      <c r="G20" s="75"/>
      <c r="H20" s="75"/>
      <c r="I20" s="75"/>
      <c r="J20" s="75"/>
      <c r="K20" s="76"/>
    </row>
    <row r="21" spans="1:14" ht="57.75" customHeight="1" thickBot="1">
      <c r="A21" s="71"/>
      <c r="B21" s="71"/>
      <c r="C21" s="13" t="s">
        <v>20</v>
      </c>
      <c r="D21" s="13" t="s">
        <v>21</v>
      </c>
      <c r="E21" s="74" t="s">
        <v>22</v>
      </c>
      <c r="F21" s="76"/>
      <c r="G21" s="5" t="s">
        <v>23</v>
      </c>
      <c r="H21" s="5" t="s">
        <v>56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70">
        <v>1</v>
      </c>
      <c r="B23" s="70" t="s">
        <v>46</v>
      </c>
      <c r="C23" s="70" t="s">
        <v>47</v>
      </c>
      <c r="D23" s="70">
        <v>642</v>
      </c>
      <c r="E23" s="39">
        <v>9025</v>
      </c>
      <c r="F23" s="3" t="s">
        <v>40</v>
      </c>
      <c r="G23" s="5">
        <v>4922</v>
      </c>
      <c r="H23" s="53">
        <f>G23/E23*100</f>
        <v>54.537396121883653</v>
      </c>
      <c r="I23" s="5">
        <v>5</v>
      </c>
      <c r="J23" s="53">
        <f>100-H23</f>
        <v>45.462603878116347</v>
      </c>
      <c r="K23" s="87" t="s">
        <v>77</v>
      </c>
    </row>
    <row r="24" spans="1:14" ht="26.25" thickBot="1">
      <c r="A24" s="81"/>
      <c r="B24" s="81"/>
      <c r="C24" s="81"/>
      <c r="D24" s="81"/>
      <c r="E24" s="39">
        <v>6735</v>
      </c>
      <c r="F24" s="3" t="s">
        <v>41</v>
      </c>
      <c r="G24" s="5">
        <v>3272</v>
      </c>
      <c r="H24" s="53">
        <f>G24/E24*100</f>
        <v>48.58203414996288</v>
      </c>
      <c r="I24" s="5">
        <v>5</v>
      </c>
      <c r="J24" s="53">
        <f>100-H24</f>
        <v>51.41796585003712</v>
      </c>
      <c r="K24" s="88"/>
    </row>
    <row r="25" spans="1:14" ht="26.25" thickBot="1">
      <c r="A25" s="81"/>
      <c r="B25" s="81"/>
      <c r="C25" s="81"/>
      <c r="D25" s="81"/>
      <c r="E25" s="39">
        <v>814</v>
      </c>
      <c r="F25" s="3" t="s">
        <v>42</v>
      </c>
      <c r="G25" s="5">
        <v>381</v>
      </c>
      <c r="H25" s="53">
        <f>G25/E25*100</f>
        <v>46.805896805896808</v>
      </c>
      <c r="I25" s="5">
        <v>5</v>
      </c>
      <c r="J25" s="53">
        <f>100-H25</f>
        <v>53.194103194103192</v>
      </c>
      <c r="K25" s="89"/>
    </row>
    <row r="26" spans="1:14" ht="16.5" thickBot="1">
      <c r="A26" s="71"/>
      <c r="B26" s="71"/>
      <c r="C26" s="71"/>
      <c r="D26" s="71"/>
      <c r="E26" s="45">
        <v>16574</v>
      </c>
      <c r="F26" s="38" t="s">
        <v>43</v>
      </c>
      <c r="G26" s="54">
        <f>SUM(G23:G25)</f>
        <v>8575</v>
      </c>
      <c r="H26" s="55">
        <f>G26/E26*100</f>
        <v>51.737661397369372</v>
      </c>
      <c r="I26" s="54">
        <v>5</v>
      </c>
      <c r="J26" s="55">
        <f>100-H26</f>
        <v>48.262338602630628</v>
      </c>
      <c r="K26" s="23"/>
    </row>
    <row r="28" spans="1:14">
      <c r="A28" s="32" t="s">
        <v>53</v>
      </c>
    </row>
    <row r="29" spans="1:14">
      <c r="A29" s="32" t="s">
        <v>55</v>
      </c>
      <c r="H29" s="63"/>
    </row>
    <row r="30" spans="1:14">
      <c r="A30" s="32" t="s">
        <v>54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3"/>
  <sheetViews>
    <sheetView topLeftCell="A8" workbookViewId="0">
      <selection activeCell="C34" sqref="C34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4.1406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1" t="s">
        <v>69</v>
      </c>
      <c r="B3" s="91"/>
      <c r="C3" s="91"/>
      <c r="D3" s="91"/>
      <c r="E3" s="91"/>
      <c r="F3" s="44">
        <v>7070159.0099999998</v>
      </c>
      <c r="G3" s="7"/>
      <c r="H3" s="7"/>
      <c r="M3" s="90"/>
      <c r="N3" s="90"/>
      <c r="O3" s="90"/>
      <c r="P3" s="90"/>
    </row>
    <row r="4" spans="1:16" s="8" customFormat="1" ht="15.75">
      <c r="A4" s="7" t="s">
        <v>70</v>
      </c>
      <c r="B4" s="7"/>
      <c r="C4" s="7"/>
      <c r="D4" s="44">
        <v>2694500</v>
      </c>
      <c r="E4" s="7"/>
      <c r="H4" s="90"/>
      <c r="I4" s="90"/>
      <c r="J4" s="90"/>
      <c r="K4" s="90"/>
      <c r="L4" s="9"/>
      <c r="M4" s="9"/>
      <c r="N4" s="9"/>
    </row>
    <row r="5" spans="1:16" s="8" customFormat="1" ht="15.75">
      <c r="A5" s="7" t="s">
        <v>72</v>
      </c>
      <c r="E5" s="47">
        <v>4375659.01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71</v>
      </c>
      <c r="E6" s="48">
        <v>7069978.46</v>
      </c>
      <c r="H6" s="9"/>
      <c r="I6" s="9"/>
      <c r="J6" s="9"/>
      <c r="K6" s="90"/>
      <c r="L6" s="90"/>
      <c r="M6" s="90"/>
      <c r="N6" s="90"/>
    </row>
    <row r="7" spans="1:16" s="8" customFormat="1" ht="15.75">
      <c r="A7" s="7" t="s">
        <v>67</v>
      </c>
      <c r="D7" s="43">
        <v>2694455.17</v>
      </c>
      <c r="H7" s="9"/>
      <c r="I7" s="90"/>
      <c r="J7" s="90"/>
      <c r="K7" s="90"/>
      <c r="L7" s="90"/>
      <c r="M7" s="9"/>
      <c r="N7" s="9"/>
    </row>
    <row r="8" spans="1:16" s="8" customFormat="1" ht="15.75">
      <c r="A8" s="7" t="s">
        <v>68</v>
      </c>
      <c r="D8" s="47">
        <v>4375523.29</v>
      </c>
      <c r="H8" s="9"/>
      <c r="I8" s="90"/>
      <c r="J8" s="90"/>
      <c r="K8" s="90"/>
      <c r="L8" s="9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2" t="s">
        <v>0</v>
      </c>
      <c r="B10" s="82" t="s">
        <v>1</v>
      </c>
      <c r="C10" s="68" t="s">
        <v>2</v>
      </c>
      <c r="D10" s="92"/>
      <c r="E10" s="92"/>
      <c r="F10" s="92"/>
      <c r="G10" s="69"/>
      <c r="H10" s="82" t="s">
        <v>3</v>
      </c>
      <c r="I10" s="82" t="s">
        <v>4</v>
      </c>
    </row>
    <row r="11" spans="1:16" ht="15.75" thickBot="1">
      <c r="A11" s="83"/>
      <c r="B11" s="83"/>
      <c r="C11" s="82" t="s">
        <v>5</v>
      </c>
      <c r="D11" s="68" t="s">
        <v>6</v>
      </c>
      <c r="E11" s="92"/>
      <c r="F11" s="92"/>
      <c r="G11" s="69"/>
      <c r="H11" s="83"/>
      <c r="I11" s="83"/>
    </row>
    <row r="12" spans="1:16" ht="77.25" thickBot="1">
      <c r="A12" s="84"/>
      <c r="B12" s="84"/>
      <c r="C12" s="84"/>
      <c r="D12" s="3" t="s">
        <v>7</v>
      </c>
      <c r="E12" s="3" t="s">
        <v>8</v>
      </c>
      <c r="F12" s="3" t="s">
        <v>9</v>
      </c>
      <c r="G12" s="3" t="s">
        <v>10</v>
      </c>
      <c r="H12" s="84"/>
      <c r="I12" s="84"/>
    </row>
    <row r="13" spans="1:16" ht="32.25" thickBot="1">
      <c r="A13" s="4">
        <v>1</v>
      </c>
      <c r="B13" s="26" t="s">
        <v>48</v>
      </c>
      <c r="C13" s="27">
        <f>D13+F13</f>
        <v>1581298.6600000001</v>
      </c>
      <c r="D13" s="27">
        <f>155076.85+162254.48+168179.63+170731.36</f>
        <v>656242.32000000007</v>
      </c>
      <c r="E13" s="27">
        <f>155076.85+162254.48+168179.63+162931.36</f>
        <v>648442.32000000007</v>
      </c>
      <c r="F13" s="27">
        <f>179342.2+227719.94+284061.81+233932.39</f>
        <v>925056.34</v>
      </c>
      <c r="G13" s="27">
        <f>24480.93+20758.04+7104.03</f>
        <v>52343</v>
      </c>
      <c r="H13" s="27">
        <f>3890.32+3327.53+1962.12</f>
        <v>9179.9700000000012</v>
      </c>
      <c r="I13" s="27">
        <f>3.7+8703.21+0+7393</f>
        <v>16099.91</v>
      </c>
    </row>
    <row r="14" spans="1:16" ht="16.5" thickBot="1">
      <c r="A14" s="4"/>
      <c r="B14" s="26" t="s">
        <v>73</v>
      </c>
      <c r="C14" s="27">
        <f t="shared" ref="C14:I14" si="0">C13/3881</f>
        <v>407.44618912651384</v>
      </c>
      <c r="D14" s="27">
        <f t="shared" si="0"/>
        <v>169.09103839216698</v>
      </c>
      <c r="E14" s="27">
        <f t="shared" si="0"/>
        <v>167.08124710126259</v>
      </c>
      <c r="F14" s="27">
        <f t="shared" si="0"/>
        <v>238.35515073434681</v>
      </c>
      <c r="G14" s="27">
        <f t="shared" si="0"/>
        <v>13.486987889719144</v>
      </c>
      <c r="H14" s="27">
        <f t="shared" si="0"/>
        <v>2.3653620200979133</v>
      </c>
      <c r="I14" s="27">
        <f t="shared" si="0"/>
        <v>4.1483921669672768</v>
      </c>
    </row>
    <row r="15" spans="1:16" ht="111.75" customHeight="1" thickBot="1">
      <c r="A15" s="17">
        <v>2</v>
      </c>
      <c r="B15" s="26" t="s">
        <v>49</v>
      </c>
      <c r="C15" s="27">
        <f>D15+F15</f>
        <v>6619385.8700000001</v>
      </c>
      <c r="D15" s="27">
        <f>563597.97+699227.85+855960.96+885626.51</f>
        <v>3004413.29</v>
      </c>
      <c r="E15" s="27">
        <f>563597.97+699227.85+855960.96+609819.87</f>
        <v>2728606.65</v>
      </c>
      <c r="F15" s="27">
        <f>716237.02+908365.37+880405.98+1109964.21</f>
        <v>3614972.58</v>
      </c>
      <c r="G15" s="27">
        <f>24340.79+71673.63+94259.38+30946.43</f>
        <v>221220.23</v>
      </c>
      <c r="H15" s="27">
        <f>1217.08+15729.87+14495.37+8547.36</f>
        <v>39989.68</v>
      </c>
      <c r="I15" s="27">
        <f>3.84+37912.79+0+32203.13</f>
        <v>70119.759999999995</v>
      </c>
    </row>
    <row r="16" spans="1:16" ht="16.5" thickBot="1">
      <c r="A16" s="17"/>
      <c r="B16" s="26" t="s">
        <v>74</v>
      </c>
      <c r="C16" s="27">
        <f t="shared" ref="C16:I16" si="1">C15/8575</f>
        <v>771.94004314868801</v>
      </c>
      <c r="D16" s="27">
        <f t="shared" si="1"/>
        <v>350.36889679300293</v>
      </c>
      <c r="E16" s="27">
        <f t="shared" si="1"/>
        <v>318.20485714285712</v>
      </c>
      <c r="F16" s="27">
        <f t="shared" si="1"/>
        <v>421.57114635568513</v>
      </c>
      <c r="G16" s="27">
        <f t="shared" si="1"/>
        <v>25.798277551020409</v>
      </c>
      <c r="H16" s="27">
        <f t="shared" si="1"/>
        <v>4.6635195335276967</v>
      </c>
      <c r="I16" s="27">
        <f t="shared" si="1"/>
        <v>8.1772314868804656</v>
      </c>
    </row>
    <row r="17" spans="1:9" ht="16.5" thickBot="1">
      <c r="A17" s="4"/>
      <c r="B17" s="6" t="s">
        <v>11</v>
      </c>
      <c r="C17" s="27">
        <f>C13+C15</f>
        <v>8200684.5300000003</v>
      </c>
      <c r="D17" s="27">
        <f>D13+D15</f>
        <v>3660655.6100000003</v>
      </c>
      <c r="E17" s="27">
        <f t="shared" ref="E17:H17" si="2">E13+E15</f>
        <v>3377048.9699999997</v>
      </c>
      <c r="F17" s="27">
        <f t="shared" si="2"/>
        <v>4540028.92</v>
      </c>
      <c r="G17" s="27">
        <f t="shared" si="2"/>
        <v>273563.23</v>
      </c>
      <c r="H17" s="27">
        <f t="shared" si="2"/>
        <v>49169.65</v>
      </c>
      <c r="I17" s="27">
        <f>I13+I15</f>
        <v>86219.67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51</v>
      </c>
      <c r="B20" s="42"/>
    </row>
    <row r="21" spans="1:9">
      <c r="A21" s="41" t="s">
        <v>52</v>
      </c>
      <c r="B21" s="42"/>
    </row>
    <row r="22" spans="1:9" ht="15.75">
      <c r="A22" s="1"/>
    </row>
    <row r="23" spans="1:9" ht="14.25" customHeight="1"/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2016-05-10T09:27:34Z</cp:lastPrinted>
  <dcterms:created xsi:type="dcterms:W3CDTF">2016-02-03T11:00:06Z</dcterms:created>
  <dcterms:modified xsi:type="dcterms:W3CDTF">2016-05-10T09:31:14Z</dcterms:modified>
</cp:coreProperties>
</file>