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7860"/>
  </bookViews>
  <sheets>
    <sheet name="Расчет станд. издержек" sheetId="1" r:id="rId1"/>
    <sheet name="Лист1" sheetId="2" r:id="rId2"/>
  </sheets>
  <definedNames>
    <definedName name="_xlnm.Print_Area" localSheetId="0">'Расчет станд. издержек'!$A$1:$F$25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17"/>
  <c r="E42" i="2"/>
  <c r="E43" s="1"/>
  <c r="D38"/>
  <c r="E38" s="1"/>
  <c r="E36"/>
  <c r="E37" s="1"/>
  <c r="E40" s="1"/>
  <c r="E45" s="1"/>
  <c r="E48" s="1"/>
  <c r="E23"/>
  <c r="E19"/>
  <c r="E18"/>
  <c r="E17"/>
  <c r="E16" s="1"/>
  <c r="E22" s="1"/>
  <c r="E12"/>
  <c r="E10"/>
  <c r="E11" s="1"/>
  <c r="E14" s="1"/>
  <c r="E24" s="1"/>
  <c r="E27" s="1"/>
  <c r="E49" l="1"/>
  <c r="E16" i="1" l="1"/>
  <c r="E15" s="1"/>
  <c r="E19" s="1"/>
  <c r="E11" l="1"/>
  <c r="E9"/>
  <c r="E10" s="1"/>
  <c r="E13" l="1"/>
  <c r="E20" l="1"/>
  <c r="E23" s="1"/>
</calcChain>
</file>

<file path=xl/sharedStrings.xml><?xml version="1.0" encoding="utf-8"?>
<sst xmlns="http://schemas.openxmlformats.org/spreadsheetml/2006/main" count="135" uniqueCount="70">
  <si>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</si>
  <si>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</si>
  <si>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</si>
  <si>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</si>
  <si>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</si>
  <si>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</si>
  <si>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</si>
  <si>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</si>
  <si>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</si>
  <si>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</si>
  <si>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</si>
  <si>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</si>
  <si>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</si>
  <si>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</si>
  <si>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</si>
  <si>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</si>
  <si>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</si>
  <si>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</si>
  <si>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</si>
  <si>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</si>
  <si>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</si>
  <si>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</si>
  <si>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</si>
  <si>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</si>
  <si>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</si>
  <si>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</si>
  <si>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</si>
  <si>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</si>
  <si>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</si>
  <si>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</si>
  <si>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</si>
  <si>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</si>
  <si>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</si>
  <si>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</si>
  <si>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</si>
  <si>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</si>
  <si>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</si>
  <si>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</si>
  <si>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II. Расчет информационных издержек №2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</si>
  <si>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</si>
  <si>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</si>
  <si>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</si>
  <si>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документы предоставляются в ДЖКиСК  1 раз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</si>
  <si>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ДЖКиСК осуществляет специалист организации (индивидуальный предприниматель)</t>
    </r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</si>
  <si>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</si>
  <si>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</si>
  <si>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</si>
  <si>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</si>
  <si>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состоят из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</si>
  <si>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</si>
  <si>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</si>
  <si>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п.5 Порядка устанавливается перечень документов, предоставляемых организацией в    Департамент жилищно-коммунального и строительного комплекса (уполномоченный орган) для получения согласия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</si>
  <si>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7 Порядка устанвливаются требования к Уполномоченному органу осуществляющему  выдачу согласия</t>
    </r>
  </si>
  <si>
    <t>Определение затрат рабочего времени: рассмотрение  согласование заявления субъекта предпринимательской деятельности</t>
  </si>
  <si>
    <t>Данные бухгалтерской отчетности администрации города Югорска за 2017 год (Среднемесячная номинальная начисленная заработная плата одного работника по крупным и средним предприятиям)</t>
  </si>
  <si>
    <t xml:space="preserve">  </t>
  </si>
  <si>
    <t>Расходы на содержание одного работника ОМСУ  по результатам за 2017 год (форма бухгалтерского отчета 14 МО). (без учета затрат на оплату труда и начислений на оплату труда)</t>
  </si>
  <si>
    <t>задействовано 4 специалиста администрации города (в среднем по 1 часу работы)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</si>
  <si>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</si>
  <si>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</si>
  <si>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</si>
  <si>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подготовка пакета документов документов, доставка его в Департамент жилищно-коммунального и строительног комплекса  </t>
    </r>
  </si>
  <si>
    <r>
      <t xml:space="preserve">   2. Стандартные информационные издержки</t>
    </r>
    <r>
      <rPr>
        <b/>
        <sz val="10"/>
        <color theme="1"/>
        <rFont val="Times New Roman"/>
        <family val="1"/>
        <charset val="204"/>
      </rPr>
      <t xml:space="preserve"> бюджета города Югорска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оцениваются как расходы на содержание специалистов Уполномоченного органа в пределах утвержденной сметы расходов на содержание Департамента жилищно-коммунального и строительного комплекса (исполнение должностных обязанностей)</t>
    </r>
  </si>
  <si>
    <t>флэш-накопитель информации</t>
  </si>
  <si>
    <t>Стоимость флэш-накопителя  Transcend JetFlash 700 16Gbс оставляет 500,00 руб.</t>
  </si>
  <si>
    <t>документы предоставляются в Уполномоченный орган 1 раз</t>
  </si>
  <si>
    <t>Стоимость бумаги для офисной техники SvetoCopy (A4, 80 г/кв.м, белизна 146% CIE, 500 листов) составляет 250,30 руб.</t>
  </si>
  <si>
    <t>Стоимость картриджа  для HP laserjet 3052 черный (на 2000 листов) составляет 986,00 руб.</t>
  </si>
  <si>
    <r>
      <t xml:space="preserve">   1. Стандартные издержки</t>
    </r>
    <r>
      <rPr>
        <b/>
        <sz val="10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 от 23.12.2016 № 32331 «О Порядке предоставления субсидий в целях возмещения затрат производителям товаров (услуг), осуществляющих свою деятельность на территории города Югорска» (с изменениями от 19.07.2017 № 1760, от 22.12.2017 № 3281, от 16.03.2018 № 770) состоят  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</si>
  <si>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требования: </t>
    </r>
    <r>
      <rPr>
        <sz val="11"/>
        <color theme="1"/>
        <rFont val="Times New Roman"/>
        <family val="1"/>
        <charset val="204"/>
      </rPr>
      <t>п. 2.3 - 2.6, 2.22  раздела 2 Порядка устанавливает требования к доументам, предоставляемых получателем субсидии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</si>
</sst>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4" fillId="0" borderId="41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0" fillId="0" borderId="14" xfId="0" applyFont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3" fillId="0" borderId="19" xfId="0" applyFont="1" applyBorder="1"/>
    <xf numFmtId="0" fontId="18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8" fillId="0" borderId="9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6" fillId="0" borderId="17" xfId="0" applyFont="1" applyBorder="1" applyAlignme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6" fillId="0" borderId="40" xfId="0" applyFont="1" applyBorder="1"/>
    <xf numFmtId="0" fontId="16" fillId="0" borderId="41" xfId="0" applyFont="1" applyBorder="1"/>
    <xf numFmtId="0" fontId="21" fillId="0" borderId="43" xfId="0" applyFont="1" applyBorder="1" applyAlignment="1">
      <alignment vertical="center"/>
    </xf>
    <xf numFmtId="0" fontId="16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2" fillId="0" borderId="54" xfId="0" applyNumberFormat="1" applyFont="1" applyBorder="1" applyAlignment="1"/>
    <xf numFmtId="0" fontId="6" fillId="0" borderId="13" xfId="0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2" fontId="6" fillId="0" borderId="5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F25"/>
  <sheetViews>
    <sheetView tabSelected="1" topLeftCell="A13" zoomScaleSheetLayoutView="100" workbookViewId="0">
      <selection activeCell="B6" sqref="B6:F6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20" t="s">
        <v>47</v>
      </c>
      <c r="B1" s="120"/>
      <c r="C1" s="120"/>
      <c r="D1" s="120"/>
      <c r="E1" s="120"/>
      <c r="F1" s="120"/>
    </row>
    <row r="2" spans="1:6" ht="49.9" customHeight="1">
      <c r="A2" s="121" t="s">
        <v>0</v>
      </c>
      <c r="B2" s="121"/>
      <c r="C2" s="121"/>
      <c r="D2" s="121"/>
      <c r="E2" s="121"/>
      <c r="F2" s="121"/>
    </row>
    <row r="3" spans="1:6" ht="48.75" customHeight="1">
      <c r="A3" s="122" t="s">
        <v>68</v>
      </c>
      <c r="B3" s="122"/>
      <c r="C3" s="122"/>
      <c r="D3" s="122"/>
      <c r="E3" s="122"/>
      <c r="F3" s="122"/>
    </row>
    <row r="4" spans="1:6" ht="19.5" thickBot="1">
      <c r="A4" s="123" t="s">
        <v>1</v>
      </c>
      <c r="B4" s="123"/>
      <c r="C4" s="123"/>
      <c r="D4" s="123"/>
      <c r="E4" s="123"/>
      <c r="F4" s="123"/>
    </row>
    <row r="5" spans="1:6" ht="30.75">
      <c r="A5" s="3" t="s">
        <v>2</v>
      </c>
      <c r="B5" s="124" t="s">
        <v>3</v>
      </c>
      <c r="C5" s="125"/>
      <c r="D5" s="125"/>
      <c r="E5" s="126"/>
      <c r="F5" s="4" t="s">
        <v>4</v>
      </c>
    </row>
    <row r="6" spans="1:6" ht="45.75" customHeight="1">
      <c r="A6" s="5" t="s">
        <v>5</v>
      </c>
      <c r="B6" s="127" t="s">
        <v>69</v>
      </c>
      <c r="C6" s="128"/>
      <c r="D6" s="128"/>
      <c r="E6" s="128"/>
      <c r="F6" s="129"/>
    </row>
    <row r="7" spans="1:6" ht="40.5" customHeight="1">
      <c r="A7" s="6" t="s">
        <v>6</v>
      </c>
      <c r="B7" s="130" t="s">
        <v>61</v>
      </c>
      <c r="C7" s="131"/>
      <c r="D7" s="131"/>
      <c r="E7" s="131"/>
      <c r="F7" s="132"/>
    </row>
    <row r="8" spans="1:6" ht="48">
      <c r="A8" s="7" t="s">
        <v>7</v>
      </c>
      <c r="B8" s="8" t="s">
        <v>8</v>
      </c>
      <c r="C8" s="9"/>
      <c r="D8" s="9"/>
      <c r="E8" s="112">
        <v>82228.5</v>
      </c>
      <c r="F8" s="67" t="s">
        <v>39</v>
      </c>
    </row>
    <row r="9" spans="1:6" ht="34.5" customHeight="1">
      <c r="A9" s="12" t="s">
        <v>9</v>
      </c>
      <c r="B9" s="63" t="s">
        <v>10</v>
      </c>
      <c r="C9" s="13"/>
      <c r="D9" s="79">
        <v>0.30199999999999999</v>
      </c>
      <c r="E9" s="113">
        <f>+E8*D9</f>
        <v>24833.006999999998</v>
      </c>
      <c r="F9" s="16"/>
    </row>
    <row r="10" spans="1:6">
      <c r="A10" s="17" t="s">
        <v>11</v>
      </c>
      <c r="B10" s="81"/>
      <c r="C10" s="82"/>
      <c r="D10" s="83"/>
      <c r="E10" s="80">
        <f>E8+E9</f>
        <v>107061.507</v>
      </c>
      <c r="F10" s="16"/>
    </row>
    <row r="11" spans="1:6" ht="31.5">
      <c r="A11" s="21" t="s">
        <v>12</v>
      </c>
      <c r="B11" s="64" t="s">
        <v>13</v>
      </c>
      <c r="C11" s="84"/>
      <c r="D11" s="85">
        <v>1970</v>
      </c>
      <c r="E11" s="114">
        <f>D11/12</f>
        <v>164.16666666666666</v>
      </c>
      <c r="F11" s="68" t="s">
        <v>37</v>
      </c>
    </row>
    <row r="12" spans="1:6" ht="32.25" customHeight="1">
      <c r="A12" s="25" t="s">
        <v>14</v>
      </c>
      <c r="B12" s="64" t="s">
        <v>15</v>
      </c>
      <c r="C12" s="84"/>
      <c r="D12" s="87"/>
      <c r="E12" s="88">
        <v>22</v>
      </c>
      <c r="F12" s="69"/>
    </row>
    <row r="13" spans="1:6" ht="16.5" customHeight="1">
      <c r="A13" s="29" t="s">
        <v>16</v>
      </c>
      <c r="B13" s="89"/>
      <c r="C13" s="90"/>
      <c r="D13" s="89"/>
      <c r="E13" s="80">
        <f>E10/E11*E12</f>
        <v>14347.328856852793</v>
      </c>
      <c r="F13" s="69"/>
    </row>
    <row r="14" spans="1:6">
      <c r="A14" s="33" t="s">
        <v>17</v>
      </c>
      <c r="B14" s="133" t="s">
        <v>18</v>
      </c>
      <c r="C14" s="134"/>
      <c r="D14" s="134"/>
      <c r="E14" s="135"/>
      <c r="F14" s="70"/>
    </row>
    <row r="15" spans="1:6" ht="66.75" customHeight="1">
      <c r="A15" s="35" t="s">
        <v>19</v>
      </c>
      <c r="B15" s="62" t="s">
        <v>20</v>
      </c>
      <c r="C15" s="91"/>
      <c r="D15" s="91"/>
      <c r="E15" s="92">
        <f>E16+E18+E17</f>
        <v>609.29600000000005</v>
      </c>
      <c r="F15" s="68" t="s">
        <v>21</v>
      </c>
    </row>
    <row r="16" spans="1:6" ht="42.75" customHeight="1">
      <c r="A16" s="38" t="s">
        <v>22</v>
      </c>
      <c r="B16" s="39" t="s">
        <v>23</v>
      </c>
      <c r="C16" s="115">
        <v>110</v>
      </c>
      <c r="D16" s="116">
        <v>250.3</v>
      </c>
      <c r="E16" s="113">
        <f>D16/500*C16</f>
        <v>55.066000000000003</v>
      </c>
      <c r="F16" s="71" t="s">
        <v>66</v>
      </c>
    </row>
    <row r="17" spans="1:6" ht="42.75" customHeight="1">
      <c r="A17" s="38" t="s">
        <v>25</v>
      </c>
      <c r="B17" s="39" t="s">
        <v>26</v>
      </c>
      <c r="C17" s="117">
        <v>110</v>
      </c>
      <c r="D17" s="118">
        <v>986</v>
      </c>
      <c r="E17" s="112">
        <f>D17/2000*C17</f>
        <v>54.23</v>
      </c>
      <c r="F17" s="71" t="s">
        <v>67</v>
      </c>
    </row>
    <row r="18" spans="1:6" ht="39" customHeight="1">
      <c r="A18" s="38" t="s">
        <v>25</v>
      </c>
      <c r="B18" s="39" t="s">
        <v>63</v>
      </c>
      <c r="C18" s="117">
        <v>1</v>
      </c>
      <c r="D18" s="118">
        <v>500</v>
      </c>
      <c r="E18" s="112">
        <f>D18*C18</f>
        <v>500</v>
      </c>
      <c r="F18" s="71" t="s">
        <v>64</v>
      </c>
    </row>
    <row r="19" spans="1:6">
      <c r="A19" s="43" t="s">
        <v>27</v>
      </c>
      <c r="B19" s="100"/>
      <c r="C19" s="84"/>
      <c r="D19" s="101"/>
      <c r="E19" s="119">
        <f>E15</f>
        <v>609.29600000000005</v>
      </c>
      <c r="F19" s="74"/>
    </row>
    <row r="20" spans="1:6" ht="21.75" customHeight="1">
      <c r="A20" s="53" t="s">
        <v>30</v>
      </c>
      <c r="B20" s="103"/>
      <c r="C20" s="95"/>
      <c r="D20" s="95"/>
      <c r="E20" s="107">
        <f>E13+E19</f>
        <v>14956.624856852794</v>
      </c>
      <c r="F20" s="72"/>
    </row>
    <row r="21" spans="1:6" ht="33" customHeight="1">
      <c r="A21" s="55" t="s">
        <v>31</v>
      </c>
      <c r="B21" s="140" t="s">
        <v>32</v>
      </c>
      <c r="C21" s="141"/>
      <c r="D21" s="142"/>
      <c r="E21" s="57">
        <v>1</v>
      </c>
      <c r="F21" s="75" t="s">
        <v>65</v>
      </c>
    </row>
    <row r="22" spans="1:6" ht="24.75" customHeight="1">
      <c r="A22" s="55" t="s">
        <v>33</v>
      </c>
      <c r="B22" s="56" t="s">
        <v>34</v>
      </c>
      <c r="C22" s="40"/>
      <c r="D22" s="58"/>
      <c r="E22" s="57">
        <v>1</v>
      </c>
      <c r="F22" s="76"/>
    </row>
    <row r="23" spans="1:6" ht="48" customHeight="1" thickBot="1">
      <c r="A23" s="137" t="s">
        <v>35</v>
      </c>
      <c r="B23" s="138"/>
      <c r="C23" s="138"/>
      <c r="D23" s="139"/>
      <c r="E23" s="60">
        <f>E20*E21*E22</f>
        <v>14956.624856852794</v>
      </c>
      <c r="F23" s="77"/>
    </row>
    <row r="24" spans="1:6" ht="12" customHeight="1">
      <c r="A24" s="108"/>
      <c r="B24" s="40"/>
      <c r="C24" s="40"/>
      <c r="D24" s="40"/>
      <c r="E24" s="109"/>
      <c r="F24" s="110"/>
    </row>
    <row r="25" spans="1:6" ht="41.25" customHeight="1">
      <c r="A25" s="136" t="s">
        <v>62</v>
      </c>
      <c r="B25" s="136"/>
      <c r="C25" s="136"/>
      <c r="D25" s="136"/>
      <c r="E25" s="136"/>
      <c r="F25" s="136"/>
    </row>
  </sheetData>
  <mergeCells count="11">
    <mergeCell ref="B6:F6"/>
    <mergeCell ref="B7:F7"/>
    <mergeCell ref="B14:E14"/>
    <mergeCell ref="A25:F25"/>
    <mergeCell ref="A23:D23"/>
    <mergeCell ref="B21:D21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sqref="A1:F49"/>
    </sheetView>
  </sheetViews>
  <sheetFormatPr defaultRowHeight="15"/>
  <sheetData>
    <row r="1" spans="1:6" ht="18.75">
      <c r="A1" s="120" t="s">
        <v>47</v>
      </c>
      <c r="B1" s="120"/>
      <c r="C1" s="120"/>
      <c r="D1" s="120"/>
      <c r="E1" s="120"/>
      <c r="F1" s="120"/>
    </row>
    <row r="2" spans="1:6" ht="15.75">
      <c r="A2" s="121" t="s">
        <v>0</v>
      </c>
      <c r="B2" s="121"/>
      <c r="C2" s="121"/>
      <c r="D2" s="121"/>
      <c r="E2" s="121"/>
      <c r="F2" s="121"/>
    </row>
    <row r="3" spans="1:6" ht="15.75">
      <c r="A3" s="149" t="s">
        <v>49</v>
      </c>
      <c r="B3" s="149"/>
      <c r="C3" s="149"/>
      <c r="D3" s="149"/>
      <c r="E3" s="149"/>
      <c r="F3" s="149"/>
    </row>
    <row r="4" spans="1:6" ht="18.75">
      <c r="A4" s="2" t="s">
        <v>48</v>
      </c>
      <c r="B4" s="1"/>
      <c r="C4" s="1"/>
      <c r="D4" s="1"/>
      <c r="E4" s="1"/>
      <c r="F4" s="1"/>
    </row>
    <row r="5" spans="1:6" ht="19.5" thickBot="1">
      <c r="A5" s="123" t="s">
        <v>1</v>
      </c>
      <c r="B5" s="123"/>
      <c r="C5" s="123"/>
      <c r="D5" s="123"/>
      <c r="E5" s="123"/>
      <c r="F5" s="123"/>
    </row>
    <row r="6" spans="1:6">
      <c r="A6" s="3" t="s">
        <v>2</v>
      </c>
      <c r="B6" s="124" t="s">
        <v>3</v>
      </c>
      <c r="C6" s="125"/>
      <c r="D6" s="125"/>
      <c r="E6" s="126"/>
      <c r="F6" s="4" t="s">
        <v>4</v>
      </c>
    </row>
    <row r="7" spans="1:6">
      <c r="A7" s="5" t="s">
        <v>5</v>
      </c>
      <c r="B7" s="127" t="s">
        <v>51</v>
      </c>
      <c r="C7" s="128"/>
      <c r="D7" s="128"/>
      <c r="E7" s="128"/>
      <c r="F7" s="129"/>
    </row>
    <row r="8" spans="1:6">
      <c r="A8" s="6" t="s">
        <v>6</v>
      </c>
      <c r="B8" s="130" t="s">
        <v>43</v>
      </c>
      <c r="C8" s="131"/>
      <c r="D8" s="131"/>
      <c r="E8" s="131"/>
      <c r="F8" s="132"/>
    </row>
    <row r="9" spans="1:6" ht="409.5">
      <c r="A9" s="7" t="s">
        <v>7</v>
      </c>
      <c r="B9" s="8" t="s">
        <v>8</v>
      </c>
      <c r="C9" s="9"/>
      <c r="D9" s="9"/>
      <c r="E9" s="78">
        <v>82228.5</v>
      </c>
      <c r="F9" s="67" t="s">
        <v>39</v>
      </c>
    </row>
    <row r="10" spans="1:6" ht="76.5">
      <c r="A10" s="12" t="s">
        <v>9</v>
      </c>
      <c r="B10" s="63" t="s">
        <v>10</v>
      </c>
      <c r="C10" s="13"/>
      <c r="D10" s="79">
        <v>0.30199999999999999</v>
      </c>
      <c r="E10" s="80">
        <f>+E9*D10</f>
        <v>24833.006999999998</v>
      </c>
      <c r="F10" s="16"/>
    </row>
    <row r="11" spans="1:6" ht="15.75">
      <c r="A11" s="17" t="s">
        <v>11</v>
      </c>
      <c r="B11" s="81"/>
      <c r="C11" s="82"/>
      <c r="D11" s="83"/>
      <c r="E11" s="80">
        <f>E9+E10</f>
        <v>107061.507</v>
      </c>
      <c r="F11" s="16"/>
    </row>
    <row r="12" spans="1:6" ht="330.75">
      <c r="A12" s="21" t="s">
        <v>12</v>
      </c>
      <c r="B12" s="64" t="s">
        <v>13</v>
      </c>
      <c r="C12" s="84"/>
      <c r="D12" s="85">
        <v>1970</v>
      </c>
      <c r="E12" s="86">
        <f>D12/12</f>
        <v>164.16666666666666</v>
      </c>
      <c r="F12" s="68" t="s">
        <v>37</v>
      </c>
    </row>
    <row r="13" spans="1:6" ht="89.25">
      <c r="A13" s="25" t="s">
        <v>14</v>
      </c>
      <c r="B13" s="64" t="s">
        <v>15</v>
      </c>
      <c r="C13" s="84"/>
      <c r="D13" s="87"/>
      <c r="E13" s="88">
        <v>8</v>
      </c>
      <c r="F13" s="69"/>
    </row>
    <row r="14" spans="1:6" ht="15.75">
      <c r="A14" s="29" t="s">
        <v>16</v>
      </c>
      <c r="B14" s="89"/>
      <c r="C14" s="90"/>
      <c r="D14" s="89"/>
      <c r="E14" s="80">
        <f>E11/E12*E13</f>
        <v>5217.2104934010158</v>
      </c>
      <c r="F14" s="69"/>
    </row>
    <row r="15" spans="1:6" ht="15.75">
      <c r="A15" s="33" t="s">
        <v>17</v>
      </c>
      <c r="B15" s="133" t="s">
        <v>18</v>
      </c>
      <c r="C15" s="134"/>
      <c r="D15" s="134"/>
      <c r="E15" s="135"/>
      <c r="F15" s="70"/>
    </row>
    <row r="16" spans="1:6" ht="299.25">
      <c r="A16" s="35" t="s">
        <v>19</v>
      </c>
      <c r="B16" s="62" t="s">
        <v>20</v>
      </c>
      <c r="C16" s="91"/>
      <c r="D16" s="91"/>
      <c r="E16" s="92">
        <f>E17+E19</f>
        <v>132.5</v>
      </c>
      <c r="F16" s="68" t="s">
        <v>21</v>
      </c>
    </row>
    <row r="17" spans="1:6" ht="330.75">
      <c r="A17" s="38" t="s">
        <v>22</v>
      </c>
      <c r="B17" s="39" t="s">
        <v>23</v>
      </c>
      <c r="C17" s="93">
        <v>50</v>
      </c>
      <c r="D17" s="94">
        <v>225</v>
      </c>
      <c r="E17" s="80">
        <f>D17/500*C17</f>
        <v>22.5</v>
      </c>
      <c r="F17" s="71" t="s">
        <v>24</v>
      </c>
    </row>
    <row r="18" spans="1:6" ht="236.25">
      <c r="A18" s="38" t="s">
        <v>25</v>
      </c>
      <c r="B18" s="39" t="s">
        <v>26</v>
      </c>
      <c r="C18" s="96">
        <v>50</v>
      </c>
      <c r="D18" s="97">
        <v>940</v>
      </c>
      <c r="E18" s="78">
        <f>D18/2000*C18</f>
        <v>23.5</v>
      </c>
      <c r="F18" s="71" t="s">
        <v>40</v>
      </c>
    </row>
    <row r="19" spans="1:6" ht="204.75">
      <c r="A19" s="38" t="s">
        <v>44</v>
      </c>
      <c r="B19" s="39" t="s">
        <v>45</v>
      </c>
      <c r="C19" s="96">
        <v>1</v>
      </c>
      <c r="D19" s="97">
        <v>110</v>
      </c>
      <c r="E19" s="78">
        <f>D19*C19</f>
        <v>110</v>
      </c>
      <c r="F19" s="71" t="s">
        <v>46</v>
      </c>
    </row>
    <row r="20" spans="1:6" ht="15.75">
      <c r="A20" s="41"/>
      <c r="B20" s="65"/>
      <c r="C20" s="98"/>
      <c r="D20" s="85"/>
      <c r="E20" s="80"/>
      <c r="F20" s="72"/>
    </row>
    <row r="21" spans="1:6" ht="15.75">
      <c r="A21" s="38"/>
      <c r="B21" s="66"/>
      <c r="C21" s="98"/>
      <c r="D21" s="99"/>
      <c r="E21" s="80"/>
      <c r="F21" s="73"/>
    </row>
    <row r="22" spans="1:6" ht="15.75">
      <c r="A22" s="43" t="s">
        <v>27</v>
      </c>
      <c r="B22" s="100"/>
      <c r="C22" s="84"/>
      <c r="D22" s="101"/>
      <c r="E22" s="86">
        <f>E16+E20</f>
        <v>132.5</v>
      </c>
      <c r="F22" s="74"/>
    </row>
    <row r="23" spans="1:6" ht="220.5">
      <c r="A23" s="47" t="s">
        <v>28</v>
      </c>
      <c r="B23" s="102" t="s">
        <v>29</v>
      </c>
      <c r="C23" s="104">
        <v>1</v>
      </c>
      <c r="D23" s="105">
        <v>100</v>
      </c>
      <c r="E23" s="106">
        <f>C23*D23</f>
        <v>100</v>
      </c>
      <c r="F23" s="75" t="s">
        <v>41</v>
      </c>
    </row>
    <row r="24" spans="1:6" ht="15.75">
      <c r="A24" s="53" t="s">
        <v>30</v>
      </c>
      <c r="B24" s="103"/>
      <c r="C24" s="95"/>
      <c r="D24" s="95"/>
      <c r="E24" s="107">
        <f>E14+E22+E23</f>
        <v>5449.7104934010158</v>
      </c>
      <c r="F24" s="72"/>
    </row>
    <row r="25" spans="1:6" ht="126">
      <c r="A25" s="55" t="s">
        <v>31</v>
      </c>
      <c r="B25" s="140" t="s">
        <v>32</v>
      </c>
      <c r="C25" s="141"/>
      <c r="D25" s="142"/>
      <c r="E25" s="57">
        <v>1</v>
      </c>
      <c r="F25" s="75" t="s">
        <v>42</v>
      </c>
    </row>
    <row r="26" spans="1:6" ht="18.75">
      <c r="A26" s="55" t="s">
        <v>33</v>
      </c>
      <c r="B26" s="56" t="s">
        <v>34</v>
      </c>
      <c r="C26" s="40"/>
      <c r="D26" s="58"/>
      <c r="E26" s="57">
        <v>1</v>
      </c>
      <c r="F26" s="76"/>
    </row>
    <row r="27" spans="1:6" ht="16.5" thickBot="1">
      <c r="A27" s="137" t="s">
        <v>35</v>
      </c>
      <c r="B27" s="138"/>
      <c r="C27" s="138"/>
      <c r="D27" s="139"/>
      <c r="E27" s="60">
        <f>E24*E25*E26</f>
        <v>5449.7104934010158</v>
      </c>
      <c r="F27" s="77"/>
    </row>
    <row r="28" spans="1:6" ht="18.75">
      <c r="A28" s="108"/>
      <c r="B28" s="40"/>
      <c r="C28" s="40"/>
      <c r="D28" s="40"/>
      <c r="E28" s="109"/>
      <c r="F28" s="110"/>
    </row>
    <row r="29" spans="1:6" ht="15.75">
      <c r="A29" s="149" t="s">
        <v>50</v>
      </c>
      <c r="B29" s="149"/>
      <c r="C29" s="149"/>
      <c r="D29" s="149"/>
      <c r="E29" s="149"/>
      <c r="F29" s="149"/>
    </row>
    <row r="30" spans="1:6" ht="18.75">
      <c r="A30" s="1"/>
      <c r="B30" s="1"/>
      <c r="C30" s="1"/>
      <c r="D30" s="1"/>
      <c r="E30" s="1"/>
      <c r="F30" s="1"/>
    </row>
    <row r="31" spans="1:6" ht="19.5" thickBot="1">
      <c r="A31" s="123" t="s">
        <v>38</v>
      </c>
      <c r="B31" s="123"/>
      <c r="C31" s="123"/>
      <c r="D31" s="123"/>
      <c r="E31" s="123"/>
      <c r="F31" s="123"/>
    </row>
    <row r="32" spans="1:6">
      <c r="A32" s="3" t="s">
        <v>2</v>
      </c>
      <c r="B32" s="124" t="s">
        <v>3</v>
      </c>
      <c r="C32" s="125"/>
      <c r="D32" s="125"/>
      <c r="E32" s="126"/>
      <c r="F32" s="4" t="s">
        <v>4</v>
      </c>
    </row>
    <row r="33" spans="1:6">
      <c r="A33" s="5" t="s">
        <v>5</v>
      </c>
      <c r="B33" s="127" t="s">
        <v>52</v>
      </c>
      <c r="C33" s="128"/>
      <c r="D33" s="128"/>
      <c r="E33" s="128"/>
      <c r="F33" s="129"/>
    </row>
    <row r="34" spans="1:6">
      <c r="A34" s="6" t="s">
        <v>6</v>
      </c>
      <c r="B34" s="143" t="s">
        <v>53</v>
      </c>
      <c r="C34" s="144"/>
      <c r="D34" s="144"/>
      <c r="E34" s="144"/>
      <c r="F34" s="145"/>
    </row>
    <row r="35" spans="1:6" ht="409.5">
      <c r="A35" s="7" t="s">
        <v>7</v>
      </c>
      <c r="B35" s="8" t="s">
        <v>8</v>
      </c>
      <c r="C35" s="9"/>
      <c r="D35" s="10"/>
      <c r="E35" s="11">
        <v>80675</v>
      </c>
      <c r="F35" s="75" t="s">
        <v>54</v>
      </c>
    </row>
    <row r="36" spans="1:6" ht="76.5">
      <c r="A36" s="12" t="s">
        <v>9</v>
      </c>
      <c r="B36" s="63" t="s">
        <v>10</v>
      </c>
      <c r="C36" s="13"/>
      <c r="D36" s="14">
        <v>0.26800000000000002</v>
      </c>
      <c r="E36" s="15">
        <f>+E35*D36</f>
        <v>21620.9</v>
      </c>
      <c r="F36" s="75"/>
    </row>
    <row r="37" spans="1:6" ht="18.75">
      <c r="A37" s="17" t="s">
        <v>11</v>
      </c>
      <c r="B37" s="18"/>
      <c r="C37" s="19"/>
      <c r="D37" s="20"/>
      <c r="E37" s="15">
        <f>E35+E36</f>
        <v>102295.9</v>
      </c>
      <c r="F37" s="75"/>
    </row>
    <row r="38" spans="1:6" ht="331.5">
      <c r="A38" s="21" t="s">
        <v>12</v>
      </c>
      <c r="B38" s="64" t="s">
        <v>13</v>
      </c>
      <c r="C38" s="22"/>
      <c r="D38" s="23">
        <f>D12</f>
        <v>1970</v>
      </c>
      <c r="E38" s="24">
        <f>D38/12</f>
        <v>164.16666666666666</v>
      </c>
      <c r="F38" s="75" t="s">
        <v>37</v>
      </c>
    </row>
    <row r="39" spans="1:6" ht="237">
      <c r="A39" s="25" t="s">
        <v>14</v>
      </c>
      <c r="B39" s="64" t="s">
        <v>15</v>
      </c>
      <c r="C39" s="22"/>
      <c r="D39" s="26"/>
      <c r="E39" s="27">
        <v>4</v>
      </c>
      <c r="F39" s="75" t="s">
        <v>57</v>
      </c>
    </row>
    <row r="40" spans="1:6" ht="18.75">
      <c r="A40" s="29" t="s">
        <v>16</v>
      </c>
      <c r="B40" s="30"/>
      <c r="C40" s="31"/>
      <c r="D40" s="32"/>
      <c r="E40" s="15">
        <f>E37/E38*E39</f>
        <v>2492.4889340101522</v>
      </c>
      <c r="F40" s="28"/>
    </row>
    <row r="41" spans="1:6">
      <c r="A41" s="33" t="s">
        <v>17</v>
      </c>
      <c r="B41" s="146" t="s">
        <v>18</v>
      </c>
      <c r="C41" s="147"/>
      <c r="D41" s="147"/>
      <c r="E41" s="148"/>
      <c r="F41" s="34"/>
    </row>
    <row r="42" spans="1:6" ht="409.5">
      <c r="A42" s="35" t="s">
        <v>19</v>
      </c>
      <c r="B42" s="62" t="s">
        <v>20</v>
      </c>
      <c r="C42" s="36"/>
      <c r="D42" s="36">
        <v>83.19</v>
      </c>
      <c r="E42" s="37">
        <f>D42*E39</f>
        <v>332.76</v>
      </c>
      <c r="F42" s="75" t="s">
        <v>56</v>
      </c>
    </row>
    <row r="43" spans="1:6" ht="18.75">
      <c r="A43" s="43" t="s">
        <v>27</v>
      </c>
      <c r="B43" s="44"/>
      <c r="C43" s="45"/>
      <c r="D43" s="46"/>
      <c r="E43" s="24">
        <f>E42</f>
        <v>332.76</v>
      </c>
      <c r="F43" s="75"/>
    </row>
    <row r="44" spans="1:6" ht="15.75">
      <c r="A44" s="47" t="s">
        <v>28</v>
      </c>
      <c r="B44" s="48" t="s">
        <v>29</v>
      </c>
      <c r="C44" s="50" t="s">
        <v>55</v>
      </c>
      <c r="D44" s="51"/>
      <c r="E44" s="52"/>
      <c r="F44" s="75"/>
    </row>
    <row r="45" spans="1:6" ht="18.75">
      <c r="A45" s="53" t="s">
        <v>30</v>
      </c>
      <c r="B45" s="49"/>
      <c r="C45" s="40"/>
      <c r="D45" s="40"/>
      <c r="E45" s="54">
        <f>E40+E43+E44</f>
        <v>2825.248934010152</v>
      </c>
      <c r="F45" s="42"/>
    </row>
    <row r="46" spans="1:6" ht="141.75">
      <c r="A46" s="55" t="s">
        <v>31</v>
      </c>
      <c r="B46" s="140" t="s">
        <v>32</v>
      </c>
      <c r="C46" s="141"/>
      <c r="D46" s="142"/>
      <c r="E46" s="57">
        <v>1</v>
      </c>
      <c r="F46" s="75" t="s">
        <v>58</v>
      </c>
    </row>
    <row r="47" spans="1:6" ht="18.75">
      <c r="A47" s="55" t="s">
        <v>33</v>
      </c>
      <c r="B47" s="56" t="s">
        <v>34</v>
      </c>
      <c r="C47" s="40"/>
      <c r="D47" s="58"/>
      <c r="E47" s="57">
        <v>1</v>
      </c>
      <c r="F47" s="59"/>
    </row>
    <row r="48" spans="1:6" ht="19.5" thickBot="1">
      <c r="A48" s="137" t="s">
        <v>36</v>
      </c>
      <c r="B48" s="138"/>
      <c r="C48" s="138"/>
      <c r="D48" s="139"/>
      <c r="E48" s="60">
        <f>E45*E46*E47</f>
        <v>2825.248934010152</v>
      </c>
      <c r="F48" s="61"/>
    </row>
    <row r="49" spans="1:6" ht="206.25" thickBot="1">
      <c r="A49" s="137" t="s">
        <v>59</v>
      </c>
      <c r="B49" s="138"/>
      <c r="C49" s="138"/>
      <c r="D49" s="139"/>
      <c r="E49" s="111">
        <f>E48+E27</f>
        <v>8274.9594274111678</v>
      </c>
      <c r="F49" s="75" t="s">
        <v>60</v>
      </c>
    </row>
  </sheetData>
  <mergeCells count="19">
    <mergeCell ref="A31:F31"/>
    <mergeCell ref="A1:F1"/>
    <mergeCell ref="A2:F2"/>
    <mergeCell ref="A3:F3"/>
    <mergeCell ref="A5:F5"/>
    <mergeCell ref="B6:E6"/>
    <mergeCell ref="B7:F7"/>
    <mergeCell ref="B8:F8"/>
    <mergeCell ref="B15:E15"/>
    <mergeCell ref="B25:D25"/>
    <mergeCell ref="A27:D27"/>
    <mergeCell ref="A29:F29"/>
    <mergeCell ref="A49:D49"/>
    <mergeCell ref="B32:E32"/>
    <mergeCell ref="B33:F33"/>
    <mergeCell ref="B34:F34"/>
    <mergeCell ref="B41:E41"/>
    <mergeCell ref="B46:D46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</vt:lpstr>
      <vt:lpstr>Лист1</vt:lpstr>
      <vt:lpstr>'Расчет станд.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QWERTY</cp:lastModifiedBy>
  <cp:lastPrinted>2018-05-15T13:23:58Z</cp:lastPrinted>
  <dcterms:created xsi:type="dcterms:W3CDTF">2017-09-26T07:45:13Z</dcterms:created>
  <dcterms:modified xsi:type="dcterms:W3CDTF">2018-12-13T21:24:20Z</dcterms:modified>
</cp:coreProperties>
</file>