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540" windowWidth="27795" windowHeight="119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I36" i="1" l="1"/>
  <c r="I39" i="1"/>
  <c r="G91" i="1" l="1"/>
  <c r="F91" i="1"/>
  <c r="E91" i="1" s="1"/>
  <c r="G90" i="1"/>
  <c r="F90" i="1"/>
  <c r="G89" i="1"/>
  <c r="F89" i="1"/>
  <c r="G88" i="1"/>
  <c r="F88" i="1"/>
  <c r="F54" i="1"/>
  <c r="G54" i="1"/>
  <c r="G133" i="1" l="1"/>
  <c r="F111" i="1" l="1"/>
  <c r="I69" i="1" l="1"/>
  <c r="I22" i="1" l="1"/>
  <c r="I23" i="1"/>
  <c r="G148" i="1" l="1"/>
  <c r="F148" i="1"/>
  <c r="F132" i="1"/>
  <c r="F131" i="1"/>
  <c r="G36" i="1"/>
  <c r="H148" i="1" l="1"/>
  <c r="I148" i="1"/>
  <c r="H37" i="1" l="1"/>
  <c r="H38" i="1"/>
  <c r="H39" i="1"/>
  <c r="H40" i="1"/>
  <c r="H35" i="1"/>
  <c r="F36" i="1"/>
  <c r="H36" i="1" s="1"/>
  <c r="E149" i="1"/>
  <c r="E148" i="1"/>
  <c r="E147" i="1"/>
  <c r="E146" i="1"/>
  <c r="H149" i="1"/>
  <c r="H147" i="1"/>
  <c r="H146" i="1"/>
  <c r="G145" i="1"/>
  <c r="F145" i="1"/>
  <c r="E36" i="1"/>
  <c r="I145" i="1" l="1"/>
  <c r="H145" i="1"/>
  <c r="E145" i="1"/>
  <c r="F21" i="1"/>
  <c r="F116" i="1" l="1"/>
  <c r="F127" i="1" s="1"/>
  <c r="G143" i="1" l="1"/>
  <c r="G140" i="1" s="1"/>
  <c r="G138" i="1"/>
  <c r="H136" i="1"/>
  <c r="H137" i="1"/>
  <c r="H139" i="1"/>
  <c r="H141" i="1"/>
  <c r="H142" i="1"/>
  <c r="H144" i="1"/>
  <c r="G134" i="1"/>
  <c r="G132" i="1"/>
  <c r="G131" i="1"/>
  <c r="G112" i="1"/>
  <c r="G111" i="1"/>
  <c r="G110" i="1"/>
  <c r="G109" i="1"/>
  <c r="G108" i="1" l="1"/>
  <c r="G135" i="1"/>
  <c r="G130" i="1"/>
  <c r="G67" i="1"/>
  <c r="G62" i="1"/>
  <c r="G116" i="1"/>
  <c r="G127" i="1" s="1"/>
  <c r="G87" i="1" l="1"/>
  <c r="G98" i="1"/>
  <c r="H99" i="1"/>
  <c r="H100" i="1"/>
  <c r="H101" i="1"/>
  <c r="H102" i="1"/>
  <c r="H104" i="1"/>
  <c r="H105" i="1"/>
  <c r="H106" i="1"/>
  <c r="H107" i="1"/>
  <c r="H111" i="1"/>
  <c r="H120" i="1"/>
  <c r="H121" i="1"/>
  <c r="H122" i="1"/>
  <c r="H123" i="1"/>
  <c r="G103" i="1"/>
  <c r="I96" i="1"/>
  <c r="I101" i="1"/>
  <c r="I106" i="1"/>
  <c r="I111" i="1"/>
  <c r="H94" i="1"/>
  <c r="H95" i="1"/>
  <c r="H96" i="1"/>
  <c r="H97" i="1"/>
  <c r="G93" i="1"/>
  <c r="G77" i="1"/>
  <c r="G72" i="1"/>
  <c r="G57" i="1" l="1"/>
  <c r="H83" i="1"/>
  <c r="H84" i="1"/>
  <c r="H85" i="1"/>
  <c r="H86" i="1"/>
  <c r="I60" i="1"/>
  <c r="I61" i="1"/>
  <c r="I65" i="1"/>
  <c r="I70" i="1"/>
  <c r="I71" i="1"/>
  <c r="I75" i="1"/>
  <c r="I80" i="1"/>
  <c r="H59" i="1"/>
  <c r="H60" i="1"/>
  <c r="H61" i="1"/>
  <c r="H63" i="1"/>
  <c r="H64" i="1"/>
  <c r="H65" i="1"/>
  <c r="H66" i="1"/>
  <c r="H68" i="1"/>
  <c r="H69" i="1"/>
  <c r="H70" i="1"/>
  <c r="H71" i="1"/>
  <c r="H73" i="1"/>
  <c r="H74" i="1"/>
  <c r="H75" i="1"/>
  <c r="H76" i="1"/>
  <c r="H78" i="1"/>
  <c r="H79" i="1"/>
  <c r="H80" i="1"/>
  <c r="H81" i="1"/>
  <c r="H58" i="1"/>
  <c r="G55" i="1"/>
  <c r="G117" i="1" s="1"/>
  <c r="G128" i="1" s="1"/>
  <c r="G53" i="1"/>
  <c r="G115" i="1" s="1"/>
  <c r="G126" i="1" s="1"/>
  <c r="G52" i="1"/>
  <c r="G114" i="1" s="1"/>
  <c r="G125" i="1" s="1"/>
  <c r="G46" i="1"/>
  <c r="G41" i="1"/>
  <c r="H42" i="1"/>
  <c r="H43" i="1"/>
  <c r="H44" i="1"/>
  <c r="H45" i="1"/>
  <c r="H47" i="1"/>
  <c r="H48" i="1"/>
  <c r="H49" i="1"/>
  <c r="H50" i="1"/>
  <c r="G31" i="1"/>
  <c r="G113" i="1" l="1"/>
  <c r="G51" i="1"/>
  <c r="G26" i="1"/>
  <c r="G21" i="1"/>
  <c r="H27" i="1"/>
  <c r="H28" i="1"/>
  <c r="H30" i="1"/>
  <c r="H32" i="1"/>
  <c r="H33" i="1"/>
  <c r="H34" i="1"/>
  <c r="I25" i="1"/>
  <c r="I30" i="1"/>
  <c r="I33" i="1"/>
  <c r="I34" i="1"/>
  <c r="H25" i="1"/>
  <c r="H22" i="1"/>
  <c r="H23" i="1"/>
  <c r="I24" i="1"/>
  <c r="H24" i="1"/>
  <c r="E55" i="1"/>
  <c r="E53" i="1"/>
  <c r="E52" i="1"/>
  <c r="E46" i="1"/>
  <c r="E31" i="1"/>
  <c r="E26" i="1"/>
  <c r="E21" i="1"/>
  <c r="E51" i="1" l="1"/>
  <c r="G124" i="1"/>
  <c r="E41" i="1"/>
  <c r="F55" i="1"/>
  <c r="F52" i="1"/>
  <c r="H52" i="1" l="1"/>
  <c r="I52" i="1"/>
  <c r="I55" i="1"/>
  <c r="H55" i="1"/>
  <c r="F53" i="1"/>
  <c r="I53" i="1" l="1"/>
  <c r="H53" i="1"/>
  <c r="F119" i="1"/>
  <c r="H119" i="1" s="1"/>
  <c r="F138" i="1"/>
  <c r="H138" i="1" l="1"/>
  <c r="I138" i="1"/>
  <c r="E119" i="1"/>
  <c r="F143" i="1"/>
  <c r="F140" i="1" s="1"/>
  <c r="E144" i="1"/>
  <c r="E142" i="1"/>
  <c r="E141" i="1"/>
  <c r="F77" i="1"/>
  <c r="E78" i="1"/>
  <c r="E79" i="1"/>
  <c r="E81" i="1"/>
  <c r="H140" i="1" l="1"/>
  <c r="I140" i="1"/>
  <c r="I77" i="1"/>
  <c r="H77" i="1"/>
  <c r="I143" i="1"/>
  <c r="H143" i="1"/>
  <c r="E77" i="1"/>
  <c r="I29" i="1" l="1"/>
  <c r="H29" i="1"/>
  <c r="H90" i="1" l="1"/>
  <c r="I90" i="1"/>
  <c r="H133" i="1"/>
  <c r="I133" i="1"/>
  <c r="F51" i="1"/>
  <c r="H54" i="1"/>
  <c r="I54" i="1"/>
  <c r="I21" i="1"/>
  <c r="H21" i="1"/>
  <c r="F134" i="1"/>
  <c r="F130" i="1" s="1"/>
  <c r="F72" i="1"/>
  <c r="E73" i="1"/>
  <c r="E74" i="1"/>
  <c r="E75" i="1"/>
  <c r="E76" i="1"/>
  <c r="F112" i="1"/>
  <c r="H112" i="1" s="1"/>
  <c r="F110" i="1"/>
  <c r="H110" i="1" s="1"/>
  <c r="F109" i="1"/>
  <c r="H109" i="1" s="1"/>
  <c r="F98" i="1"/>
  <c r="E99" i="1"/>
  <c r="E100" i="1"/>
  <c r="E102" i="1"/>
  <c r="F103" i="1"/>
  <c r="E104" i="1"/>
  <c r="E105" i="1"/>
  <c r="E107" i="1"/>
  <c r="I72" i="1" l="1"/>
  <c r="H72" i="1"/>
  <c r="H88" i="1"/>
  <c r="I103" i="1"/>
  <c r="H103" i="1"/>
  <c r="H98" i="1"/>
  <c r="I98" i="1"/>
  <c r="H89" i="1"/>
  <c r="I131" i="1"/>
  <c r="H131" i="1"/>
  <c r="I132" i="1"/>
  <c r="H132" i="1"/>
  <c r="I134" i="1"/>
  <c r="H134" i="1"/>
  <c r="I51" i="1"/>
  <c r="H51" i="1"/>
  <c r="F115" i="1"/>
  <c r="F126" i="1" s="1"/>
  <c r="E72" i="1"/>
  <c r="E98" i="1"/>
  <c r="F117" i="1"/>
  <c r="F128" i="1" s="1"/>
  <c r="E103" i="1"/>
  <c r="F114" i="1" l="1"/>
  <c r="F125" i="1" s="1"/>
  <c r="H91" i="1"/>
  <c r="I91" i="1"/>
  <c r="H117" i="1"/>
  <c r="I117" i="1"/>
  <c r="H114" i="1"/>
  <c r="I114" i="1"/>
  <c r="H115" i="1"/>
  <c r="I115" i="1"/>
  <c r="I125" i="1" l="1"/>
  <c r="H125" i="1"/>
  <c r="H126" i="1"/>
  <c r="I126" i="1"/>
  <c r="H128" i="1"/>
  <c r="I128" i="1"/>
  <c r="I116" i="1" l="1"/>
  <c r="H116" i="1"/>
  <c r="F135" i="1"/>
  <c r="H135" i="1" l="1"/>
  <c r="I135" i="1"/>
  <c r="F124" i="1"/>
  <c r="H127" i="1"/>
  <c r="I127" i="1"/>
  <c r="H124" i="1" l="1"/>
  <c r="I124" i="1"/>
  <c r="E125" i="1"/>
  <c r="F93" i="1"/>
  <c r="E95" i="1"/>
  <c r="E97" i="1"/>
  <c r="E94" i="1"/>
  <c r="F82" i="1"/>
  <c r="H82" i="1" s="1"/>
  <c r="E84" i="1"/>
  <c r="E85" i="1"/>
  <c r="E90" i="1" s="1"/>
  <c r="E86" i="1"/>
  <c r="E83" i="1"/>
  <c r="F67" i="1"/>
  <c r="E71" i="1"/>
  <c r="E68" i="1"/>
  <c r="F62" i="1"/>
  <c r="E64" i="1"/>
  <c r="E66" i="1"/>
  <c r="E63" i="1"/>
  <c r="F57" i="1"/>
  <c r="E59" i="1"/>
  <c r="E89" i="1" s="1"/>
  <c r="E61" i="1"/>
  <c r="E58" i="1"/>
  <c r="F46" i="1"/>
  <c r="H46" i="1" s="1"/>
  <c r="F31" i="1"/>
  <c r="F26" i="1"/>
  <c r="E134" i="1" l="1"/>
  <c r="E67" i="1"/>
  <c r="E132" i="1"/>
  <c r="E131" i="1"/>
  <c r="I93" i="1"/>
  <c r="H93" i="1"/>
  <c r="I62" i="1"/>
  <c r="H62" i="1"/>
  <c r="H67" i="1"/>
  <c r="I67" i="1"/>
  <c r="I26" i="1"/>
  <c r="H26" i="1"/>
  <c r="I57" i="1"/>
  <c r="H57" i="1"/>
  <c r="H31" i="1"/>
  <c r="I31" i="1"/>
  <c r="E137" i="1"/>
  <c r="E138" i="1"/>
  <c r="E139" i="1"/>
  <c r="E136" i="1"/>
  <c r="E110" i="1"/>
  <c r="E112" i="1"/>
  <c r="F41" i="1"/>
  <c r="H41" i="1" s="1"/>
  <c r="E57" i="1"/>
  <c r="E82" i="1"/>
  <c r="E88" i="1"/>
  <c r="F87" i="1"/>
  <c r="E96" i="1"/>
  <c r="E117" i="1" l="1"/>
  <c r="E128" i="1"/>
  <c r="E93" i="1"/>
  <c r="E111" i="1"/>
  <c r="E116" i="1" s="1"/>
  <c r="E126" i="1"/>
  <c r="E115" i="1"/>
  <c r="I87" i="1"/>
  <c r="H87" i="1"/>
  <c r="H130" i="1"/>
  <c r="I130" i="1"/>
  <c r="E135" i="1"/>
  <c r="E130" i="1"/>
  <c r="E109" i="1"/>
  <c r="E114" i="1" s="1"/>
  <c r="E87" i="1"/>
  <c r="F113" i="1" l="1"/>
  <c r="F108" i="1"/>
  <c r="H108" i="1" l="1"/>
  <c r="I108" i="1"/>
  <c r="E108" i="1"/>
  <c r="E127" i="1"/>
  <c r="E124" i="1" s="1"/>
  <c r="E113" i="1"/>
  <c r="I113" i="1"/>
  <c r="H113" i="1"/>
</calcChain>
</file>

<file path=xl/sharedStrings.xml><?xml version="1.0" encoding="utf-8"?>
<sst xmlns="http://schemas.openxmlformats.org/spreadsheetml/2006/main" count="279" uniqueCount="116">
  <si>
    <t>Номер основного мероприятия</t>
  </si>
  <si>
    <t>Источники финансирования</t>
  </si>
  <si>
    <t>всего</t>
  </si>
  <si>
    <t>федеральный бюджет</t>
  </si>
  <si>
    <t>бюджет автономного округа</t>
  </si>
  <si>
    <t>местный бюджет</t>
  </si>
  <si>
    <t>Итого по подпрограмме I</t>
  </si>
  <si>
    <t>Итого по подпрограмме II</t>
  </si>
  <si>
    <t>Итого по подпрограмме III</t>
  </si>
  <si>
    <t>В том числе:</t>
  </si>
  <si>
    <t>Прочие расходы</t>
  </si>
  <si>
    <t>Развитие библиотечного дела (1)</t>
  </si>
  <si>
    <t>Развитие музейного дела (1)</t>
  </si>
  <si>
    <t>Управление культуры администрации города Югорска</t>
  </si>
  <si>
    <t xml:space="preserve"> </t>
  </si>
  <si>
    <t>Стимулирование культурного разнообразия в городе Югорске (1)</t>
  </si>
  <si>
    <t>Всего по муниципальной программе:</t>
  </si>
  <si>
    <t>Основные мероприятия муниципальной программы (их связь с целевыми показателями муниципальной программы)</t>
  </si>
  <si>
    <t>Управление культуры администрации города Югорска,</t>
  </si>
  <si>
    <t>1.1</t>
  </si>
  <si>
    <t>1.2</t>
  </si>
  <si>
    <t>1.3</t>
  </si>
  <si>
    <t>1.4</t>
  </si>
  <si>
    <t>1.5</t>
  </si>
  <si>
    <t>2.1</t>
  </si>
  <si>
    <t>2.2</t>
  </si>
  <si>
    <t>2.3</t>
  </si>
  <si>
    <t>2.4</t>
  </si>
  <si>
    <t>3.1</t>
  </si>
  <si>
    <t xml:space="preserve">Управление бухгалтерского учета и отчетности администрации города Югорска   </t>
  </si>
  <si>
    <t xml:space="preserve">Управление культуры администрации города Югорска         </t>
  </si>
  <si>
    <t>3.2</t>
  </si>
  <si>
    <t>3.3</t>
  </si>
  <si>
    <t>Проведение независимой оценки качества условий оказания услуг организациями культуры, в том числе негосударственными (коммерческими, некоммерческими) (1)</t>
  </si>
  <si>
    <t>Освещение мероприятий в сфере культуры в  средствах массовой информации (1)</t>
  </si>
  <si>
    <t>Ответственный исполнитель                                                                                             (Управление культуры администрации города Югорска)</t>
  </si>
  <si>
    <t>Соисполнитель 1                                                                                                         (Управление бухгалтерского учета и отчетности администрации города Югорска)</t>
  </si>
  <si>
    <t>Департамент муниципальной собственности и градостроительства администрации города Югорска</t>
  </si>
  <si>
    <t>иные источники финансирования</t>
  </si>
  <si>
    <t>в том числе инвестиции в объекты муниципальной собственности</t>
  </si>
  <si>
    <t>Подпрограмма I «Модернизация и развитие учреждений и организаций культуры»</t>
  </si>
  <si>
    <t>Подпрограмма II «Поддержка творческих инициатив, способствующих самореализации населения»</t>
  </si>
  <si>
    <t>Подпрограмма III «Организационные, экономические механизмы развития культуры»</t>
  </si>
  <si>
    <t>Поддержка одаренных детей и молодежи, развитие художественного образования (4)</t>
  </si>
  <si>
    <t>Организационно-техническое и финансовое обеспечение деятельности  Управления культуры администрации города Югорска (1)</t>
  </si>
  <si>
    <t>Участие в реализации федерального проекта «Творческие люди»                                        (1, 2, 3, 4)</t>
  </si>
  <si>
    <t>Соисполнитель 2                                                                                     (Департамент муниципальной собственности и градостроительства администрации города Югорска)</t>
  </si>
  <si>
    <t xml:space="preserve">Ответственный исполнитель/соисполнитель </t>
  </si>
  <si>
    <t>Утверждено по программе (план по программе)</t>
  </si>
  <si>
    <t>Утверждено в бюджете</t>
  </si>
  <si>
    <t>Фактическое значение за отчетный период</t>
  </si>
  <si>
    <t>Абсолютное значение</t>
  </si>
  <si>
    <t>Относительное значение</t>
  </si>
  <si>
    <t>Отклонение</t>
  </si>
  <si>
    <t>Результаты реализации муниципальной программы</t>
  </si>
  <si>
    <t>(гр.7-гр.6)</t>
  </si>
  <si>
    <t>(гр.7/гр.6*100%)</t>
  </si>
  <si>
    <t>(ответственный исполнитель)</t>
  </si>
  <si>
    <t>Муниципальная программа города Югорска "Культурное пространство"</t>
  </si>
  <si>
    <t>(наименование программы)</t>
  </si>
  <si>
    <t xml:space="preserve">Отчет </t>
  </si>
  <si>
    <t>об исполнении муниципальной программы</t>
  </si>
  <si>
    <t>по</t>
  </si>
  <si>
    <t>состоянию на</t>
  </si>
  <si>
    <t>Х</t>
  </si>
  <si>
    <t>Компенсация проезда почетных граждан ко Дню города Югорска</t>
  </si>
  <si>
    <t>Фейерверк</t>
  </si>
  <si>
    <t>/_________</t>
  </si>
  <si>
    <t>(подпись)</t>
  </si>
  <si>
    <t>Исполнитель: главный специалист Управления культуры администрации города Югорска</t>
  </si>
  <si>
    <t>(телефон)</t>
  </si>
  <si>
    <t>Управление бухгалтерского учета и отчетности администрации города Югорска</t>
  </si>
  <si>
    <t>Михайлова Л.А.</t>
  </si>
  <si>
    <t>/__________</t>
  </si>
  <si>
    <t>Бочарова О.В.</t>
  </si>
  <si>
    <t>(соисполнитель)</t>
  </si>
  <si>
    <t>Начальник управления бухгалтерского учета и отчетности администрации города Югорска</t>
  </si>
  <si>
    <t>Исполнитель: главный специалист по экономике Управления бухгалтерского учета и отчетности администрации города Югорска</t>
  </si>
  <si>
    <t>5-00-26  (вн.201)</t>
  </si>
  <si>
    <t>Голин С.Д.</t>
  </si>
  <si>
    <t>Первый заместитель главы города - директор ДМСиГ администрации города Югорска</t>
  </si>
  <si>
    <t>Департамент жилищно-коммунального и строительного комплекса администрации города Югорска</t>
  </si>
  <si>
    <t>Соисполнитель 3                                                                                     (Департамент жилищно-коммунального и строительного комплекса администрации города Югорска)</t>
  </si>
  <si>
    <t>контракт на сумму 50,0 т.р.</t>
  </si>
  <si>
    <t>контракт на сумму 1999821,0 р.</t>
  </si>
  <si>
    <t>сумма введена вручную, т.к. при суммировании округляется не верно (не соответствует муницип. программе)</t>
  </si>
  <si>
    <t>Управление культуры                                                                                                 администрации города Югорска</t>
  </si>
  <si>
    <t>Нестерова Н.Н</t>
  </si>
  <si>
    <t>Потапова В.В.</t>
  </si>
  <si>
    <t>В январе оплачены услуги по проведению фейерверка в честь Нового года. В августе оплачены услуги по проведению фейерверка в честь празднования Дня города и Дня нефтяной и газовой промышленности.</t>
  </si>
  <si>
    <t>5-00-47</t>
  </si>
  <si>
    <t>5-00-14</t>
  </si>
  <si>
    <t xml:space="preserve">Краева С.В. </t>
  </si>
  <si>
    <t>Исполнитель: Заместитель начальника отдела по Управлению муниципальным имуществом ДМСиГ администрации города Югорска</t>
  </si>
  <si>
    <t>Бандурин В.К.</t>
  </si>
  <si>
    <t>Заместитель главы города - директор ДЖКиСК</t>
  </si>
  <si>
    <t>7-43-03</t>
  </si>
  <si>
    <t>Титова Е.В.</t>
  </si>
  <si>
    <t>Исполнитель: Начальник отдела экономики в строительстве ДЖКиСК</t>
  </si>
  <si>
    <t>01 января</t>
  </si>
  <si>
    <t>2020 г.</t>
  </si>
  <si>
    <t xml:space="preserve">Контракт исполнен в полном объеме на общую сумму 50 000,0 рублей. </t>
  </si>
  <si>
    <t xml:space="preserve">Муниципальный контракт №1 по информационному освещению мероприятий в сфере культуры с МУП "Югорский информационно-издательский центр" заключен 31.01.2019 исполнен в полном объеме на общую сумму 1 999 821,0 рублей. </t>
  </si>
  <si>
    <t xml:space="preserve">Количество читателей МБУ «ЦБС г. Югорска» по итогам 2019 года составило 13779 человек, в том числе 5972 детей в возрасте до 14 лет. За отчетный период муниципальные библиотеки посетили 102 736 человек. Выдача документов из фондов библиотек составила 197554  экземпляров, в том числе для детей 78096 экземпляров.Из фондов библиотек выдано 265 565 экземпляра книг (100%). По справочно-библиографическому обслуживанию пользователей выполнено 14 982 справок  и проведено 1 717 консультации.
      На конец отчетного периода  библиотечный фонд составляет 160058 экземпляров , число поступлений новых книг – 4 208 экземпляра. 
</t>
  </si>
  <si>
    <t xml:space="preserve">Объем музейных фондов составляет 35 412 единицу хранения, из них: 25 272 единиц основного фонда , 10 140 единицы научно-вспомогательного фонда.
Текущий учет музейных предметов и музейных коллекций ведется в комплексной автоматизированной музейной системе КАМИС. Электронная учетная база данных на конец отчётного периода составляет 100% объема музейного фонда.
Электронная база инвентаризированного фонда на конец отчетного периода составляет    15 228 единиц хранения музейных предметов или 60,3% от числа музейных предметов основного фонда.
</t>
  </si>
  <si>
    <t>В рамках мероприятия  приобретены: цирковой реквизит, сценические костюмы, моноблоки, а также мероприятия по устранению предписаний надзорных органов,замена электрического щита в МБУ ДО "Детская школа искусств г.Югорска"</t>
  </si>
  <si>
    <t>Ремонтные работы выполнены в полном объеме</t>
  </si>
  <si>
    <t>В соответствии с приказом управления культуры администрации города Югорска МБУ ДО "Детская школа исксств" на 2019 год утверждено муниципальное задание на оказание муниципальных услуг (выполнение работ). По итогам мониторинга выполнения муниципального задания за 2019 год отклонений от заданных параметров, характеризующих качество и объем предоставляемых услуг (выполненных работ) не выявлено.</t>
  </si>
  <si>
    <t xml:space="preserve">Произведен монтаж экспозиционного объекта "Рыболовный запор"; обустройство новых экспозиционных объектов "Ледник", "Вешала для сушки сетей и рыбы"; приобретена деревянной скульптуры ручной работы «Рыбак манси» и печь металлическая.                                                      
</t>
  </si>
  <si>
    <t xml:space="preserve">Учреждением проведено 1135 культурно-массовых мероприятий (без учета  киносеансов) для разновозрастной аудитории 158 003 человек, в том числе для детей проведено 475 мероприятий 35 103 посетителя. </t>
  </si>
  <si>
    <t xml:space="preserve">Для эффективного проведения общегородских мероприятий управлением культуры были разработаны вопросы по взаимодействию с различными структурами города, составлены планы организационных мероприятий, сметы и подготовлены приказы  управления культуры в количестве 250  единиц: 
В отчетном периоде начальником управления культуры проведено 15 аппаратных совещаний с руководителями подведомственных учреждений культуры, в том числе по вопросам:
- о планировании ремонтных работ в учреждениях культуры и Детской школе искусств в 2020 году;
- контроль мер безопасности потребителей услуг муниципальных учреждений культуры, в том числе соблюдения правил перевозок организованных групп детей, соблюдения мер противопожарной безопасности в период новогодних мероприятий;
- мониторинг заработной платы работников подведомственных учреждений;
- планирование бюджетных ассигнований в сфере культуры на 2020 год и плановый период;
- подготовка квартальных и годовых отчетов;
- о реализации общеразвивающих программ, финансируемых за счет сертификатов ПФДО;
- подготовка и проведение  общегородских культурно-массовых мероприятий;
- предоставление муниципальных услуг в электронном виде;
- соблюдение финансовой, исполнительской дисциплины руководителями учреждений;
- подведение итогов по проведенным мероприятиям;
- корректировка реестра общегородских мероприятий;
- утверждение муниципальных заданий на 2020 годи плановый период.
</t>
  </si>
  <si>
    <t>Укрепление материально-технической базы, капитальный ремонт и ремонт учреждений в сфере культуры (1)</t>
  </si>
  <si>
    <t>Участие в реализации регионального проекта «Культурная среда» (1)</t>
  </si>
  <si>
    <t>Участие в реализации регионального проекта «Цифровая культура» (1)</t>
  </si>
  <si>
    <t>Реализация муниципального проекта "Музейно-туристический комплекс «Ворота в Югру» (1)</t>
  </si>
  <si>
    <t>Начальник Управления культуры администрации города Югорска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</si>
</sst>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charset val="204"/>
      <scheme val="minor"/>
    </font>
    <font>
      <sz val="10"/>
      <color theme="1"/>
      <name val="Times New Roman"/>
      <family val="1"/>
      <charset val="204"/>
    </font>
    <font>
      <sz val="9"/>
      <color theme="1"/>
      <name val="Times New Roman"/>
      <family val="1"/>
      <charset val="204"/>
    </font>
    <font>
      <b/>
      <sz val="9"/>
      <color theme="1"/>
      <name val="Times New Roman"/>
      <family val="1"/>
      <charset val="204"/>
    </font>
    <font>
      <b/>
      <sz val="11"/>
      <color theme="1"/>
      <name val="Calibri"/>
      <family val="2"/>
      <charset val="204"/>
      <scheme val="minor"/>
    </font>
    <font>
      <sz val="9"/>
      <color theme="1"/>
      <name val="Calibri"/>
      <family val="2"/>
      <charset val="204"/>
      <scheme val="minor"/>
    </font>
    <font>
      <sz val="11"/>
      <color rgb="FFFF0000"/>
      <name val="Calibri"/>
      <family val="2"/>
      <charset val="204"/>
      <scheme val="minor"/>
    </font>
    <font>
      <b/>
      <u/>
      <sz val="10"/>
      <color theme="1"/>
      <name val="Times New Roman"/>
      <family val="1"/>
      <charset val="204"/>
    </font>
    <font>
      <b/>
      <u/>
      <sz val="11"/>
      <color theme="1"/>
      <name val="Calibri"/>
      <family val="2"/>
      <charset val="204"/>
      <scheme val="minor"/>
    </font>
    <font>
      <sz val="8"/>
      <color theme="1"/>
      <name val="Times New Roman"/>
      <family val="1"/>
      <charset val="204"/>
    </font>
    <font>
      <b/>
      <sz val="12"/>
      <color theme="1"/>
      <name val="Times New Roman"/>
      <family val="1"/>
      <charset val="204"/>
    </font>
    <font>
      <sz val="8"/>
      <color theme="1"/>
      <name val="Calibri"/>
      <family val="2"/>
      <charset val="204"/>
      <scheme val="minor"/>
    </font>
    <font>
      <u/>
      <sz val="12"/>
      <color theme="1"/>
      <name val="Times New Roman"/>
      <family val="1"/>
      <charset val="204"/>
    </font>
    <font>
      <sz val="12"/>
      <color theme="1"/>
      <name val="Times New Roman"/>
      <family val="1"/>
      <charset val="204"/>
    </font>
    <font>
      <sz val="11"/>
      <color theme="1"/>
      <name val="Times New Roman"/>
      <family val="1"/>
      <charset val="204"/>
    </font>
    <font>
      <sz val="8"/>
      <name val="Times New Roman"/>
      <family val="1"/>
      <charset val="204"/>
    </font>
    <font>
      <u/>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266">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wrapText="1"/>
    </xf>
    <xf numFmtId="0" fontId="10" fillId="0" borderId="0" xfId="0" applyFont="1" applyAlignment="1">
      <alignment vertical="center"/>
    </xf>
    <xf numFmtId="0" fontId="10" fillId="0" borderId="0" xfId="0" applyFont="1" applyFill="1" applyAlignment="1">
      <alignment horizontal="right" vertical="center"/>
    </xf>
    <xf numFmtId="0" fontId="10" fillId="0" borderId="0" xfId="0" applyFont="1" applyFill="1" applyAlignment="1">
      <alignment horizontal="center" vertical="center"/>
    </xf>
    <xf numFmtId="0" fontId="10" fillId="0" borderId="5" xfId="0" applyFont="1" applyBorder="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vertical="center"/>
    </xf>
    <xf numFmtId="0" fontId="1" fillId="0" borderId="0" xfId="0" applyFont="1" applyAlignment="1">
      <alignment horizontal="right" vertical="center" wrapText="1"/>
    </xf>
    <xf numFmtId="164" fontId="3" fillId="0" borderId="1" xfId="0" applyNumberFormat="1" applyFont="1" applyBorder="1" applyAlignment="1">
      <alignment horizontal="center" vertical="center"/>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center"/>
    </xf>
    <xf numFmtId="0" fontId="2" fillId="0" borderId="13" xfId="0" applyFont="1" applyBorder="1" applyAlignment="1">
      <alignment vertical="center" wrapText="1"/>
    </xf>
    <xf numFmtId="164" fontId="2" fillId="0" borderId="13" xfId="0" applyNumberFormat="1" applyFont="1" applyBorder="1" applyAlignment="1">
      <alignment horizontal="center" vertical="center" wrapText="1"/>
    </xf>
    <xf numFmtId="164" fontId="2" fillId="0" borderId="13" xfId="0" applyNumberFormat="1" applyFont="1" applyBorder="1" applyAlignment="1">
      <alignment horizontal="center" vertical="center"/>
    </xf>
    <xf numFmtId="164" fontId="2" fillId="0" borderId="16" xfId="0" applyNumberFormat="1"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16" xfId="0" applyNumberFormat="1" applyFont="1" applyFill="1" applyBorder="1" applyAlignment="1">
      <alignment horizontal="center" vertical="center" wrapText="1"/>
    </xf>
    <xf numFmtId="164" fontId="2" fillId="0" borderId="13" xfId="0" applyNumberFormat="1" applyFont="1" applyFill="1" applyBorder="1" applyAlignment="1">
      <alignment horizontal="center" vertical="center" wrapText="1"/>
    </xf>
    <xf numFmtId="164" fontId="2" fillId="0" borderId="4" xfId="0" applyNumberFormat="1" applyFont="1" applyBorder="1" applyAlignment="1">
      <alignment vertical="center"/>
    </xf>
    <xf numFmtId="0" fontId="3" fillId="0" borderId="16" xfId="0" applyFont="1" applyBorder="1" applyAlignment="1">
      <alignment vertical="center" wrapText="1"/>
    </xf>
    <xf numFmtId="164" fontId="3" fillId="0" borderId="16" xfId="0" applyNumberFormat="1" applyFont="1" applyBorder="1" applyAlignment="1">
      <alignment horizontal="center" vertical="center" wrapText="1"/>
    </xf>
    <xf numFmtId="164" fontId="3" fillId="0" borderId="16" xfId="0" applyNumberFormat="1" applyFont="1" applyBorder="1" applyAlignment="1">
      <alignment horizontal="center" vertical="center"/>
    </xf>
    <xf numFmtId="0" fontId="3" fillId="0" borderId="13" xfId="0" applyFont="1" applyBorder="1" applyAlignment="1">
      <alignment vertical="center" wrapText="1"/>
    </xf>
    <xf numFmtId="164" fontId="3"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xf>
    <xf numFmtId="0" fontId="5" fillId="0" borderId="0" xfId="0" applyFont="1"/>
    <xf numFmtId="164" fontId="13" fillId="0" borderId="0" xfId="0" applyNumberFormat="1" applyFont="1" applyFill="1" applyAlignment="1">
      <alignment horizontal="left" wrapText="1"/>
    </xf>
    <xf numFmtId="0" fontId="13" fillId="0" borderId="5" xfId="0" applyFont="1" applyBorder="1" applyAlignment="1">
      <alignment horizontal="center" wrapText="1"/>
    </xf>
    <xf numFmtId="0" fontId="1" fillId="0" borderId="0" xfId="0" applyFont="1" applyAlignment="1">
      <alignment horizontal="center" vertical="center" wrapText="1"/>
    </xf>
    <xf numFmtId="164" fontId="1" fillId="0" borderId="0" xfId="0" applyNumberFormat="1" applyFont="1" applyFill="1" applyAlignment="1">
      <alignment horizontal="center" vertical="top" wrapText="1"/>
    </xf>
    <xf numFmtId="164" fontId="1" fillId="0" borderId="0" xfId="0" applyNumberFormat="1" applyFont="1" applyAlignment="1">
      <alignment horizontal="center" vertical="top" wrapText="1"/>
    </xf>
    <xf numFmtId="0" fontId="1" fillId="0" borderId="0" xfId="0" applyFont="1" applyAlignment="1">
      <alignment vertical="center" wrapText="1"/>
    </xf>
    <xf numFmtId="164" fontId="2" fillId="0" borderId="16" xfId="0" applyNumberFormat="1" applyFont="1" applyBorder="1" applyAlignment="1">
      <alignment horizontal="center"/>
    </xf>
    <xf numFmtId="164" fontId="1" fillId="0" borderId="0" xfId="0" applyNumberFormat="1" applyFont="1" applyAlignment="1">
      <alignment horizontal="center" vertical="top" wrapText="1"/>
    </xf>
    <xf numFmtId="0" fontId="2" fillId="0" borderId="2" xfId="0" applyFont="1" applyBorder="1" applyAlignment="1">
      <alignment vertical="center" wrapText="1"/>
    </xf>
    <xf numFmtId="164" fontId="2" fillId="0" borderId="15" xfId="0" applyNumberFormat="1" applyFont="1" applyBorder="1" applyAlignment="1">
      <alignment horizontal="center" vertical="center"/>
    </xf>
    <xf numFmtId="0" fontId="2" fillId="0" borderId="16"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164" fontId="2" fillId="0" borderId="2" xfId="0" applyNumberFormat="1" applyFont="1" applyBorder="1" applyAlignment="1">
      <alignment horizontal="center" vertical="center"/>
    </xf>
    <xf numFmtId="164" fontId="0" fillId="0" borderId="0" xfId="0" applyNumberFormat="1"/>
    <xf numFmtId="164" fontId="2" fillId="0" borderId="13"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0" fillId="0" borderId="0" xfId="0" applyFont="1"/>
    <xf numFmtId="0" fontId="0" fillId="0" borderId="4" xfId="0" applyFont="1" applyBorder="1" applyAlignment="1">
      <alignment vertical="center" wrapText="1"/>
    </xf>
    <xf numFmtId="164" fontId="2" fillId="0" borderId="16" xfId="0" applyNumberFormat="1" applyFont="1" applyFill="1" applyBorder="1" applyAlignment="1">
      <alignment horizontal="center"/>
    </xf>
    <xf numFmtId="0" fontId="2" fillId="0" borderId="1" xfId="0" applyFont="1" applyFill="1" applyBorder="1" applyAlignment="1">
      <alignment vertical="center" wrapText="1"/>
    </xf>
    <xf numFmtId="0" fontId="0" fillId="0" borderId="0" xfId="0" applyFont="1" applyFill="1"/>
    <xf numFmtId="0" fontId="0" fillId="0" borderId="0" xfId="0" applyFill="1"/>
    <xf numFmtId="0" fontId="2" fillId="2" borderId="16" xfId="0" applyFont="1" applyFill="1" applyBorder="1" applyAlignment="1">
      <alignment vertical="center" wrapText="1"/>
    </xf>
    <xf numFmtId="164" fontId="2" fillId="2" borderId="16" xfId="0" applyNumberFormat="1" applyFont="1" applyFill="1" applyBorder="1" applyAlignment="1">
      <alignment horizontal="center" vertical="center" wrapText="1"/>
    </xf>
    <xf numFmtId="164" fontId="2" fillId="2" borderId="16" xfId="0" applyNumberFormat="1" applyFont="1" applyFill="1" applyBorder="1" applyAlignment="1">
      <alignment horizontal="center" vertical="center"/>
    </xf>
    <xf numFmtId="0" fontId="0" fillId="2" borderId="0" xfId="0" applyFill="1"/>
    <xf numFmtId="0" fontId="2" fillId="2" borderId="1" xfId="0" applyFont="1" applyFill="1" applyBorder="1" applyAlignment="1">
      <alignment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6" fillId="2" borderId="0" xfId="0" applyNumberFormat="1" applyFont="1" applyFill="1"/>
    <xf numFmtId="0" fontId="2" fillId="2" borderId="13" xfId="0" applyFont="1" applyFill="1" applyBorder="1" applyAlignment="1">
      <alignment vertical="center" wrapText="1"/>
    </xf>
    <xf numFmtId="164" fontId="2" fillId="2" borderId="13"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xf>
    <xf numFmtId="0" fontId="2" fillId="2" borderId="4" xfId="0" applyFont="1" applyFill="1" applyBorder="1" applyAlignment="1">
      <alignment vertical="center" wrapText="1"/>
    </xf>
    <xf numFmtId="164"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xf>
    <xf numFmtId="0" fontId="2" fillId="2" borderId="2" xfId="0" applyFont="1" applyFill="1" applyBorder="1" applyAlignment="1">
      <alignment vertical="center" wrapText="1"/>
    </xf>
    <xf numFmtId="164"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xf>
    <xf numFmtId="0" fontId="1" fillId="0" borderId="0" xfId="0" applyFont="1" applyFill="1" applyAlignment="1">
      <alignment horizontal="right" vertical="center" wrapText="1"/>
    </xf>
    <xf numFmtId="0" fontId="0" fillId="0" borderId="0" xfId="0" applyFill="1" applyAlignment="1">
      <alignment horizontal="right" vertical="center" wrapText="1"/>
    </xf>
    <xf numFmtId="0" fontId="0" fillId="0" borderId="0" xfId="0" applyFill="1" applyAlignment="1"/>
    <xf numFmtId="0" fontId="2" fillId="0" borderId="4" xfId="0" applyFont="1" applyFill="1" applyBorder="1" applyAlignment="1">
      <alignment vertical="center" wrapText="1"/>
    </xf>
    <xf numFmtId="0" fontId="5" fillId="0" borderId="0" xfId="0" applyFont="1" applyAlignment="1">
      <alignment wrapText="1"/>
    </xf>
    <xf numFmtId="0" fontId="1" fillId="0" borderId="0" xfId="0" applyFont="1" applyAlignment="1">
      <alignment horizontal="center" vertical="top" wrapText="1"/>
    </xf>
    <xf numFmtId="0" fontId="0" fillId="0" borderId="0" xfId="0" applyAlignment="1"/>
    <xf numFmtId="164" fontId="1" fillId="0" borderId="0" xfId="0" applyNumberFormat="1" applyFont="1" applyAlignment="1">
      <alignment horizontal="center" vertical="top" wrapText="1"/>
    </xf>
    <xf numFmtId="164" fontId="1" fillId="0" borderId="0" xfId="0" applyNumberFormat="1" applyFont="1" applyAlignment="1">
      <alignment horizontal="left" vertical="top" wrapText="1"/>
    </xf>
    <xf numFmtId="0" fontId="2" fillId="0" borderId="17" xfId="0" applyFont="1" applyBorder="1" applyAlignment="1">
      <alignment vertical="center" wrapText="1"/>
    </xf>
    <xf numFmtId="0" fontId="5" fillId="0" borderId="18"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1" fillId="0" borderId="15" xfId="0" applyFont="1" applyBorder="1" applyAlignment="1">
      <alignment vertical="center" wrapText="1"/>
    </xf>
    <xf numFmtId="0" fontId="0" fillId="0" borderId="3" xfId="0" applyFont="1" applyBorder="1" applyAlignment="1">
      <alignment vertical="center"/>
    </xf>
    <xf numFmtId="0" fontId="0" fillId="0" borderId="14" xfId="0" applyFont="1" applyBorder="1" applyAlignment="1">
      <alignment vertical="center"/>
    </xf>
    <xf numFmtId="164" fontId="2" fillId="0" borderId="15" xfId="0" applyNumberFormat="1" applyFont="1" applyBorder="1" applyAlignment="1">
      <alignment horizontal="center" vertical="center"/>
    </xf>
    <xf numFmtId="0" fontId="0" fillId="0" borderId="3" xfId="0" applyFont="1" applyBorder="1" applyAlignment="1">
      <alignment horizontal="center" vertical="center"/>
    </xf>
    <xf numFmtId="0" fontId="0" fillId="0" borderId="14" xfId="0" applyFont="1" applyBorder="1" applyAlignment="1">
      <alignment horizontal="center" vertical="center"/>
    </xf>
    <xf numFmtId="0" fontId="14" fillId="0" borderId="0" xfId="0" applyFont="1" applyAlignment="1">
      <alignment horizontal="left" vertical="center" wrapText="1"/>
    </xf>
    <xf numFmtId="0" fontId="0" fillId="0" borderId="0" xfId="0" applyFont="1" applyAlignment="1">
      <alignment horizontal="left" vertical="center" wrapText="1"/>
    </xf>
    <xf numFmtId="164" fontId="12" fillId="0" borderId="0" xfId="0" applyNumberFormat="1" applyFont="1" applyBorder="1" applyAlignment="1">
      <alignment horizontal="center" wrapText="1"/>
    </xf>
    <xf numFmtId="0" fontId="0" fillId="0" borderId="0" xfId="0" applyAlignment="1">
      <alignment wrapText="1"/>
    </xf>
    <xf numFmtId="0" fontId="12" fillId="0" borderId="0" xfId="0" applyFont="1" applyAlignment="1">
      <alignment horizontal="center" wrapText="1"/>
    </xf>
    <xf numFmtId="0" fontId="0" fillId="0" borderId="0" xfId="0" applyAlignment="1">
      <alignment horizontal="center" wrapText="1"/>
    </xf>
    <xf numFmtId="0" fontId="12" fillId="0" borderId="0" xfId="0" applyFont="1" applyAlignment="1">
      <alignment horizontal="left" wrapText="1"/>
    </xf>
    <xf numFmtId="164" fontId="1" fillId="0" borderId="0" xfId="0" applyNumberFormat="1" applyFont="1" applyAlignment="1">
      <alignment horizontal="center" vertical="center" wrapText="1"/>
    </xf>
    <xf numFmtId="0" fontId="12" fillId="0" borderId="0" xfId="0" applyFont="1" applyBorder="1" applyAlignment="1">
      <alignment horizontal="center" wrapText="1"/>
    </xf>
    <xf numFmtId="0" fontId="16" fillId="0" borderId="0" xfId="0" applyFont="1" applyBorder="1" applyAlignment="1">
      <alignment horizontal="center" wrapText="1"/>
    </xf>
    <xf numFmtId="0" fontId="12" fillId="0" borderId="0" xfId="0" applyFont="1" applyBorder="1" applyAlignment="1">
      <alignment horizontal="left" wrapText="1"/>
    </xf>
    <xf numFmtId="164" fontId="12" fillId="0" borderId="0" xfId="0" applyNumberFormat="1" applyFont="1" applyAlignment="1">
      <alignment horizontal="center" wrapText="1"/>
    </xf>
    <xf numFmtId="0" fontId="0" fillId="0" borderId="0" xfId="0" applyFont="1" applyAlignment="1">
      <alignment horizontal="center" wrapText="1"/>
    </xf>
    <xf numFmtId="0" fontId="14" fillId="0" borderId="0" xfId="0" applyFont="1" applyAlignment="1">
      <alignment wrapText="1"/>
    </xf>
    <xf numFmtId="0" fontId="0" fillId="0" borderId="0" xfId="0" applyFont="1" applyAlignment="1">
      <alignment wrapText="1"/>
    </xf>
    <xf numFmtId="0" fontId="2" fillId="0" borderId="15" xfId="0" applyFont="1" applyBorder="1" applyAlignment="1">
      <alignment vertical="center" wrapText="1"/>
    </xf>
    <xf numFmtId="0" fontId="0" fillId="0" borderId="3" xfId="0" applyFont="1" applyBorder="1" applyAlignment="1">
      <alignment vertical="center" wrapText="1"/>
    </xf>
    <xf numFmtId="0" fontId="0" fillId="0" borderId="14" xfId="0" applyFont="1" applyBorder="1" applyAlignment="1">
      <alignment vertical="center"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49" fontId="2"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0" fillId="0" borderId="3" xfId="0" applyFont="1" applyFill="1" applyBorder="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xf numFmtId="0" fontId="0" fillId="0" borderId="9" xfId="0" applyFont="1" applyBorder="1" applyAlignment="1"/>
    <xf numFmtId="164" fontId="2" fillId="0" borderId="15" xfId="0" applyNumberFormat="1" applyFont="1" applyBorder="1" applyAlignment="1">
      <alignment vertical="center" wrapText="1"/>
    </xf>
    <xf numFmtId="0" fontId="2" fillId="0" borderId="3" xfId="0" applyFont="1" applyBorder="1" applyAlignment="1">
      <alignment vertical="center" wrapText="1"/>
    </xf>
    <xf numFmtId="0" fontId="2" fillId="0" borderId="14" xfId="0" applyFont="1" applyBorder="1" applyAlignment="1">
      <alignment vertical="center" wrapText="1"/>
    </xf>
    <xf numFmtId="0" fontId="0" fillId="0" borderId="1" xfId="0" applyFont="1" applyBorder="1" applyAlignment="1">
      <alignment vertical="center" wrapText="1"/>
    </xf>
    <xf numFmtId="0" fontId="0" fillId="0" borderId="2" xfId="0" applyFont="1" applyBorder="1" applyAlignment="1">
      <alignment vertical="center" wrapText="1"/>
    </xf>
    <xf numFmtId="0" fontId="2" fillId="0" borderId="16" xfId="0" applyFont="1" applyBorder="1" applyAlignment="1">
      <alignment vertical="center" wrapText="1"/>
    </xf>
    <xf numFmtId="0" fontId="0" fillId="0" borderId="13" xfId="0" applyFont="1" applyBorder="1" applyAlignment="1">
      <alignment vertical="center" wrapText="1"/>
    </xf>
    <xf numFmtId="49" fontId="2" fillId="0" borderId="4"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15" xfId="0" applyFont="1" applyFill="1" applyBorder="1" applyAlignment="1">
      <alignment vertical="center" wrapText="1"/>
    </xf>
    <xf numFmtId="49" fontId="2" fillId="0" borderId="15"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0" fillId="0" borderId="1" xfId="0" applyFont="1" applyBorder="1" applyAlignment="1"/>
    <xf numFmtId="0" fontId="2" fillId="2" borderId="15" xfId="0" applyFont="1" applyFill="1" applyBorder="1" applyAlignment="1">
      <alignment vertical="center" wrapText="1"/>
    </xf>
    <xf numFmtId="0" fontId="2" fillId="2" borderId="3" xfId="0" applyFont="1" applyFill="1" applyBorder="1" applyAlignment="1">
      <alignment vertical="center" wrapText="1"/>
    </xf>
    <xf numFmtId="0" fontId="0" fillId="2" borderId="3" xfId="0" applyFont="1" applyFill="1" applyBorder="1" applyAlignment="1">
      <alignment vertical="center" wrapText="1"/>
    </xf>
    <xf numFmtId="0" fontId="5" fillId="0" borderId="3" xfId="0" applyFont="1" applyFill="1" applyBorder="1" applyAlignment="1">
      <alignment vertical="center" wrapText="1"/>
    </xf>
    <xf numFmtId="0" fontId="5" fillId="0" borderId="14" xfId="0" applyFont="1" applyFill="1" applyBorder="1" applyAlignment="1">
      <alignment vertical="center" wrapText="1"/>
    </xf>
    <xf numFmtId="49" fontId="0" fillId="0" borderId="3" xfId="0" applyNumberFormat="1" applyFont="1" applyFill="1" applyBorder="1" applyAlignment="1">
      <alignment vertical="center" wrapText="1"/>
    </xf>
    <xf numFmtId="49" fontId="0" fillId="0" borderId="14" xfId="0" applyNumberFormat="1" applyFont="1" applyFill="1" applyBorder="1" applyAlignment="1">
      <alignment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15" xfId="0" applyFont="1" applyFill="1" applyBorder="1" applyAlignment="1">
      <alignment vertical="top" wrapText="1"/>
    </xf>
    <xf numFmtId="0" fontId="2" fillId="2" borderId="3" xfId="0" applyFont="1" applyFill="1" applyBorder="1" applyAlignment="1">
      <alignment vertical="top" wrapText="1"/>
    </xf>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2" borderId="3" xfId="0" applyNumberFormat="1" applyFont="1" applyFill="1" applyBorder="1" applyAlignment="1">
      <alignment vertical="center" wrapText="1"/>
    </xf>
    <xf numFmtId="0" fontId="1" fillId="0" borderId="0" xfId="0" applyFont="1" applyAlignment="1">
      <alignment horizontal="right" vertical="center" wrapText="1"/>
    </xf>
    <xf numFmtId="0" fontId="0" fillId="0" borderId="0" xfId="0" applyAlignment="1">
      <alignment horizontal="righ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0" borderId="4" xfId="0" applyBorder="1" applyAlignment="1">
      <alignment vertical="center"/>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2" xfId="0" applyBorder="1" applyAlignment="1"/>
    <xf numFmtId="0" fontId="0" fillId="0" borderId="7" xfId="0" applyBorder="1" applyAlignment="1"/>
    <xf numFmtId="0" fontId="0" fillId="0" borderId="8" xfId="0" applyBorder="1" applyAlignment="1">
      <alignment vertical="center"/>
    </xf>
    <xf numFmtId="0" fontId="0" fillId="0" borderId="10" xfId="0" applyBorder="1" applyAlignment="1">
      <alignment vertical="center"/>
    </xf>
    <xf numFmtId="0" fontId="0" fillId="0" borderId="3" xfId="0" applyBorder="1" applyAlignment="1">
      <alignment vertical="center"/>
    </xf>
    <xf numFmtId="49" fontId="2" fillId="2" borderId="16"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vertical="center"/>
    </xf>
    <xf numFmtId="0" fontId="9" fillId="0" borderId="0" xfId="0" applyFont="1" applyFill="1" applyBorder="1" applyAlignment="1">
      <alignment horizontal="center" vertical="top" wrapText="1"/>
    </xf>
    <xf numFmtId="0" fontId="0" fillId="0" borderId="0" xfId="0" applyBorder="1" applyAlignment="1">
      <alignment horizontal="center"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6" xfId="0" applyFont="1" applyFill="1" applyBorder="1" applyAlignment="1">
      <alignment vertical="center" wrapText="1"/>
    </xf>
    <xf numFmtId="0" fontId="2" fillId="2" borderId="13" xfId="0" applyFont="1" applyFill="1" applyBorder="1" applyAlignment="1">
      <alignment vertical="center" wrapText="1"/>
    </xf>
    <xf numFmtId="0" fontId="10" fillId="0" borderId="0" xfId="0" applyFont="1" applyAlignment="1">
      <alignment horizontal="center" vertical="center"/>
    </xf>
    <xf numFmtId="164" fontId="2" fillId="0" borderId="3" xfId="0" applyNumberFormat="1" applyFont="1" applyBorder="1" applyAlignment="1">
      <alignment horizontal="center" vertical="center"/>
    </xf>
    <xf numFmtId="164" fontId="9" fillId="0" borderId="15" xfId="0" applyNumberFormat="1" applyFont="1" applyBorder="1" applyAlignment="1">
      <alignment vertical="top" wrapText="1"/>
    </xf>
    <xf numFmtId="0" fontId="11" fillId="0" borderId="3" xfId="0" applyFont="1" applyBorder="1" applyAlignment="1">
      <alignment vertical="top"/>
    </xf>
    <xf numFmtId="0" fontId="11" fillId="0" borderId="14" xfId="0" applyFont="1" applyBorder="1" applyAlignment="1">
      <alignment vertical="top"/>
    </xf>
    <xf numFmtId="0" fontId="1" fillId="0" borderId="0" xfId="0" applyFont="1" applyFill="1" applyAlignment="1">
      <alignment horizontal="right" vertical="center" wrapText="1"/>
    </xf>
    <xf numFmtId="0" fontId="0" fillId="0" borderId="0" xfId="0" applyFill="1" applyAlignment="1">
      <alignment horizontal="right" vertical="center" wrapText="1"/>
    </xf>
    <xf numFmtId="0" fontId="0" fillId="0" borderId="0" xfId="0" applyFill="1" applyAlignment="1"/>
    <xf numFmtId="164" fontId="2" fillId="0" borderId="15" xfId="0" applyNumberFormat="1" applyFont="1" applyFill="1" applyBorder="1" applyAlignment="1">
      <alignment vertical="center" wrapText="1"/>
    </xf>
    <xf numFmtId="0" fontId="0" fillId="0" borderId="14" xfId="0" applyFont="1" applyFill="1" applyBorder="1" applyAlignment="1">
      <alignment vertical="center" wrapText="1"/>
    </xf>
    <xf numFmtId="164" fontId="9" fillId="2" borderId="15" xfId="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14" xfId="0" applyFont="1" applyFill="1" applyBorder="1" applyAlignment="1">
      <alignment horizontal="center" vertical="center"/>
    </xf>
    <xf numFmtId="164" fontId="15" fillId="2" borderId="15" xfId="0" applyNumberFormat="1" applyFont="1" applyFill="1" applyBorder="1" applyAlignment="1">
      <alignment horizontal="center" vertical="top" wrapText="1"/>
    </xf>
    <xf numFmtId="0" fontId="11" fillId="2" borderId="3" xfId="0" applyFont="1" applyFill="1" applyBorder="1" applyAlignment="1">
      <alignment horizontal="center" vertical="top"/>
    </xf>
    <xf numFmtId="0" fontId="11" fillId="2" borderId="14" xfId="0" applyFont="1" applyFill="1" applyBorder="1" applyAlignment="1">
      <alignment horizontal="center" vertical="top"/>
    </xf>
    <xf numFmtId="164" fontId="2" fillId="2" borderId="15"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164" fontId="2" fillId="0" borderId="3" xfId="0" applyNumberFormat="1" applyFont="1" applyBorder="1" applyAlignment="1">
      <alignment vertical="center" wrapText="1"/>
    </xf>
    <xf numFmtId="164" fontId="2" fillId="0" borderId="15" xfId="0" applyNumberFormat="1" applyFont="1" applyBorder="1" applyAlignment="1">
      <alignment vertical="top" wrapText="1"/>
    </xf>
    <xf numFmtId="0" fontId="0" fillId="0" borderId="3" xfId="0" applyFont="1" applyBorder="1" applyAlignment="1">
      <alignment vertical="top" wrapText="1"/>
    </xf>
    <xf numFmtId="0" fontId="0" fillId="0" borderId="14" xfId="0" applyFont="1" applyBorder="1" applyAlignment="1">
      <alignment vertical="top" wrapText="1"/>
    </xf>
    <xf numFmtId="164" fontId="2" fillId="0" borderId="15" xfId="0" applyNumberFormat="1" applyFont="1" applyFill="1" applyBorder="1" applyAlignment="1">
      <alignment vertical="top" wrapText="1"/>
    </xf>
    <xf numFmtId="0" fontId="0" fillId="0" borderId="3" xfId="0" applyFont="1" applyFill="1" applyBorder="1" applyAlignment="1">
      <alignment vertical="top" wrapText="1"/>
    </xf>
    <xf numFmtId="0" fontId="0" fillId="0" borderId="14" xfId="0" applyFont="1" applyFill="1" applyBorder="1" applyAlignment="1">
      <alignment vertical="top" wrapText="1"/>
    </xf>
    <xf numFmtId="0" fontId="7" fillId="0" borderId="0" xfId="0" applyFont="1" applyBorder="1" applyAlignment="1">
      <alignment horizontal="center" vertical="center" wrapText="1"/>
    </xf>
    <xf numFmtId="0" fontId="8" fillId="0" borderId="0" xfId="0" applyFont="1" applyBorder="1" applyAlignment="1"/>
    <xf numFmtId="0" fontId="8" fillId="0" borderId="0" xfId="0" applyFont="1" applyAlignment="1"/>
    <xf numFmtId="0" fontId="4" fillId="0" borderId="0" xfId="0" applyFont="1" applyAlignment="1"/>
    <xf numFmtId="0" fontId="0" fillId="0" borderId="0" xfId="0" applyAlignment="1">
      <alignment horizontal="center" vertical="top" wrapText="1"/>
    </xf>
    <xf numFmtId="0" fontId="0" fillId="0" borderId="0" xfId="0" applyAlignment="1">
      <alignment vertical="top" wrapText="1"/>
    </xf>
    <xf numFmtId="0" fontId="2" fillId="0" borderId="8" xfId="0" applyFont="1" applyBorder="1" applyAlignment="1">
      <alignment vertical="center" wrapText="1"/>
    </xf>
    <xf numFmtId="0" fontId="2" fillId="0" borderId="0" xfId="0" applyFont="1" applyBorder="1" applyAlignment="1">
      <alignment vertical="center" wrapText="1"/>
    </xf>
    <xf numFmtId="0" fontId="0" fillId="0" borderId="0" xfId="0" applyFont="1" applyBorder="1" applyAlignment="1">
      <alignment vertical="center"/>
    </xf>
    <xf numFmtId="0" fontId="0" fillId="0" borderId="9" xfId="0" applyFont="1" applyBorder="1" applyAlignment="1">
      <alignment vertical="center"/>
    </xf>
    <xf numFmtId="0" fontId="2" fillId="0" borderId="18" xfId="0" applyFont="1" applyBorder="1" applyAlignment="1">
      <alignment vertical="center" wrapText="1"/>
    </xf>
    <xf numFmtId="0" fontId="2" fillId="0" borderId="9"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0" fillId="0" borderId="15"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17" xfId="0" applyFont="1" applyBorder="1" applyAlignment="1">
      <alignment vertical="center" wrapText="1"/>
    </xf>
    <xf numFmtId="0" fontId="4" fillId="0" borderId="18"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8"/>
  <sheetViews>
    <sheetView tabSelected="1" topLeftCell="A29" zoomScale="110" zoomScaleNormal="110" workbookViewId="0">
      <selection activeCell="I37" sqref="I37"/>
    </sheetView>
  </sheetViews>
  <sheetFormatPr defaultRowHeight="15" x14ac:dyDescent="0.25"/>
  <cols>
    <col min="1" max="1" width="7" customWidth="1"/>
    <col min="2" max="2" width="21.140625" customWidth="1"/>
    <col min="3" max="3" width="21.28515625" customWidth="1"/>
    <col min="4" max="4" width="15.7109375" customWidth="1"/>
    <col min="5" max="5" width="14.28515625" customWidth="1"/>
    <col min="6" max="6" width="13.5703125" customWidth="1"/>
    <col min="7" max="7" width="16.85546875" customWidth="1"/>
    <col min="8" max="8" width="15.42578125" customWidth="1"/>
    <col min="9" max="9" width="16" customWidth="1"/>
    <col min="10" max="10" width="43.85546875" customWidth="1"/>
  </cols>
  <sheetData>
    <row r="1" spans="1:10" hidden="1" x14ac:dyDescent="0.25">
      <c r="H1" s="223"/>
      <c r="I1" s="89"/>
      <c r="J1" s="89"/>
    </row>
    <row r="2" spans="1:10" ht="15" hidden="1" customHeight="1" x14ac:dyDescent="0.25">
      <c r="H2" s="191"/>
      <c r="I2" s="192"/>
      <c r="J2" s="89"/>
    </row>
    <row r="3" spans="1:10" ht="15" hidden="1" customHeight="1" x14ac:dyDescent="0.25">
      <c r="H3" s="18"/>
      <c r="I3" s="191"/>
      <c r="J3" s="192"/>
    </row>
    <row r="4" spans="1:10" ht="15" hidden="1" customHeight="1" x14ac:dyDescent="0.25">
      <c r="H4" s="223"/>
      <c r="I4" s="224"/>
      <c r="J4" s="225"/>
    </row>
    <row r="5" spans="1:10" ht="15" customHeight="1" x14ac:dyDescent="0.25">
      <c r="H5" s="83"/>
      <c r="I5" s="84"/>
      <c r="J5" s="85"/>
    </row>
    <row r="6" spans="1:10" ht="15" customHeight="1" x14ac:dyDescent="0.25">
      <c r="H6" s="83"/>
      <c r="I6" s="84"/>
      <c r="J6" s="85"/>
    </row>
    <row r="7" spans="1:10" ht="15.75" x14ac:dyDescent="0.25">
      <c r="A7" s="218" t="s">
        <v>60</v>
      </c>
      <c r="B7" s="218"/>
      <c r="C7" s="218"/>
      <c r="D7" s="218"/>
      <c r="E7" s="218"/>
      <c r="F7" s="218"/>
      <c r="G7" s="218"/>
      <c r="H7" s="218"/>
      <c r="I7" s="218"/>
      <c r="J7" s="218"/>
    </row>
    <row r="8" spans="1:10" ht="15.75" x14ac:dyDescent="0.25">
      <c r="A8" s="218" t="s">
        <v>61</v>
      </c>
      <c r="B8" s="218"/>
      <c r="C8" s="218"/>
      <c r="D8" s="218"/>
      <c r="E8" s="218"/>
      <c r="F8" s="218"/>
      <c r="G8" s="218"/>
      <c r="H8" s="218"/>
      <c r="I8" s="218"/>
      <c r="J8" s="218"/>
    </row>
    <row r="9" spans="1:10" ht="15.75" x14ac:dyDescent="0.25">
      <c r="A9" s="12"/>
      <c r="B9" s="12"/>
      <c r="C9" s="12"/>
      <c r="D9" s="13" t="s">
        <v>62</v>
      </c>
      <c r="E9" s="14" t="s">
        <v>63</v>
      </c>
      <c r="F9" s="15" t="s">
        <v>99</v>
      </c>
      <c r="G9" s="16" t="s">
        <v>100</v>
      </c>
      <c r="H9" s="12"/>
      <c r="I9" s="12"/>
      <c r="J9" s="17"/>
    </row>
    <row r="10" spans="1:10" ht="6" customHeight="1" x14ac:dyDescent="0.25"/>
    <row r="11" spans="1:10" x14ac:dyDescent="0.25">
      <c r="A11" s="243" t="s">
        <v>58</v>
      </c>
      <c r="B11" s="243"/>
      <c r="C11" s="243"/>
      <c r="D11" s="243"/>
      <c r="E11" s="244"/>
      <c r="F11" s="245"/>
      <c r="G11" s="246"/>
      <c r="H11" s="246"/>
      <c r="I11" s="246"/>
      <c r="J11" s="246"/>
    </row>
    <row r="12" spans="1:10" x14ac:dyDescent="0.25">
      <c r="A12" s="88" t="s">
        <v>59</v>
      </c>
      <c r="B12" s="247"/>
      <c r="C12" s="247"/>
      <c r="D12" s="247"/>
      <c r="E12" s="247"/>
      <c r="F12" s="248"/>
      <c r="G12" s="248"/>
      <c r="H12" s="248"/>
      <c r="I12" s="248"/>
      <c r="J12" s="248"/>
    </row>
    <row r="13" spans="1:10" ht="6" customHeight="1" x14ac:dyDescent="0.25"/>
    <row r="14" spans="1:10" x14ac:dyDescent="0.25">
      <c r="A14" s="209" t="s">
        <v>13</v>
      </c>
      <c r="B14" s="210"/>
      <c r="C14" s="210"/>
      <c r="D14" s="210"/>
      <c r="E14" s="211"/>
      <c r="F14" s="211"/>
      <c r="G14" s="211"/>
      <c r="H14" s="211"/>
      <c r="I14" s="211"/>
      <c r="J14" s="211"/>
    </row>
    <row r="15" spans="1:10" ht="15" customHeight="1" x14ac:dyDescent="0.25">
      <c r="A15" s="212" t="s">
        <v>57</v>
      </c>
      <c r="B15" s="212"/>
      <c r="C15" s="212"/>
      <c r="D15" s="212"/>
      <c r="E15" s="213"/>
      <c r="F15" s="213"/>
      <c r="G15" s="213"/>
      <c r="H15" s="213"/>
      <c r="I15" s="213"/>
      <c r="J15" s="213"/>
    </row>
    <row r="16" spans="1:10" ht="17.25" customHeight="1" x14ac:dyDescent="0.25">
      <c r="A16" s="137" t="s">
        <v>0</v>
      </c>
      <c r="B16" s="137" t="s">
        <v>17</v>
      </c>
      <c r="C16" s="137" t="s">
        <v>47</v>
      </c>
      <c r="D16" s="136" t="s">
        <v>1</v>
      </c>
      <c r="E16" s="200" t="s">
        <v>48</v>
      </c>
      <c r="F16" s="137" t="s">
        <v>49</v>
      </c>
      <c r="G16" s="137" t="s">
        <v>50</v>
      </c>
      <c r="H16" s="194" t="s">
        <v>53</v>
      </c>
      <c r="I16" s="194"/>
      <c r="J16" s="194"/>
    </row>
    <row r="17" spans="1:14" ht="39.75" customHeight="1" x14ac:dyDescent="0.25">
      <c r="A17" s="214"/>
      <c r="B17" s="214"/>
      <c r="C17" s="214"/>
      <c r="D17" s="136"/>
      <c r="E17" s="204"/>
      <c r="F17" s="206"/>
      <c r="G17" s="193"/>
      <c r="H17" s="10" t="s">
        <v>51</v>
      </c>
      <c r="I17" s="10" t="s">
        <v>52</v>
      </c>
      <c r="J17" s="137" t="s">
        <v>54</v>
      </c>
    </row>
    <row r="18" spans="1:14" ht="20.25" customHeight="1" x14ac:dyDescent="0.25">
      <c r="A18" s="215"/>
      <c r="B18" s="215"/>
      <c r="C18" s="215"/>
      <c r="D18" s="136"/>
      <c r="E18" s="205"/>
      <c r="F18" s="199"/>
      <c r="G18" s="135"/>
      <c r="H18" s="11" t="s">
        <v>55</v>
      </c>
      <c r="I18" s="11" t="s">
        <v>56</v>
      </c>
      <c r="J18" s="199"/>
    </row>
    <row r="19" spans="1:14" x14ac:dyDescent="0.25">
      <c r="A19" s="1">
        <v>1</v>
      </c>
      <c r="B19" s="1">
        <v>2</v>
      </c>
      <c r="C19" s="1">
        <v>3</v>
      </c>
      <c r="D19" s="1">
        <v>4</v>
      </c>
      <c r="E19" s="1">
        <v>5</v>
      </c>
      <c r="F19" s="1">
        <v>6</v>
      </c>
      <c r="G19" s="3">
        <v>7</v>
      </c>
      <c r="H19" s="3">
        <v>8</v>
      </c>
      <c r="I19" s="3">
        <v>9</v>
      </c>
      <c r="J19" s="3">
        <v>10</v>
      </c>
    </row>
    <row r="20" spans="1:14" ht="29.25" customHeight="1" thickBot="1" x14ac:dyDescent="0.3">
      <c r="A20" s="200" t="s">
        <v>40</v>
      </c>
      <c r="B20" s="201"/>
      <c r="C20" s="201"/>
      <c r="D20" s="201"/>
      <c r="E20" s="201"/>
      <c r="F20" s="201"/>
      <c r="G20" s="202"/>
      <c r="H20" s="202"/>
      <c r="I20" s="202"/>
      <c r="J20" s="203"/>
    </row>
    <row r="21" spans="1:14" s="69" customFormat="1" ht="31.5" customHeight="1" x14ac:dyDescent="0.25">
      <c r="A21" s="207" t="s">
        <v>19</v>
      </c>
      <c r="B21" s="216" t="s">
        <v>11</v>
      </c>
      <c r="C21" s="216" t="s">
        <v>13</v>
      </c>
      <c r="D21" s="66" t="s">
        <v>2</v>
      </c>
      <c r="E21" s="67">
        <f>SUM(E22:E25)</f>
        <v>31436.899999999998</v>
      </c>
      <c r="F21" s="67">
        <f>SUM(F22:F25)</f>
        <v>31436.909</v>
      </c>
      <c r="G21" s="68">
        <f>SUM(G22:G25)</f>
        <v>31436.899999999998</v>
      </c>
      <c r="H21" s="68">
        <f t="shared" ref="H21:H23" si="0">G21-F21</f>
        <v>-9.0000000018335413E-3</v>
      </c>
      <c r="I21" s="68">
        <f t="shared" ref="I21" si="1">G21/F21*100</f>
        <v>99.999971371231183</v>
      </c>
      <c r="J21" s="228" t="s">
        <v>103</v>
      </c>
    </row>
    <row r="22" spans="1:14" s="69" customFormat="1" ht="26.25" customHeight="1" x14ac:dyDescent="0.25">
      <c r="A22" s="166"/>
      <c r="B22" s="169"/>
      <c r="C22" s="169"/>
      <c r="D22" s="70" t="s">
        <v>3</v>
      </c>
      <c r="E22" s="71">
        <v>14.9</v>
      </c>
      <c r="F22" s="71">
        <v>14.9</v>
      </c>
      <c r="G22" s="72">
        <v>14.9</v>
      </c>
      <c r="H22" s="72">
        <f t="shared" si="0"/>
        <v>0</v>
      </c>
      <c r="I22" s="72">
        <f>G22/F22*100</f>
        <v>100</v>
      </c>
      <c r="J22" s="229"/>
      <c r="N22" s="69" t="s">
        <v>14</v>
      </c>
    </row>
    <row r="23" spans="1:14" s="69" customFormat="1" ht="41.25" customHeight="1" x14ac:dyDescent="0.25">
      <c r="A23" s="166"/>
      <c r="B23" s="169"/>
      <c r="C23" s="169"/>
      <c r="D23" s="70" t="s">
        <v>4</v>
      </c>
      <c r="E23" s="71">
        <v>405.7</v>
      </c>
      <c r="F23" s="71">
        <v>405.709</v>
      </c>
      <c r="G23" s="72">
        <v>405.7</v>
      </c>
      <c r="H23" s="72">
        <f t="shared" si="0"/>
        <v>-9.0000000000145519E-3</v>
      </c>
      <c r="I23" s="72">
        <f>G23/F23*100</f>
        <v>99.997781661239955</v>
      </c>
      <c r="J23" s="229"/>
    </row>
    <row r="24" spans="1:14" s="69" customFormat="1" ht="35.25" customHeight="1" x14ac:dyDescent="0.25">
      <c r="A24" s="166"/>
      <c r="B24" s="169"/>
      <c r="C24" s="169"/>
      <c r="D24" s="70" t="s">
        <v>5</v>
      </c>
      <c r="E24" s="71">
        <v>30191</v>
      </c>
      <c r="F24" s="71">
        <v>30191</v>
      </c>
      <c r="G24" s="72">
        <v>30191</v>
      </c>
      <c r="H24" s="72">
        <f>G24-F24</f>
        <v>0</v>
      </c>
      <c r="I24" s="72">
        <f>G24/F24*100</f>
        <v>100</v>
      </c>
      <c r="J24" s="229"/>
      <c r="L24" s="73"/>
    </row>
    <row r="25" spans="1:14" s="69" customFormat="1" ht="43.5" customHeight="1" thickBot="1" x14ac:dyDescent="0.3">
      <c r="A25" s="208"/>
      <c r="B25" s="217"/>
      <c r="C25" s="217"/>
      <c r="D25" s="74" t="s">
        <v>38</v>
      </c>
      <c r="E25" s="75">
        <v>825.3</v>
      </c>
      <c r="F25" s="75">
        <v>825.3</v>
      </c>
      <c r="G25" s="76">
        <v>825.3</v>
      </c>
      <c r="H25" s="76">
        <f>G25-F25</f>
        <v>0</v>
      </c>
      <c r="I25" s="76">
        <f t="shared" ref="I25:I55" si="2">G25/F25*100</f>
        <v>100</v>
      </c>
      <c r="J25" s="230"/>
      <c r="L25" s="195"/>
      <c r="M25" s="197"/>
    </row>
    <row r="26" spans="1:14" s="69" customFormat="1" ht="31.5" customHeight="1" x14ac:dyDescent="0.25">
      <c r="A26" s="165" t="s">
        <v>20</v>
      </c>
      <c r="B26" s="168" t="s">
        <v>12</v>
      </c>
      <c r="C26" s="168" t="s">
        <v>13</v>
      </c>
      <c r="D26" s="77" t="s">
        <v>2</v>
      </c>
      <c r="E26" s="78">
        <f>SUM(E27:E30)</f>
        <v>21051.200000000001</v>
      </c>
      <c r="F26" s="78">
        <f>SUM(F27:F30)</f>
        <v>21051.200000000001</v>
      </c>
      <c r="G26" s="79">
        <f>SUM(G27:G30)</f>
        <v>20674.7</v>
      </c>
      <c r="H26" s="79">
        <f t="shared" ref="H26:H55" si="3">G26-F26</f>
        <v>-376.5</v>
      </c>
      <c r="I26" s="79">
        <f t="shared" si="2"/>
        <v>98.211503382229992</v>
      </c>
      <c r="J26" s="231" t="s">
        <v>104</v>
      </c>
      <c r="L26" s="196"/>
      <c r="M26" s="198"/>
    </row>
    <row r="27" spans="1:14" s="69" customFormat="1" ht="35.25" customHeight="1" x14ac:dyDescent="0.25">
      <c r="A27" s="166"/>
      <c r="B27" s="169"/>
      <c r="C27" s="169"/>
      <c r="D27" s="70" t="s">
        <v>3</v>
      </c>
      <c r="E27" s="71">
        <v>0</v>
      </c>
      <c r="F27" s="71">
        <v>0</v>
      </c>
      <c r="G27" s="72">
        <v>0</v>
      </c>
      <c r="H27" s="72">
        <f t="shared" si="3"/>
        <v>0</v>
      </c>
      <c r="I27" s="72">
        <v>0</v>
      </c>
      <c r="J27" s="232"/>
    </row>
    <row r="28" spans="1:14" s="69" customFormat="1" ht="34.5" customHeight="1" x14ac:dyDescent="0.25">
      <c r="A28" s="166"/>
      <c r="B28" s="169"/>
      <c r="C28" s="169"/>
      <c r="D28" s="70" t="s">
        <v>4</v>
      </c>
      <c r="E28" s="72">
        <v>0</v>
      </c>
      <c r="F28" s="72">
        <v>0</v>
      </c>
      <c r="G28" s="72">
        <v>0</v>
      </c>
      <c r="H28" s="72">
        <f t="shared" si="3"/>
        <v>0</v>
      </c>
      <c r="I28" s="72">
        <v>0</v>
      </c>
      <c r="J28" s="232"/>
    </row>
    <row r="29" spans="1:14" s="69" customFormat="1" ht="48" customHeight="1" x14ac:dyDescent="0.25">
      <c r="A29" s="166"/>
      <c r="B29" s="169"/>
      <c r="C29" s="169"/>
      <c r="D29" s="70" t="s">
        <v>5</v>
      </c>
      <c r="E29" s="71">
        <v>19901.2</v>
      </c>
      <c r="F29" s="71">
        <v>19901.2</v>
      </c>
      <c r="G29" s="72">
        <v>19901.2</v>
      </c>
      <c r="H29" s="72">
        <f t="shared" si="3"/>
        <v>0</v>
      </c>
      <c r="I29" s="72">
        <f t="shared" si="2"/>
        <v>100</v>
      </c>
      <c r="J29" s="232"/>
    </row>
    <row r="30" spans="1:14" s="69" customFormat="1" ht="84" customHeight="1" thickBot="1" x14ac:dyDescent="0.3">
      <c r="A30" s="167"/>
      <c r="B30" s="170"/>
      <c r="C30" s="170"/>
      <c r="D30" s="80" t="s">
        <v>38</v>
      </c>
      <c r="E30" s="81">
        <v>1150</v>
      </c>
      <c r="F30" s="81">
        <v>1150</v>
      </c>
      <c r="G30" s="82">
        <v>773.5</v>
      </c>
      <c r="H30" s="82">
        <f t="shared" si="3"/>
        <v>-376.5</v>
      </c>
      <c r="I30" s="82">
        <f t="shared" si="2"/>
        <v>67.260869565217391</v>
      </c>
      <c r="J30" s="233"/>
    </row>
    <row r="31" spans="1:14" s="69" customFormat="1" ht="40.5" customHeight="1" x14ac:dyDescent="0.25">
      <c r="A31" s="188" t="s">
        <v>21</v>
      </c>
      <c r="B31" s="181" t="s">
        <v>111</v>
      </c>
      <c r="C31" s="172" t="s">
        <v>18</v>
      </c>
      <c r="D31" s="66" t="s">
        <v>2</v>
      </c>
      <c r="E31" s="67">
        <f>SUM(E32:E35)</f>
        <v>2679.1000000000004</v>
      </c>
      <c r="F31" s="67">
        <f>SUM(F32:F35)</f>
        <v>2679.1000000000004</v>
      </c>
      <c r="G31" s="68">
        <f>SUM(G32:G35)</f>
        <v>2679.1000000000004</v>
      </c>
      <c r="H31" s="68">
        <f t="shared" si="3"/>
        <v>0</v>
      </c>
      <c r="I31" s="68">
        <f t="shared" si="2"/>
        <v>100</v>
      </c>
      <c r="J31" s="234" t="s">
        <v>105</v>
      </c>
    </row>
    <row r="32" spans="1:14" s="69" customFormat="1" ht="22.5" customHeight="1" x14ac:dyDescent="0.25">
      <c r="A32" s="189"/>
      <c r="B32" s="182"/>
      <c r="C32" s="173"/>
      <c r="D32" s="70" t="s">
        <v>3</v>
      </c>
      <c r="E32" s="71">
        <v>0</v>
      </c>
      <c r="F32" s="71">
        <v>0</v>
      </c>
      <c r="G32" s="72">
        <v>0</v>
      </c>
      <c r="H32" s="72">
        <f t="shared" si="3"/>
        <v>0</v>
      </c>
      <c r="I32" s="72">
        <v>0</v>
      </c>
      <c r="J32" s="235"/>
    </row>
    <row r="33" spans="1:11" s="69" customFormat="1" ht="27" customHeight="1" x14ac:dyDescent="0.25">
      <c r="A33" s="190"/>
      <c r="B33" s="183"/>
      <c r="C33" s="174"/>
      <c r="D33" s="70" t="s">
        <v>4</v>
      </c>
      <c r="E33" s="71">
        <v>1446.2</v>
      </c>
      <c r="F33" s="71">
        <v>1446.2</v>
      </c>
      <c r="G33" s="72">
        <v>1446.2</v>
      </c>
      <c r="H33" s="72">
        <f t="shared" si="3"/>
        <v>0</v>
      </c>
      <c r="I33" s="72">
        <f t="shared" si="2"/>
        <v>100</v>
      </c>
      <c r="J33" s="235"/>
    </row>
    <row r="34" spans="1:11" s="69" customFormat="1" ht="16.5" customHeight="1" x14ac:dyDescent="0.25">
      <c r="A34" s="190"/>
      <c r="B34" s="183"/>
      <c r="C34" s="174"/>
      <c r="D34" s="70" t="s">
        <v>5</v>
      </c>
      <c r="E34" s="71">
        <v>1232.9000000000001</v>
      </c>
      <c r="F34" s="71">
        <v>1232.9000000000001</v>
      </c>
      <c r="G34" s="72">
        <v>1232.9000000000001</v>
      </c>
      <c r="H34" s="72">
        <f t="shared" si="3"/>
        <v>0</v>
      </c>
      <c r="I34" s="72">
        <f t="shared" si="2"/>
        <v>100</v>
      </c>
      <c r="J34" s="235"/>
    </row>
    <row r="35" spans="1:11" s="69" customFormat="1" ht="23.25" customHeight="1" x14ac:dyDescent="0.25">
      <c r="A35" s="190"/>
      <c r="B35" s="183"/>
      <c r="C35" s="174"/>
      <c r="D35" s="80" t="s">
        <v>38</v>
      </c>
      <c r="E35" s="81">
        <v>0</v>
      </c>
      <c r="F35" s="81">
        <v>0</v>
      </c>
      <c r="G35" s="82">
        <v>0</v>
      </c>
      <c r="H35" s="82">
        <f>G35-F35</f>
        <v>0</v>
      </c>
      <c r="I35" s="82">
        <v>0</v>
      </c>
      <c r="J35" s="235"/>
    </row>
    <row r="36" spans="1:11" s="69" customFormat="1" ht="21.75" customHeight="1" x14ac:dyDescent="0.25">
      <c r="A36" s="174"/>
      <c r="B36" s="183"/>
      <c r="C36" s="170" t="s">
        <v>81</v>
      </c>
      <c r="D36" s="70" t="s">
        <v>2</v>
      </c>
      <c r="E36" s="71">
        <f>SUM(E37:E40)</f>
        <v>4871.3</v>
      </c>
      <c r="F36" s="71">
        <f>SUM(F37:F40)</f>
        <v>4871.3</v>
      </c>
      <c r="G36" s="71">
        <f>SUM(G37:G40)</f>
        <v>4871.3</v>
      </c>
      <c r="H36" s="82">
        <f t="shared" ref="H36:H40" si="4">G36-F36</f>
        <v>0</v>
      </c>
      <c r="I36" s="82">
        <f>G36/F36*100</f>
        <v>100</v>
      </c>
      <c r="J36" s="185" t="s">
        <v>106</v>
      </c>
    </row>
    <row r="37" spans="1:11" s="69" customFormat="1" ht="26.25" customHeight="1" x14ac:dyDescent="0.25">
      <c r="A37" s="174"/>
      <c r="B37" s="183"/>
      <c r="C37" s="173"/>
      <c r="D37" s="70" t="s">
        <v>3</v>
      </c>
      <c r="E37" s="71">
        <v>0</v>
      </c>
      <c r="F37" s="71">
        <v>0</v>
      </c>
      <c r="G37" s="72">
        <v>0</v>
      </c>
      <c r="H37" s="82">
        <f t="shared" si="4"/>
        <v>0</v>
      </c>
      <c r="I37" s="82">
        <v>0</v>
      </c>
      <c r="J37" s="186"/>
    </row>
    <row r="38" spans="1:11" s="69" customFormat="1" ht="36" customHeight="1" x14ac:dyDescent="0.25">
      <c r="A38" s="174"/>
      <c r="B38" s="183"/>
      <c r="C38" s="173"/>
      <c r="D38" s="70" t="s">
        <v>4</v>
      </c>
      <c r="E38" s="71">
        <v>0</v>
      </c>
      <c r="F38" s="71">
        <v>0</v>
      </c>
      <c r="G38" s="72">
        <v>0</v>
      </c>
      <c r="H38" s="82">
        <f t="shared" si="4"/>
        <v>0</v>
      </c>
      <c r="I38" s="82">
        <v>0</v>
      </c>
      <c r="J38" s="186"/>
    </row>
    <row r="39" spans="1:11" s="69" customFormat="1" ht="15.75" customHeight="1" x14ac:dyDescent="0.25">
      <c r="A39" s="174"/>
      <c r="B39" s="183"/>
      <c r="C39" s="173"/>
      <c r="D39" s="70" t="s">
        <v>5</v>
      </c>
      <c r="E39" s="71">
        <v>4871.3</v>
      </c>
      <c r="F39" s="71">
        <v>4871.3</v>
      </c>
      <c r="G39" s="72">
        <v>4871.3</v>
      </c>
      <c r="H39" s="82">
        <f t="shared" si="4"/>
        <v>0</v>
      </c>
      <c r="I39" s="82">
        <f>G39/F39*100</f>
        <v>100</v>
      </c>
      <c r="J39" s="186"/>
    </row>
    <row r="40" spans="1:11" s="69" customFormat="1" ht="27" customHeight="1" x14ac:dyDescent="0.25">
      <c r="A40" s="174"/>
      <c r="B40" s="184"/>
      <c r="C40" s="168"/>
      <c r="D40" s="70" t="s">
        <v>38</v>
      </c>
      <c r="E40" s="71">
        <v>0</v>
      </c>
      <c r="F40" s="71">
        <v>0</v>
      </c>
      <c r="G40" s="72">
        <v>0</v>
      </c>
      <c r="H40" s="72">
        <f t="shared" si="4"/>
        <v>0</v>
      </c>
      <c r="I40" s="72">
        <v>0</v>
      </c>
      <c r="J40" s="187"/>
    </row>
    <row r="41" spans="1:11" x14ac:dyDescent="0.25">
      <c r="A41" s="129" t="s">
        <v>22</v>
      </c>
      <c r="B41" s="131" t="s">
        <v>112</v>
      </c>
      <c r="C41" s="131" t="s">
        <v>13</v>
      </c>
      <c r="D41" s="52" t="s">
        <v>2</v>
      </c>
      <c r="E41" s="29">
        <f>SUM(E42:E45)</f>
        <v>0</v>
      </c>
      <c r="F41" s="29">
        <f>SUM(F42:F45)</f>
        <v>0</v>
      </c>
      <c r="G41" s="22">
        <f>SUM(G42:G45)</f>
        <v>0</v>
      </c>
      <c r="H41" s="8">
        <f t="shared" si="3"/>
        <v>0</v>
      </c>
      <c r="I41" s="8">
        <v>0</v>
      </c>
      <c r="J41" s="219" t="s">
        <v>64</v>
      </c>
      <c r="K41" s="60"/>
    </row>
    <row r="42" spans="1:11" ht="24" x14ac:dyDescent="0.25">
      <c r="A42" s="129"/>
      <c r="B42" s="126"/>
      <c r="C42" s="126"/>
      <c r="D42" s="51" t="s">
        <v>3</v>
      </c>
      <c r="E42" s="4">
        <v>0</v>
      </c>
      <c r="F42" s="4">
        <v>0</v>
      </c>
      <c r="G42" s="8">
        <v>0</v>
      </c>
      <c r="H42" s="8">
        <f t="shared" si="3"/>
        <v>0</v>
      </c>
      <c r="I42" s="8">
        <v>0</v>
      </c>
      <c r="J42" s="102"/>
      <c r="K42" s="60"/>
    </row>
    <row r="43" spans="1:11" ht="27" customHeight="1" x14ac:dyDescent="0.25">
      <c r="A43" s="129"/>
      <c r="B43" s="126"/>
      <c r="C43" s="126"/>
      <c r="D43" s="51" t="s">
        <v>4</v>
      </c>
      <c r="E43" s="4">
        <v>0</v>
      </c>
      <c r="F43" s="4">
        <v>0</v>
      </c>
      <c r="G43" s="8">
        <v>0</v>
      </c>
      <c r="H43" s="8">
        <f t="shared" si="3"/>
        <v>0</v>
      </c>
      <c r="I43" s="8">
        <v>0</v>
      </c>
      <c r="J43" s="102"/>
      <c r="K43" s="60"/>
    </row>
    <row r="44" spans="1:11" x14ac:dyDescent="0.25">
      <c r="A44" s="129"/>
      <c r="B44" s="126"/>
      <c r="C44" s="126"/>
      <c r="D44" s="51" t="s">
        <v>5</v>
      </c>
      <c r="E44" s="4">
        <v>0</v>
      </c>
      <c r="F44" s="4">
        <v>0</v>
      </c>
      <c r="G44" s="8">
        <v>0</v>
      </c>
      <c r="H44" s="8">
        <f t="shared" si="3"/>
        <v>0</v>
      </c>
      <c r="I44" s="8">
        <v>0</v>
      </c>
      <c r="J44" s="102"/>
      <c r="K44" s="60"/>
    </row>
    <row r="45" spans="1:11" ht="27" customHeight="1" thickBot="1" x14ac:dyDescent="0.3">
      <c r="A45" s="129"/>
      <c r="B45" s="132"/>
      <c r="C45" s="132"/>
      <c r="D45" s="48" t="s">
        <v>38</v>
      </c>
      <c r="E45" s="28">
        <v>0</v>
      </c>
      <c r="F45" s="28">
        <v>0</v>
      </c>
      <c r="G45" s="56">
        <v>0</v>
      </c>
      <c r="H45" s="56">
        <f t="shared" si="3"/>
        <v>0</v>
      </c>
      <c r="I45" s="56">
        <v>0</v>
      </c>
      <c r="J45" s="102"/>
      <c r="K45" s="60"/>
    </row>
    <row r="46" spans="1:11" ht="15" customHeight="1" x14ac:dyDescent="0.25">
      <c r="A46" s="163" t="s">
        <v>23</v>
      </c>
      <c r="B46" s="161" t="s">
        <v>113</v>
      </c>
      <c r="C46" s="161" t="s">
        <v>13</v>
      </c>
      <c r="D46" s="50" t="s">
        <v>2</v>
      </c>
      <c r="E46" s="30">
        <f>SUM(E47:E50)</f>
        <v>0</v>
      </c>
      <c r="F46" s="30">
        <f>SUM(F47:F50)</f>
        <v>0</v>
      </c>
      <c r="G46" s="27">
        <f>SUM(G47:G50)</f>
        <v>0</v>
      </c>
      <c r="H46" s="27">
        <f t="shared" si="3"/>
        <v>0</v>
      </c>
      <c r="I46" s="27">
        <v>0</v>
      </c>
      <c r="J46" s="101" t="s">
        <v>64</v>
      </c>
      <c r="K46" s="60"/>
    </row>
    <row r="47" spans="1:11" ht="24" x14ac:dyDescent="0.25">
      <c r="A47" s="163"/>
      <c r="B47" s="133"/>
      <c r="C47" s="133"/>
      <c r="D47" s="51" t="s">
        <v>3</v>
      </c>
      <c r="E47" s="4">
        <v>0</v>
      </c>
      <c r="F47" s="4">
        <v>0</v>
      </c>
      <c r="G47" s="8">
        <v>0</v>
      </c>
      <c r="H47" s="8">
        <f t="shared" si="3"/>
        <v>0</v>
      </c>
      <c r="I47" s="8">
        <v>0</v>
      </c>
      <c r="J47" s="102"/>
      <c r="K47" s="60"/>
    </row>
    <row r="48" spans="1:11" ht="27" customHeight="1" x14ac:dyDescent="0.25">
      <c r="A48" s="163"/>
      <c r="B48" s="133"/>
      <c r="C48" s="133"/>
      <c r="D48" s="51" t="s">
        <v>4</v>
      </c>
      <c r="E48" s="4">
        <v>0</v>
      </c>
      <c r="F48" s="4">
        <v>0</v>
      </c>
      <c r="G48" s="8">
        <v>0</v>
      </c>
      <c r="H48" s="8">
        <f t="shared" si="3"/>
        <v>0</v>
      </c>
      <c r="I48" s="8">
        <v>0</v>
      </c>
      <c r="J48" s="102"/>
      <c r="K48" s="60"/>
    </row>
    <row r="49" spans="1:16" x14ac:dyDescent="0.25">
      <c r="A49" s="177"/>
      <c r="B49" s="175"/>
      <c r="C49" s="175"/>
      <c r="D49" s="51" t="s">
        <v>5</v>
      </c>
      <c r="E49" s="4">
        <v>0</v>
      </c>
      <c r="F49" s="4">
        <v>0</v>
      </c>
      <c r="G49" s="8">
        <v>0</v>
      </c>
      <c r="H49" s="8">
        <f t="shared" si="3"/>
        <v>0</v>
      </c>
      <c r="I49" s="8">
        <v>0</v>
      </c>
      <c r="J49" s="102"/>
      <c r="K49" s="60"/>
    </row>
    <row r="50" spans="1:16" ht="26.25" customHeight="1" thickBot="1" x14ac:dyDescent="0.3">
      <c r="A50" s="178"/>
      <c r="B50" s="176"/>
      <c r="C50" s="176"/>
      <c r="D50" s="23" t="s">
        <v>38</v>
      </c>
      <c r="E50" s="31">
        <v>0</v>
      </c>
      <c r="F50" s="31">
        <v>0</v>
      </c>
      <c r="G50" s="25">
        <v>0</v>
      </c>
      <c r="H50" s="25">
        <f t="shared" si="3"/>
        <v>0</v>
      </c>
      <c r="I50" s="25">
        <v>0</v>
      </c>
      <c r="J50" s="103"/>
      <c r="K50" s="60"/>
    </row>
    <row r="51" spans="1:16" x14ac:dyDescent="0.25">
      <c r="A51" s="179"/>
      <c r="B51" s="131" t="s">
        <v>6</v>
      </c>
      <c r="C51" s="131"/>
      <c r="D51" s="52" t="s">
        <v>2</v>
      </c>
      <c r="E51" s="29">
        <f>E52+E53+E54+E55</f>
        <v>60038.500000000007</v>
      </c>
      <c r="F51" s="29">
        <f>SUM(F52:F55)</f>
        <v>60038.509000000005</v>
      </c>
      <c r="G51" s="22">
        <f>SUM(G52:G55)</f>
        <v>59662.000000000007</v>
      </c>
      <c r="H51" s="22">
        <f t="shared" si="3"/>
        <v>-376.5089999999982</v>
      </c>
      <c r="I51" s="22">
        <f t="shared" si="2"/>
        <v>99.372887491259988</v>
      </c>
      <c r="J51" s="219" t="s">
        <v>64</v>
      </c>
      <c r="K51" s="60"/>
    </row>
    <row r="52" spans="1:16" ht="24" x14ac:dyDescent="0.25">
      <c r="A52" s="123"/>
      <c r="B52" s="126"/>
      <c r="C52" s="126"/>
      <c r="D52" s="51" t="s">
        <v>3</v>
      </c>
      <c r="E52" s="4">
        <f>E22+E27+E42+E47+E32</f>
        <v>14.9</v>
      </c>
      <c r="F52" s="4">
        <f>F22+F27+F42+F47+F32</f>
        <v>14.9</v>
      </c>
      <c r="G52" s="8">
        <f>G22+G27+G32+G42+G47</f>
        <v>14.9</v>
      </c>
      <c r="H52" s="8">
        <f t="shared" si="3"/>
        <v>0</v>
      </c>
      <c r="I52" s="8">
        <f t="shared" si="2"/>
        <v>100</v>
      </c>
      <c r="J52" s="102"/>
      <c r="K52" s="60"/>
    </row>
    <row r="53" spans="1:16" ht="24.75" customHeight="1" x14ac:dyDescent="0.25">
      <c r="A53" s="123"/>
      <c r="B53" s="126"/>
      <c r="C53" s="126"/>
      <c r="D53" s="51" t="s">
        <v>4</v>
      </c>
      <c r="E53" s="4">
        <f>E23+E28+E43+E48+E33</f>
        <v>1851.9</v>
      </c>
      <c r="F53" s="4">
        <f>F23+F28+F43+F48+F33</f>
        <v>1851.9090000000001</v>
      </c>
      <c r="G53" s="8">
        <f>G23+G28+G33+G43+G48</f>
        <v>1851.9</v>
      </c>
      <c r="H53" s="8">
        <f t="shared" si="3"/>
        <v>-9.0000000000145519E-3</v>
      </c>
      <c r="I53" s="8">
        <f t="shared" si="2"/>
        <v>99.999514014997487</v>
      </c>
      <c r="J53" s="102"/>
      <c r="K53" s="60"/>
    </row>
    <row r="54" spans="1:16" ht="14.25" customHeight="1" x14ac:dyDescent="0.25">
      <c r="A54" s="123"/>
      <c r="B54" s="126"/>
      <c r="C54" s="126"/>
      <c r="D54" s="51" t="s">
        <v>5</v>
      </c>
      <c r="E54" s="71">
        <v>56196.4</v>
      </c>
      <c r="F54" s="4">
        <f>F24+F29+F44+F49+F39+F34</f>
        <v>56196.4</v>
      </c>
      <c r="G54" s="8">
        <f>G29+G24+G39+G34</f>
        <v>56196.4</v>
      </c>
      <c r="H54" s="8">
        <f t="shared" si="3"/>
        <v>0</v>
      </c>
      <c r="I54" s="8">
        <f t="shared" si="2"/>
        <v>100</v>
      </c>
      <c r="J54" s="102"/>
      <c r="K54" s="60"/>
      <c r="L54" s="87" t="s">
        <v>85</v>
      </c>
      <c r="M54" s="87"/>
      <c r="N54" s="87"/>
      <c r="O54" s="87"/>
      <c r="P54" s="87"/>
    </row>
    <row r="55" spans="1:16" ht="24.75" customHeight="1" x14ac:dyDescent="0.25">
      <c r="A55" s="180"/>
      <c r="B55" s="132"/>
      <c r="C55" s="132"/>
      <c r="D55" s="48" t="s">
        <v>38</v>
      </c>
      <c r="E55" s="28">
        <f>E25+E30+E45+E50+E35</f>
        <v>1975.3</v>
      </c>
      <c r="F55" s="28">
        <f>F25+F30+F45+F50+F35</f>
        <v>1975.3</v>
      </c>
      <c r="G55" s="56">
        <f>G25+G30+G35+G45+G50</f>
        <v>1598.8</v>
      </c>
      <c r="H55" s="56">
        <f t="shared" si="3"/>
        <v>-376.5</v>
      </c>
      <c r="I55" s="56">
        <f t="shared" si="2"/>
        <v>80.939604110767988</v>
      </c>
      <c r="J55" s="102"/>
      <c r="K55" s="60"/>
    </row>
    <row r="56" spans="1:16" ht="32.25" customHeight="1" x14ac:dyDescent="0.25">
      <c r="A56" s="123" t="s">
        <v>41</v>
      </c>
      <c r="B56" s="123"/>
      <c r="C56" s="123"/>
      <c r="D56" s="123"/>
      <c r="E56" s="123"/>
      <c r="F56" s="123"/>
      <c r="G56" s="171"/>
      <c r="H56" s="171"/>
      <c r="I56" s="171"/>
      <c r="J56" s="171"/>
      <c r="K56" s="60"/>
    </row>
    <row r="57" spans="1:16" x14ac:dyDescent="0.25">
      <c r="A57" s="128" t="s">
        <v>24</v>
      </c>
      <c r="B57" s="131" t="s">
        <v>43</v>
      </c>
      <c r="C57" s="131" t="s">
        <v>13</v>
      </c>
      <c r="D57" s="86" t="s">
        <v>2</v>
      </c>
      <c r="E57" s="29">
        <f>SUM(E58:E61)</f>
        <v>89114.5</v>
      </c>
      <c r="F57" s="29">
        <f>SUM(F59:F61)</f>
        <v>89114.5</v>
      </c>
      <c r="G57" s="22">
        <f>SUM(G58:G61)</f>
        <v>88950.399999999994</v>
      </c>
      <c r="H57" s="22">
        <f>G57-F57</f>
        <v>-164.10000000000582</v>
      </c>
      <c r="I57" s="22">
        <f>G57/F57*100</f>
        <v>99.815854883324249</v>
      </c>
      <c r="J57" s="236" t="s">
        <v>107</v>
      </c>
      <c r="K57" s="60"/>
    </row>
    <row r="58" spans="1:16" ht="24" x14ac:dyDescent="0.25">
      <c r="A58" s="129"/>
      <c r="B58" s="126"/>
      <c r="C58" s="126"/>
      <c r="D58" s="51" t="s">
        <v>3</v>
      </c>
      <c r="E58" s="4">
        <f>SUM(F58:F58)</f>
        <v>0</v>
      </c>
      <c r="F58" s="5">
        <v>0</v>
      </c>
      <c r="G58" s="8">
        <v>0</v>
      </c>
      <c r="H58" s="8">
        <f>G58-F58</f>
        <v>0</v>
      </c>
      <c r="I58" s="8">
        <v>0</v>
      </c>
      <c r="J58" s="120"/>
      <c r="K58" s="60"/>
    </row>
    <row r="59" spans="1:16" ht="26.25" customHeight="1" x14ac:dyDescent="0.25">
      <c r="A59" s="129"/>
      <c r="B59" s="126"/>
      <c r="C59" s="126"/>
      <c r="D59" s="51" t="s">
        <v>4</v>
      </c>
      <c r="E59" s="4">
        <f>SUM(F59:F59)</f>
        <v>0</v>
      </c>
      <c r="F59" s="4">
        <v>0</v>
      </c>
      <c r="G59" s="8">
        <v>0</v>
      </c>
      <c r="H59" s="8">
        <f t="shared" ref="H59:H91" si="5">G59-F59</f>
        <v>0</v>
      </c>
      <c r="I59" s="8">
        <v>0</v>
      </c>
      <c r="J59" s="120"/>
      <c r="K59" s="60"/>
    </row>
    <row r="60" spans="1:16" x14ac:dyDescent="0.25">
      <c r="A60" s="129"/>
      <c r="B60" s="126"/>
      <c r="C60" s="126"/>
      <c r="D60" s="51" t="s">
        <v>5</v>
      </c>
      <c r="E60" s="4">
        <v>81514.5</v>
      </c>
      <c r="F60" s="4">
        <v>81514.5</v>
      </c>
      <c r="G60" s="8">
        <v>81514.5</v>
      </c>
      <c r="H60" s="8">
        <f t="shared" si="5"/>
        <v>0</v>
      </c>
      <c r="I60" s="8">
        <f t="shared" ref="I60:I91" si="6">G60/F60*100</f>
        <v>100</v>
      </c>
      <c r="J60" s="120"/>
      <c r="K60" s="39"/>
    </row>
    <row r="61" spans="1:16" ht="25.5" customHeight="1" thickBot="1" x14ac:dyDescent="0.3">
      <c r="A61" s="160"/>
      <c r="B61" s="127"/>
      <c r="C61" s="127"/>
      <c r="D61" s="23" t="s">
        <v>38</v>
      </c>
      <c r="E61" s="31">
        <f>SUM(F61:F61)</f>
        <v>7600</v>
      </c>
      <c r="F61" s="31">
        <v>7600</v>
      </c>
      <c r="G61" s="58">
        <v>7435.9</v>
      </c>
      <c r="H61" s="25">
        <f t="shared" si="5"/>
        <v>-164.10000000000036</v>
      </c>
      <c r="I61" s="25">
        <f t="shared" si="6"/>
        <v>97.840789473684211</v>
      </c>
      <c r="J61" s="121"/>
      <c r="K61" s="60"/>
    </row>
    <row r="62" spans="1:16" ht="18" customHeight="1" x14ac:dyDescent="0.25">
      <c r="A62" s="128" t="s">
        <v>25</v>
      </c>
      <c r="B62" s="131" t="s">
        <v>114</v>
      </c>
      <c r="C62" s="131" t="s">
        <v>13</v>
      </c>
      <c r="D62" s="52" t="s">
        <v>2</v>
      </c>
      <c r="E62" s="29">
        <v>100</v>
      </c>
      <c r="F62" s="29">
        <f t="shared" ref="F62" si="7">SUM(F63:F66)</f>
        <v>100</v>
      </c>
      <c r="G62" s="22">
        <f>SUM(G63:G66)</f>
        <v>100</v>
      </c>
      <c r="H62" s="22">
        <f t="shared" si="5"/>
        <v>0</v>
      </c>
      <c r="I62" s="22">
        <f t="shared" si="6"/>
        <v>100</v>
      </c>
      <c r="J62" s="237" t="s">
        <v>108</v>
      </c>
      <c r="K62" s="60"/>
    </row>
    <row r="63" spans="1:16" ht="29.25" customHeight="1" x14ac:dyDescent="0.25">
      <c r="A63" s="129"/>
      <c r="B63" s="126"/>
      <c r="C63" s="126"/>
      <c r="D63" s="51" t="s">
        <v>3</v>
      </c>
      <c r="E63" s="4">
        <f>SUM(F63:F63)</f>
        <v>0</v>
      </c>
      <c r="F63" s="4">
        <v>0</v>
      </c>
      <c r="G63" s="8">
        <v>0</v>
      </c>
      <c r="H63" s="8">
        <f t="shared" si="5"/>
        <v>0</v>
      </c>
      <c r="I63" s="8">
        <v>0</v>
      </c>
      <c r="J63" s="238"/>
      <c r="K63" s="60"/>
    </row>
    <row r="64" spans="1:16" ht="24.75" customHeight="1" x14ac:dyDescent="0.25">
      <c r="A64" s="129"/>
      <c r="B64" s="126"/>
      <c r="C64" s="126"/>
      <c r="D64" s="51" t="s">
        <v>4</v>
      </c>
      <c r="E64" s="4">
        <f>SUM(F64:F64)</f>
        <v>0</v>
      </c>
      <c r="F64" s="4">
        <v>0</v>
      </c>
      <c r="G64" s="8">
        <v>0</v>
      </c>
      <c r="H64" s="8">
        <f t="shared" si="5"/>
        <v>0</v>
      </c>
      <c r="I64" s="8">
        <v>0</v>
      </c>
      <c r="J64" s="238"/>
      <c r="K64" s="60"/>
    </row>
    <row r="65" spans="1:12" ht="14.25" customHeight="1" x14ac:dyDescent="0.25">
      <c r="A65" s="129"/>
      <c r="B65" s="126"/>
      <c r="C65" s="126"/>
      <c r="D65" s="51" t="s">
        <v>5</v>
      </c>
      <c r="E65" s="4">
        <v>100</v>
      </c>
      <c r="F65" s="4">
        <v>100</v>
      </c>
      <c r="G65" s="8">
        <v>100</v>
      </c>
      <c r="H65" s="8">
        <f t="shared" si="5"/>
        <v>0</v>
      </c>
      <c r="I65" s="8">
        <f t="shared" si="6"/>
        <v>100</v>
      </c>
      <c r="J65" s="238"/>
      <c r="K65" s="60"/>
    </row>
    <row r="66" spans="1:12" ht="31.5" customHeight="1" thickBot="1" x14ac:dyDescent="0.3">
      <c r="A66" s="130"/>
      <c r="B66" s="132"/>
      <c r="C66" s="132"/>
      <c r="D66" s="48" t="s">
        <v>38</v>
      </c>
      <c r="E66" s="28">
        <f>SUM(F66:F66)</f>
        <v>0</v>
      </c>
      <c r="F66" s="28">
        <v>0</v>
      </c>
      <c r="G66" s="56">
        <v>0</v>
      </c>
      <c r="H66" s="56">
        <f t="shared" si="5"/>
        <v>0</v>
      </c>
      <c r="I66" s="56">
        <v>0</v>
      </c>
      <c r="J66" s="239"/>
      <c r="K66" s="60"/>
    </row>
    <row r="67" spans="1:12" ht="19.5" customHeight="1" x14ac:dyDescent="0.25">
      <c r="A67" s="162" t="s">
        <v>26</v>
      </c>
      <c r="B67" s="161" t="s">
        <v>15</v>
      </c>
      <c r="C67" s="161" t="s">
        <v>13</v>
      </c>
      <c r="D67" s="50" t="s">
        <v>2</v>
      </c>
      <c r="E67" s="30">
        <f>SUM(E68:E71)</f>
        <v>106227.09999999999</v>
      </c>
      <c r="F67" s="30">
        <f t="shared" ref="F67" si="8">SUM(F68:F71)</f>
        <v>106227.09</v>
      </c>
      <c r="G67" s="27">
        <f>SUM(G68:G71)</f>
        <v>106227.09999999999</v>
      </c>
      <c r="H67" s="27">
        <f t="shared" si="5"/>
        <v>9.9999999947613105E-3</v>
      </c>
      <c r="I67" s="27">
        <f t="shared" si="6"/>
        <v>100.00000941379454</v>
      </c>
      <c r="J67" s="240" t="s">
        <v>109</v>
      </c>
      <c r="K67" s="60"/>
    </row>
    <row r="68" spans="1:12" ht="25.5" customHeight="1" x14ac:dyDescent="0.25">
      <c r="A68" s="163"/>
      <c r="B68" s="133"/>
      <c r="C68" s="133"/>
      <c r="D68" s="51" t="s">
        <v>3</v>
      </c>
      <c r="E68" s="4">
        <f>SUM(F68:F68)</f>
        <v>0</v>
      </c>
      <c r="F68" s="4">
        <v>0</v>
      </c>
      <c r="G68" s="8">
        <v>0</v>
      </c>
      <c r="H68" s="8">
        <f t="shared" si="5"/>
        <v>0</v>
      </c>
      <c r="I68" s="8">
        <v>0</v>
      </c>
      <c r="J68" s="241"/>
      <c r="K68" s="60"/>
    </row>
    <row r="69" spans="1:12" ht="27" customHeight="1" x14ac:dyDescent="0.25">
      <c r="A69" s="163"/>
      <c r="B69" s="133"/>
      <c r="C69" s="134"/>
      <c r="D69" s="51" t="s">
        <v>4</v>
      </c>
      <c r="E69" s="4">
        <v>367.9</v>
      </c>
      <c r="F69" s="4">
        <v>367.9</v>
      </c>
      <c r="G69" s="8">
        <v>367.9</v>
      </c>
      <c r="H69" s="8">
        <f t="shared" si="5"/>
        <v>0</v>
      </c>
      <c r="I69" s="8">
        <f>G69/F69*100</f>
        <v>100</v>
      </c>
      <c r="J69" s="241"/>
      <c r="K69" s="60"/>
    </row>
    <row r="70" spans="1:12" s="65" customFormat="1" ht="20.25" customHeight="1" x14ac:dyDescent="0.25">
      <c r="A70" s="163"/>
      <c r="B70" s="133"/>
      <c r="C70" s="134"/>
      <c r="D70" s="63" t="s">
        <v>5</v>
      </c>
      <c r="E70" s="4">
        <v>94359.2</v>
      </c>
      <c r="F70" s="4">
        <v>94359.19</v>
      </c>
      <c r="G70" s="59">
        <v>94359.2</v>
      </c>
      <c r="H70" s="59">
        <f t="shared" si="5"/>
        <v>9.9999999947613105E-3</v>
      </c>
      <c r="I70" s="59">
        <f t="shared" si="6"/>
        <v>100.00001059780186</v>
      </c>
      <c r="J70" s="241"/>
      <c r="K70" s="64"/>
    </row>
    <row r="71" spans="1:12" ht="24" customHeight="1" thickBot="1" x14ac:dyDescent="0.3">
      <c r="A71" s="163"/>
      <c r="B71" s="133"/>
      <c r="C71" s="134"/>
      <c r="D71" s="48" t="s">
        <v>38</v>
      </c>
      <c r="E71" s="28">
        <f>SUM(F71:F71)</f>
        <v>11500</v>
      </c>
      <c r="F71" s="28">
        <v>11500</v>
      </c>
      <c r="G71" s="56">
        <v>11500</v>
      </c>
      <c r="H71" s="56">
        <f t="shared" si="5"/>
        <v>0</v>
      </c>
      <c r="I71" s="56">
        <f t="shared" si="6"/>
        <v>100</v>
      </c>
      <c r="J71" s="242"/>
      <c r="K71" s="60"/>
    </row>
    <row r="72" spans="1:12" ht="15" customHeight="1" x14ac:dyDescent="0.25">
      <c r="A72" s="164"/>
      <c r="B72" s="134"/>
      <c r="C72" s="119" t="s">
        <v>29</v>
      </c>
      <c r="D72" s="50" t="s">
        <v>2</v>
      </c>
      <c r="E72" s="30">
        <f>SUM(E73:E76)</f>
        <v>34.6</v>
      </c>
      <c r="F72" s="30">
        <f t="shared" ref="F72" si="9">SUM(F73:F76)</f>
        <v>34.6</v>
      </c>
      <c r="G72" s="27">
        <f>SUM(G73:G76)</f>
        <v>22.056000000000001</v>
      </c>
      <c r="H72" s="27">
        <f t="shared" si="5"/>
        <v>-12.544</v>
      </c>
      <c r="I72" s="27">
        <f t="shared" si="6"/>
        <v>63.74566473988439</v>
      </c>
      <c r="J72" s="145"/>
      <c r="K72" s="60"/>
    </row>
    <row r="73" spans="1:12" ht="24.75" customHeight="1" x14ac:dyDescent="0.25">
      <c r="A73" s="164"/>
      <c r="B73" s="134"/>
      <c r="C73" s="146"/>
      <c r="D73" s="51" t="s">
        <v>3</v>
      </c>
      <c r="E73" s="4">
        <f>SUM(F73:F73)</f>
        <v>0</v>
      </c>
      <c r="F73" s="4">
        <v>0</v>
      </c>
      <c r="G73" s="8">
        <v>0</v>
      </c>
      <c r="H73" s="8">
        <f t="shared" si="5"/>
        <v>0</v>
      </c>
      <c r="I73" s="8">
        <v>0</v>
      </c>
      <c r="J73" s="120"/>
      <c r="K73" s="60"/>
    </row>
    <row r="74" spans="1:12" ht="27.75" customHeight="1" x14ac:dyDescent="0.25">
      <c r="A74" s="164"/>
      <c r="B74" s="134"/>
      <c r="C74" s="120"/>
      <c r="D74" s="51" t="s">
        <v>4</v>
      </c>
      <c r="E74" s="4">
        <f>SUM(F74:F74)</f>
        <v>0</v>
      </c>
      <c r="F74" s="4">
        <v>0</v>
      </c>
      <c r="G74" s="8">
        <v>0</v>
      </c>
      <c r="H74" s="8">
        <f t="shared" si="5"/>
        <v>0</v>
      </c>
      <c r="I74" s="8">
        <v>0</v>
      </c>
      <c r="J74" s="120"/>
      <c r="K74" s="60"/>
    </row>
    <row r="75" spans="1:12" ht="18.75" customHeight="1" x14ac:dyDescent="0.25">
      <c r="A75" s="164"/>
      <c r="B75" s="134"/>
      <c r="C75" s="120"/>
      <c r="D75" s="51" t="s">
        <v>5</v>
      </c>
      <c r="E75" s="4">
        <f>SUM(F75:F75)</f>
        <v>34.6</v>
      </c>
      <c r="F75" s="4">
        <v>34.6</v>
      </c>
      <c r="G75" s="8">
        <v>22.056000000000001</v>
      </c>
      <c r="H75" s="8">
        <f t="shared" si="5"/>
        <v>-12.544</v>
      </c>
      <c r="I75" s="8">
        <f t="shared" si="6"/>
        <v>63.74566473988439</v>
      </c>
      <c r="J75" s="120"/>
      <c r="K75" s="60"/>
      <c r="L75" t="s">
        <v>65</v>
      </c>
    </row>
    <row r="76" spans="1:12" ht="27.75" customHeight="1" thickBot="1" x14ac:dyDescent="0.3">
      <c r="A76" s="164"/>
      <c r="B76" s="134"/>
      <c r="C76" s="121"/>
      <c r="D76" s="23" t="s">
        <v>38</v>
      </c>
      <c r="E76" s="31">
        <f>SUM(F76:F76)</f>
        <v>0</v>
      </c>
      <c r="F76" s="31">
        <v>0</v>
      </c>
      <c r="G76" s="25">
        <v>0</v>
      </c>
      <c r="H76" s="25">
        <f t="shared" si="5"/>
        <v>0</v>
      </c>
      <c r="I76" s="25">
        <v>0</v>
      </c>
      <c r="J76" s="121"/>
      <c r="K76" s="60"/>
    </row>
    <row r="77" spans="1:12" ht="16.5" customHeight="1" x14ac:dyDescent="0.25">
      <c r="A77" s="164"/>
      <c r="B77" s="120"/>
      <c r="C77" s="133" t="s">
        <v>37</v>
      </c>
      <c r="D77" s="52" t="s">
        <v>2</v>
      </c>
      <c r="E77" s="29">
        <f>SUM(E78:E81)</f>
        <v>600</v>
      </c>
      <c r="F77" s="29">
        <f t="shared" ref="F77" si="10">SUM(F78:F81)</f>
        <v>600</v>
      </c>
      <c r="G77" s="22">
        <f>SUM(G78:G81)</f>
        <v>600</v>
      </c>
      <c r="H77" s="22">
        <f t="shared" si="5"/>
        <v>0</v>
      </c>
      <c r="I77" s="22">
        <f t="shared" si="6"/>
        <v>100</v>
      </c>
      <c r="J77" s="236" t="s">
        <v>89</v>
      </c>
      <c r="K77" s="60"/>
    </row>
    <row r="78" spans="1:12" ht="25.5" customHeight="1" x14ac:dyDescent="0.25">
      <c r="A78" s="164"/>
      <c r="B78" s="120"/>
      <c r="C78" s="120"/>
      <c r="D78" s="51" t="s">
        <v>3</v>
      </c>
      <c r="E78" s="4">
        <f>SUM(F78:F78)</f>
        <v>0</v>
      </c>
      <c r="F78" s="4">
        <v>0</v>
      </c>
      <c r="G78" s="8">
        <v>0</v>
      </c>
      <c r="H78" s="8">
        <f t="shared" si="5"/>
        <v>0</v>
      </c>
      <c r="I78" s="8">
        <v>0</v>
      </c>
      <c r="J78" s="120"/>
      <c r="K78" s="60"/>
    </row>
    <row r="79" spans="1:12" ht="27.75" customHeight="1" x14ac:dyDescent="0.25">
      <c r="A79" s="164"/>
      <c r="B79" s="120"/>
      <c r="C79" s="120"/>
      <c r="D79" s="51" t="s">
        <v>4</v>
      </c>
      <c r="E79" s="4">
        <f>SUM(F79:F79)</f>
        <v>0</v>
      </c>
      <c r="F79" s="4">
        <v>0</v>
      </c>
      <c r="G79" s="8">
        <v>0</v>
      </c>
      <c r="H79" s="8">
        <f t="shared" si="5"/>
        <v>0</v>
      </c>
      <c r="I79" s="8">
        <v>0</v>
      </c>
      <c r="J79" s="120"/>
      <c r="K79" s="60"/>
      <c r="L79" t="s">
        <v>66</v>
      </c>
    </row>
    <row r="80" spans="1:12" ht="15.75" customHeight="1" x14ac:dyDescent="0.25">
      <c r="A80" s="164"/>
      <c r="B80" s="120"/>
      <c r="C80" s="120"/>
      <c r="D80" s="51" t="s">
        <v>5</v>
      </c>
      <c r="E80" s="4">
        <v>600</v>
      </c>
      <c r="F80" s="4">
        <v>600</v>
      </c>
      <c r="G80" s="8">
        <v>600</v>
      </c>
      <c r="H80" s="8">
        <f t="shared" si="5"/>
        <v>0</v>
      </c>
      <c r="I80" s="8">
        <f t="shared" si="6"/>
        <v>100</v>
      </c>
      <c r="J80" s="120"/>
      <c r="K80" s="60"/>
    </row>
    <row r="81" spans="1:11" ht="27.75" customHeight="1" x14ac:dyDescent="0.25">
      <c r="A81" s="164"/>
      <c r="B81" s="120"/>
      <c r="C81" s="120"/>
      <c r="D81" s="48" t="s">
        <v>38</v>
      </c>
      <c r="E81" s="28">
        <f>SUM(F81:F81)</f>
        <v>0</v>
      </c>
      <c r="F81" s="28">
        <v>0</v>
      </c>
      <c r="G81" s="56">
        <v>0</v>
      </c>
      <c r="H81" s="56">
        <f t="shared" si="5"/>
        <v>0</v>
      </c>
      <c r="I81" s="56">
        <v>0</v>
      </c>
      <c r="J81" s="120"/>
      <c r="K81" s="60"/>
    </row>
    <row r="82" spans="1:11" ht="29.25" customHeight="1" x14ac:dyDescent="0.25">
      <c r="A82" s="128" t="s">
        <v>27</v>
      </c>
      <c r="B82" s="131" t="s">
        <v>45</v>
      </c>
      <c r="C82" s="133" t="s">
        <v>13</v>
      </c>
      <c r="D82" s="52" t="s">
        <v>2</v>
      </c>
      <c r="E82" s="29">
        <f>SUM(E83:E86)</f>
        <v>0</v>
      </c>
      <c r="F82" s="29">
        <f t="shared" ref="F82" si="11">SUM(F83:F86)</f>
        <v>0</v>
      </c>
      <c r="G82" s="22">
        <v>0</v>
      </c>
      <c r="H82" s="22">
        <f t="shared" si="5"/>
        <v>0</v>
      </c>
      <c r="I82" s="22">
        <v>0</v>
      </c>
      <c r="J82" s="219" t="s">
        <v>64</v>
      </c>
      <c r="K82" s="60"/>
    </row>
    <row r="83" spans="1:11" ht="35.25" customHeight="1" x14ac:dyDescent="0.25">
      <c r="A83" s="129"/>
      <c r="B83" s="126"/>
      <c r="C83" s="133"/>
      <c r="D83" s="51" t="s">
        <v>3</v>
      </c>
      <c r="E83" s="4">
        <f>SUM(F83:F83)</f>
        <v>0</v>
      </c>
      <c r="F83" s="4">
        <v>0</v>
      </c>
      <c r="G83" s="8">
        <v>0</v>
      </c>
      <c r="H83" s="8">
        <f t="shared" si="5"/>
        <v>0</v>
      </c>
      <c r="I83" s="8">
        <v>0</v>
      </c>
      <c r="J83" s="102"/>
      <c r="K83" s="60"/>
    </row>
    <row r="84" spans="1:11" ht="24" customHeight="1" x14ac:dyDescent="0.25">
      <c r="A84" s="129"/>
      <c r="B84" s="126"/>
      <c r="C84" s="134"/>
      <c r="D84" s="51" t="s">
        <v>4</v>
      </c>
      <c r="E84" s="4">
        <f>SUM(F84:F84)</f>
        <v>0</v>
      </c>
      <c r="F84" s="4">
        <v>0</v>
      </c>
      <c r="G84" s="8">
        <v>0</v>
      </c>
      <c r="H84" s="8">
        <f t="shared" si="5"/>
        <v>0</v>
      </c>
      <c r="I84" s="8">
        <v>0</v>
      </c>
      <c r="J84" s="102"/>
      <c r="K84" s="60"/>
    </row>
    <row r="85" spans="1:11" x14ac:dyDescent="0.25">
      <c r="A85" s="129"/>
      <c r="B85" s="126"/>
      <c r="C85" s="134"/>
      <c r="D85" s="51" t="s">
        <v>5</v>
      </c>
      <c r="E85" s="4">
        <f>SUM(F85:F85)</f>
        <v>0</v>
      </c>
      <c r="F85" s="4">
        <v>0</v>
      </c>
      <c r="G85" s="8">
        <v>0</v>
      </c>
      <c r="H85" s="8">
        <f t="shared" si="5"/>
        <v>0</v>
      </c>
      <c r="I85" s="8">
        <v>0</v>
      </c>
      <c r="J85" s="102"/>
      <c r="K85" s="60"/>
    </row>
    <row r="86" spans="1:11" ht="27" customHeight="1" thickBot="1" x14ac:dyDescent="0.3">
      <c r="A86" s="130"/>
      <c r="B86" s="132"/>
      <c r="C86" s="134"/>
      <c r="D86" s="48" t="s">
        <v>38</v>
      </c>
      <c r="E86" s="28">
        <f>SUM(F86:F86)</f>
        <v>0</v>
      </c>
      <c r="F86" s="28">
        <v>0</v>
      </c>
      <c r="G86" s="56">
        <v>0</v>
      </c>
      <c r="H86" s="56">
        <f t="shared" si="5"/>
        <v>0</v>
      </c>
      <c r="I86" s="56">
        <v>0</v>
      </c>
      <c r="J86" s="102"/>
      <c r="K86" s="60"/>
    </row>
    <row r="87" spans="1:11" x14ac:dyDescent="0.25">
      <c r="A87" s="122"/>
      <c r="B87" s="125" t="s">
        <v>7</v>
      </c>
      <c r="C87" s="125"/>
      <c r="D87" s="50" t="s">
        <v>2</v>
      </c>
      <c r="E87" s="30">
        <f>SUM(E88:E91)</f>
        <v>196076.19999999998</v>
      </c>
      <c r="F87" s="30">
        <f t="shared" ref="F87" si="12">SUM(F88:F91)</f>
        <v>196076.19</v>
      </c>
      <c r="G87" s="27">
        <f>SUM(G88:G91)</f>
        <v>195899.55599999998</v>
      </c>
      <c r="H87" s="27">
        <f t="shared" si="5"/>
        <v>-176.63400000002002</v>
      </c>
      <c r="I87" s="27">
        <f t="shared" si="6"/>
        <v>99.909915630245564</v>
      </c>
      <c r="J87" s="101" t="s">
        <v>64</v>
      </c>
      <c r="K87" s="60"/>
    </row>
    <row r="88" spans="1:11" ht="24" x14ac:dyDescent="0.25">
      <c r="A88" s="123"/>
      <c r="B88" s="126"/>
      <c r="C88" s="126"/>
      <c r="D88" s="51" t="s">
        <v>3</v>
      </c>
      <c r="E88" s="4">
        <f>SUM(F88:F88)</f>
        <v>0</v>
      </c>
      <c r="F88" s="4">
        <f>F58+F63+F83+F78+F73+F68</f>
        <v>0</v>
      </c>
      <c r="G88" s="8">
        <f>G58+G63+G83+G78+G73+G68</f>
        <v>0</v>
      </c>
      <c r="H88" s="8">
        <f t="shared" si="5"/>
        <v>0</v>
      </c>
      <c r="I88" s="8">
        <v>0</v>
      </c>
      <c r="J88" s="102"/>
      <c r="K88" s="60"/>
    </row>
    <row r="89" spans="1:11" ht="27" customHeight="1" x14ac:dyDescent="0.25">
      <c r="A89" s="123"/>
      <c r="B89" s="126"/>
      <c r="C89" s="126"/>
      <c r="D89" s="51" t="s">
        <v>4</v>
      </c>
      <c r="E89" s="4">
        <f>E59+E64+E84+E79+E74+E69</f>
        <v>367.9</v>
      </c>
      <c r="F89" s="4">
        <f>F59+F64+F84+F79+F74+F69</f>
        <v>367.9</v>
      </c>
      <c r="G89" s="8">
        <f>G59+G64+G84+G74+G79+G69</f>
        <v>367.9</v>
      </c>
      <c r="H89" s="8">
        <f t="shared" si="5"/>
        <v>0</v>
      </c>
      <c r="I89" s="8">
        <v>0</v>
      </c>
      <c r="J89" s="102"/>
      <c r="K89" s="60"/>
    </row>
    <row r="90" spans="1:11" x14ac:dyDescent="0.25">
      <c r="A90" s="123"/>
      <c r="B90" s="126"/>
      <c r="C90" s="126"/>
      <c r="D90" s="51" t="s">
        <v>5</v>
      </c>
      <c r="E90" s="4">
        <f>E85+E80+E75+E70+E65+E60</f>
        <v>176608.3</v>
      </c>
      <c r="F90" s="4">
        <f>F60+F65+F85+F80+F75+F70</f>
        <v>176608.29</v>
      </c>
      <c r="G90" s="8">
        <f>G60+G65+G85+G80+G75+G70</f>
        <v>176595.75599999999</v>
      </c>
      <c r="H90" s="8">
        <f t="shared" si="5"/>
        <v>-12.534000000014203</v>
      </c>
      <c r="I90" s="8">
        <f t="shared" si="6"/>
        <v>99.992902937908511</v>
      </c>
      <c r="J90" s="102"/>
      <c r="K90" s="60"/>
    </row>
    <row r="91" spans="1:11" ht="27.75" customHeight="1" thickBot="1" x14ac:dyDescent="0.3">
      <c r="A91" s="124"/>
      <c r="B91" s="127"/>
      <c r="C91" s="127"/>
      <c r="D91" s="23" t="s">
        <v>38</v>
      </c>
      <c r="E91" s="31">
        <f>SUM(F91:F91)</f>
        <v>19100</v>
      </c>
      <c r="F91" s="31">
        <f>F61+F66+F86+F76+F71</f>
        <v>19100</v>
      </c>
      <c r="G91" s="25">
        <f>G61+G66+G86+G71</f>
        <v>18935.900000000001</v>
      </c>
      <c r="H91" s="25">
        <f t="shared" si="5"/>
        <v>-164.09999999999854</v>
      </c>
      <c r="I91" s="25">
        <f t="shared" si="6"/>
        <v>99.140837696335083</v>
      </c>
      <c r="J91" s="103"/>
      <c r="K91" s="60"/>
    </row>
    <row r="92" spans="1:11" ht="15.75" thickBot="1" x14ac:dyDescent="0.3">
      <c r="A92" s="141" t="s">
        <v>42</v>
      </c>
      <c r="B92" s="142"/>
      <c r="C92" s="142"/>
      <c r="D92" s="142"/>
      <c r="E92" s="142"/>
      <c r="F92" s="142"/>
      <c r="G92" s="143"/>
      <c r="H92" s="143"/>
      <c r="I92" s="143"/>
      <c r="J92" s="144"/>
      <c r="K92" s="60"/>
    </row>
    <row r="93" spans="1:11" ht="34.5" customHeight="1" x14ac:dyDescent="0.25">
      <c r="A93" s="157" t="s">
        <v>28</v>
      </c>
      <c r="B93" s="119" t="s">
        <v>44</v>
      </c>
      <c r="C93" s="119" t="s">
        <v>29</v>
      </c>
      <c r="D93" s="55" t="s">
        <v>2</v>
      </c>
      <c r="E93" s="26">
        <f>SUM(E94:E97)</f>
        <v>7897.8</v>
      </c>
      <c r="F93" s="26">
        <f t="shared" ref="F93" si="13">SUM(F94:F97)</f>
        <v>7897.8</v>
      </c>
      <c r="G93" s="27">
        <f>SUM(G94:G97)</f>
        <v>7871.5169999999998</v>
      </c>
      <c r="H93" s="27">
        <f t="shared" ref="H93:H96" si="14">G93-F93</f>
        <v>-26.283000000000357</v>
      </c>
      <c r="I93" s="27">
        <f>G93/F93*100</f>
        <v>99.667211122084638</v>
      </c>
      <c r="J93" s="220" t="s">
        <v>110</v>
      </c>
      <c r="K93" s="60"/>
    </row>
    <row r="94" spans="1:11" ht="40.5" customHeight="1" x14ac:dyDescent="0.25">
      <c r="A94" s="158"/>
      <c r="B94" s="146"/>
      <c r="C94" s="146"/>
      <c r="D94" s="54" t="s">
        <v>3</v>
      </c>
      <c r="E94" s="6">
        <f>SUM(F94:F94)</f>
        <v>0</v>
      </c>
      <c r="F94" s="6">
        <v>0</v>
      </c>
      <c r="G94" s="8">
        <v>0</v>
      </c>
      <c r="H94" s="8">
        <f t="shared" si="14"/>
        <v>0</v>
      </c>
      <c r="I94" s="8">
        <v>0</v>
      </c>
      <c r="J94" s="221"/>
      <c r="K94" s="60"/>
    </row>
    <row r="95" spans="1:11" ht="36" customHeight="1" x14ac:dyDescent="0.25">
      <c r="A95" s="158"/>
      <c r="B95" s="146"/>
      <c r="C95" s="120"/>
      <c r="D95" s="54" t="s">
        <v>4</v>
      </c>
      <c r="E95" s="6">
        <f>SUM(F95:F95)</f>
        <v>0</v>
      </c>
      <c r="F95" s="6">
        <v>0</v>
      </c>
      <c r="G95" s="8">
        <v>0</v>
      </c>
      <c r="H95" s="8">
        <f t="shared" si="14"/>
        <v>0</v>
      </c>
      <c r="I95" s="8">
        <v>0</v>
      </c>
      <c r="J95" s="221"/>
      <c r="K95" s="60"/>
    </row>
    <row r="96" spans="1:11" ht="53.25" customHeight="1" x14ac:dyDescent="0.25">
      <c r="A96" s="158"/>
      <c r="B96" s="146"/>
      <c r="C96" s="120"/>
      <c r="D96" s="54" t="s">
        <v>5</v>
      </c>
      <c r="E96" s="6">
        <f>SUM(F96:F96)</f>
        <v>7897.8</v>
      </c>
      <c r="F96" s="6">
        <v>7897.8</v>
      </c>
      <c r="G96" s="8">
        <v>7871.5169999999998</v>
      </c>
      <c r="H96" s="8">
        <f t="shared" si="14"/>
        <v>-26.283000000000357</v>
      </c>
      <c r="I96" s="8">
        <f t="shared" ref="I96:I128" si="15">G96/F96*100</f>
        <v>99.667211122084638</v>
      </c>
      <c r="J96" s="221"/>
      <c r="K96" s="60"/>
    </row>
    <row r="97" spans="1:12" ht="213.75" customHeight="1" thickBot="1" x14ac:dyDescent="0.3">
      <c r="A97" s="159"/>
      <c r="B97" s="147"/>
      <c r="C97" s="121"/>
      <c r="D97" s="23" t="s">
        <v>38</v>
      </c>
      <c r="E97" s="24">
        <f>SUM(F97:F97)</f>
        <v>0</v>
      </c>
      <c r="F97" s="24">
        <v>0</v>
      </c>
      <c r="G97" s="25">
        <v>0</v>
      </c>
      <c r="H97" s="25">
        <f>G97-F97</f>
        <v>0</v>
      </c>
      <c r="I97" s="25">
        <v>0</v>
      </c>
      <c r="J97" s="222"/>
      <c r="K97" s="60"/>
    </row>
    <row r="98" spans="1:12" x14ac:dyDescent="0.25">
      <c r="A98" s="152" t="s">
        <v>31</v>
      </c>
      <c r="B98" s="138" t="s">
        <v>34</v>
      </c>
      <c r="C98" s="146" t="s">
        <v>30</v>
      </c>
      <c r="D98" s="53" t="s">
        <v>2</v>
      </c>
      <c r="E98" s="21">
        <f>SUM(E99:E102)</f>
        <v>1999.8</v>
      </c>
      <c r="F98" s="21">
        <f t="shared" ref="F98" si="16">SUM(F99:F102)</f>
        <v>1999.8</v>
      </c>
      <c r="G98" s="22">
        <f>SUM(G99:G102)</f>
        <v>1999.8</v>
      </c>
      <c r="H98" s="22">
        <f t="shared" ref="H98:H128" si="17">G98-F98</f>
        <v>0</v>
      </c>
      <c r="I98" s="22">
        <f t="shared" si="15"/>
        <v>100</v>
      </c>
      <c r="J98" s="226" t="s">
        <v>102</v>
      </c>
      <c r="K98" s="60"/>
    </row>
    <row r="99" spans="1:12" ht="24" x14ac:dyDescent="0.25">
      <c r="A99" s="153"/>
      <c r="B99" s="148"/>
      <c r="C99" s="146"/>
      <c r="D99" s="54" t="s">
        <v>3</v>
      </c>
      <c r="E99" s="6">
        <f>SUM(F99:F99)</f>
        <v>0</v>
      </c>
      <c r="F99" s="6">
        <v>0</v>
      </c>
      <c r="G99" s="8">
        <v>0</v>
      </c>
      <c r="H99" s="8">
        <f t="shared" si="17"/>
        <v>0</v>
      </c>
      <c r="I99" s="8">
        <v>0</v>
      </c>
      <c r="J99" s="134"/>
      <c r="K99" s="60"/>
    </row>
    <row r="100" spans="1:12" ht="27" customHeight="1" x14ac:dyDescent="0.25">
      <c r="A100" s="153"/>
      <c r="B100" s="148"/>
      <c r="C100" s="146"/>
      <c r="D100" s="54" t="s">
        <v>4</v>
      </c>
      <c r="E100" s="6">
        <f>SUM(F100:F100)</f>
        <v>0</v>
      </c>
      <c r="F100" s="6">
        <v>0</v>
      </c>
      <c r="G100" s="8">
        <v>0</v>
      </c>
      <c r="H100" s="8">
        <f t="shared" si="17"/>
        <v>0</v>
      </c>
      <c r="I100" s="8">
        <v>0</v>
      </c>
      <c r="J100" s="134"/>
      <c r="K100" s="60"/>
    </row>
    <row r="101" spans="1:12" x14ac:dyDescent="0.25">
      <c r="A101" s="153"/>
      <c r="B101" s="148"/>
      <c r="C101" s="146"/>
      <c r="D101" s="54" t="s">
        <v>5</v>
      </c>
      <c r="E101" s="6">
        <v>1999.8</v>
      </c>
      <c r="F101" s="6">
        <v>1999.8</v>
      </c>
      <c r="G101" s="8">
        <v>1999.8</v>
      </c>
      <c r="H101" s="8">
        <f t="shared" si="17"/>
        <v>0</v>
      </c>
      <c r="I101" s="8">
        <f t="shared" si="15"/>
        <v>100</v>
      </c>
      <c r="J101" s="134"/>
      <c r="K101" s="60"/>
      <c r="L101" t="s">
        <v>84</v>
      </c>
    </row>
    <row r="102" spans="1:12" ht="19.5" customHeight="1" thickBot="1" x14ac:dyDescent="0.3">
      <c r="A102" s="154"/>
      <c r="B102" s="149"/>
      <c r="C102" s="146"/>
      <c r="D102" s="48" t="s">
        <v>38</v>
      </c>
      <c r="E102" s="20">
        <f>SUM(F102:F102)</f>
        <v>0</v>
      </c>
      <c r="F102" s="20">
        <v>0</v>
      </c>
      <c r="G102" s="56">
        <v>0</v>
      </c>
      <c r="H102" s="56">
        <f t="shared" si="17"/>
        <v>0</v>
      </c>
      <c r="I102" s="56">
        <v>0</v>
      </c>
      <c r="J102" s="227"/>
      <c r="K102" s="60"/>
    </row>
    <row r="103" spans="1:12" ht="23.25" customHeight="1" x14ac:dyDescent="0.25">
      <c r="A103" s="155" t="s">
        <v>32</v>
      </c>
      <c r="B103" s="150" t="s">
        <v>33</v>
      </c>
      <c r="C103" s="119" t="s">
        <v>30</v>
      </c>
      <c r="D103" s="55" t="s">
        <v>2</v>
      </c>
      <c r="E103" s="26">
        <f>SUM(E104:E107)</f>
        <v>50</v>
      </c>
      <c r="F103" s="26">
        <f t="shared" ref="F103" si="18">SUM(F104:F107)</f>
        <v>50</v>
      </c>
      <c r="G103" s="27">
        <f>SUM(G104:G107)</f>
        <v>50</v>
      </c>
      <c r="H103" s="27">
        <f t="shared" si="17"/>
        <v>0</v>
      </c>
      <c r="I103" s="27">
        <f t="shared" si="15"/>
        <v>100</v>
      </c>
      <c r="J103" s="145" t="s">
        <v>101</v>
      </c>
      <c r="K103" s="60"/>
    </row>
    <row r="104" spans="1:12" ht="47.25" customHeight="1" x14ac:dyDescent="0.25">
      <c r="A104" s="153"/>
      <c r="B104" s="148"/>
      <c r="C104" s="146"/>
      <c r="D104" s="54" t="s">
        <v>3</v>
      </c>
      <c r="E104" s="6">
        <f>SUM(F104:F104)</f>
        <v>0</v>
      </c>
      <c r="F104" s="6">
        <v>0</v>
      </c>
      <c r="G104" s="8">
        <v>0</v>
      </c>
      <c r="H104" s="8">
        <f t="shared" si="17"/>
        <v>0</v>
      </c>
      <c r="I104" s="8">
        <v>0</v>
      </c>
      <c r="J104" s="120"/>
      <c r="K104" s="60"/>
    </row>
    <row r="105" spans="1:12" ht="42" customHeight="1" x14ac:dyDescent="0.25">
      <c r="A105" s="153"/>
      <c r="B105" s="148"/>
      <c r="C105" s="146"/>
      <c r="D105" s="54" t="s">
        <v>4</v>
      </c>
      <c r="E105" s="6">
        <f>SUM(F105:F105)</f>
        <v>0</v>
      </c>
      <c r="F105" s="6">
        <v>0</v>
      </c>
      <c r="G105" s="8">
        <v>0</v>
      </c>
      <c r="H105" s="8">
        <f t="shared" si="17"/>
        <v>0</v>
      </c>
      <c r="I105" s="8">
        <v>0</v>
      </c>
      <c r="J105" s="120"/>
      <c r="K105" s="60"/>
      <c r="L105" t="s">
        <v>83</v>
      </c>
    </row>
    <row r="106" spans="1:12" x14ac:dyDescent="0.25">
      <c r="A106" s="153"/>
      <c r="B106" s="148"/>
      <c r="C106" s="146"/>
      <c r="D106" s="54" t="s">
        <v>5</v>
      </c>
      <c r="E106" s="6">
        <v>50</v>
      </c>
      <c r="F106" s="6">
        <v>50</v>
      </c>
      <c r="G106" s="8">
        <v>50</v>
      </c>
      <c r="H106" s="8">
        <f t="shared" si="17"/>
        <v>0</v>
      </c>
      <c r="I106" s="8">
        <f t="shared" si="15"/>
        <v>100</v>
      </c>
      <c r="J106" s="120"/>
      <c r="K106" s="60"/>
    </row>
    <row r="107" spans="1:12" ht="42" customHeight="1" thickBot="1" x14ac:dyDescent="0.3">
      <c r="A107" s="156"/>
      <c r="B107" s="151"/>
      <c r="C107" s="147"/>
      <c r="D107" s="23" t="s">
        <v>38</v>
      </c>
      <c r="E107" s="24">
        <f>SUM(F107:F107)</f>
        <v>0</v>
      </c>
      <c r="F107" s="24">
        <v>0</v>
      </c>
      <c r="G107" s="25">
        <v>0</v>
      </c>
      <c r="H107" s="25">
        <f t="shared" si="17"/>
        <v>0</v>
      </c>
      <c r="I107" s="25">
        <v>0</v>
      </c>
      <c r="J107" s="121"/>
      <c r="K107" s="60"/>
    </row>
    <row r="108" spans="1:12" x14ac:dyDescent="0.25">
      <c r="A108" s="135"/>
      <c r="B108" s="138" t="s">
        <v>8</v>
      </c>
      <c r="C108" s="138"/>
      <c r="D108" s="53" t="s">
        <v>2</v>
      </c>
      <c r="E108" s="21">
        <f>SUM(E109:E112)</f>
        <v>9947.6</v>
      </c>
      <c r="F108" s="21">
        <f t="shared" ref="F108" si="19">SUM(F109:F112)</f>
        <v>9947.6</v>
      </c>
      <c r="G108" s="22">
        <f>SUM(G109:G112)</f>
        <v>9921.3169999999991</v>
      </c>
      <c r="H108" s="22">
        <f t="shared" si="17"/>
        <v>-26.283000000001266</v>
      </c>
      <c r="I108" s="22">
        <f t="shared" si="15"/>
        <v>99.735785516104372</v>
      </c>
      <c r="J108" s="101" t="s">
        <v>64</v>
      </c>
      <c r="K108" s="60"/>
    </row>
    <row r="109" spans="1:12" ht="24" x14ac:dyDescent="0.25">
      <c r="A109" s="136"/>
      <c r="B109" s="139"/>
      <c r="C109" s="139"/>
      <c r="D109" s="54" t="s">
        <v>3</v>
      </c>
      <c r="E109" s="6">
        <f>SUM(F109:F109)</f>
        <v>0</v>
      </c>
      <c r="F109" s="6">
        <f t="shared" ref="F109:G112" si="20">F94+F99+F104</f>
        <v>0</v>
      </c>
      <c r="G109" s="8">
        <f t="shared" si="20"/>
        <v>0</v>
      </c>
      <c r="H109" s="8">
        <f t="shared" si="17"/>
        <v>0</v>
      </c>
      <c r="I109" s="8">
        <v>0</v>
      </c>
      <c r="J109" s="102"/>
      <c r="K109" s="60"/>
    </row>
    <row r="110" spans="1:12" ht="27.75" customHeight="1" x14ac:dyDescent="0.25">
      <c r="A110" s="136"/>
      <c r="B110" s="139"/>
      <c r="C110" s="139"/>
      <c r="D110" s="54" t="s">
        <v>4</v>
      </c>
      <c r="E110" s="6">
        <f>SUM(F110:F110)</f>
        <v>0</v>
      </c>
      <c r="F110" s="6">
        <f t="shared" si="20"/>
        <v>0</v>
      </c>
      <c r="G110" s="8">
        <f t="shared" si="20"/>
        <v>0</v>
      </c>
      <c r="H110" s="8">
        <f t="shared" si="17"/>
        <v>0</v>
      </c>
      <c r="I110" s="8">
        <v>0</v>
      </c>
      <c r="J110" s="102"/>
      <c r="K110" s="60"/>
    </row>
    <row r="111" spans="1:12" ht="22.5" customHeight="1" x14ac:dyDescent="0.25">
      <c r="A111" s="136"/>
      <c r="B111" s="139"/>
      <c r="C111" s="139"/>
      <c r="D111" s="54" t="s">
        <v>5</v>
      </c>
      <c r="E111" s="6">
        <f>E106+E101+E96</f>
        <v>9947.6</v>
      </c>
      <c r="F111" s="6">
        <f>F106+F101+F96</f>
        <v>9947.6</v>
      </c>
      <c r="G111" s="8">
        <f t="shared" si="20"/>
        <v>9921.3169999999991</v>
      </c>
      <c r="H111" s="8">
        <f t="shared" si="17"/>
        <v>-26.283000000001266</v>
      </c>
      <c r="I111" s="8">
        <f t="shared" si="15"/>
        <v>99.735785516104372</v>
      </c>
      <c r="J111" s="102"/>
      <c r="K111" s="60"/>
    </row>
    <row r="112" spans="1:12" ht="27" customHeight="1" thickBot="1" x14ac:dyDescent="0.3">
      <c r="A112" s="137"/>
      <c r="B112" s="140"/>
      <c r="C112" s="140"/>
      <c r="D112" s="48" t="s">
        <v>38</v>
      </c>
      <c r="E112" s="20">
        <f>SUM(F112:F112)</f>
        <v>0</v>
      </c>
      <c r="F112" s="20">
        <f t="shared" si="20"/>
        <v>0</v>
      </c>
      <c r="G112" s="56">
        <f t="shared" si="20"/>
        <v>0</v>
      </c>
      <c r="H112" s="56">
        <f t="shared" si="17"/>
        <v>0</v>
      </c>
      <c r="I112" s="56">
        <v>0</v>
      </c>
      <c r="J112" s="103"/>
      <c r="K112" s="60"/>
    </row>
    <row r="113" spans="1:12" ht="15" customHeight="1" x14ac:dyDescent="0.25">
      <c r="A113" s="260" t="s">
        <v>16</v>
      </c>
      <c r="B113" s="261"/>
      <c r="C113" s="119"/>
      <c r="D113" s="33" t="s">
        <v>2</v>
      </c>
      <c r="E113" s="34">
        <f>SUM(E114:E117)</f>
        <v>266062.3</v>
      </c>
      <c r="F113" s="34">
        <f>SUM(F114:F117)</f>
        <v>266062.299</v>
      </c>
      <c r="G113" s="35">
        <f>SUM(G114:G117)</f>
        <v>265482.87300000002</v>
      </c>
      <c r="H113" s="27">
        <f t="shared" si="17"/>
        <v>-579.42599999997765</v>
      </c>
      <c r="I113" s="27">
        <f t="shared" si="15"/>
        <v>99.782221681847545</v>
      </c>
      <c r="J113" s="101" t="s">
        <v>64</v>
      </c>
      <c r="K113" s="60"/>
    </row>
    <row r="114" spans="1:12" ht="24" x14ac:dyDescent="0.25">
      <c r="A114" s="262"/>
      <c r="B114" s="263"/>
      <c r="C114" s="120"/>
      <c r="D114" s="2" t="s">
        <v>3</v>
      </c>
      <c r="E114" s="7">
        <f t="shared" ref="E114:G115" si="21">E52+E88+E109</f>
        <v>14.9</v>
      </c>
      <c r="F114" s="7">
        <f t="shared" si="21"/>
        <v>14.9</v>
      </c>
      <c r="G114" s="19">
        <f t="shared" si="21"/>
        <v>14.9</v>
      </c>
      <c r="H114" s="8">
        <f t="shared" si="17"/>
        <v>0</v>
      </c>
      <c r="I114" s="8">
        <f t="shared" si="15"/>
        <v>100</v>
      </c>
      <c r="J114" s="102"/>
      <c r="K114" s="60"/>
    </row>
    <row r="115" spans="1:12" ht="25.5" customHeight="1" x14ac:dyDescent="0.25">
      <c r="A115" s="262"/>
      <c r="B115" s="263"/>
      <c r="C115" s="120"/>
      <c r="D115" s="2" t="s">
        <v>4</v>
      </c>
      <c r="E115" s="7">
        <f t="shared" si="21"/>
        <v>2219.8000000000002</v>
      </c>
      <c r="F115" s="7">
        <f t="shared" si="21"/>
        <v>2219.8090000000002</v>
      </c>
      <c r="G115" s="19">
        <f t="shared" si="21"/>
        <v>2219.8000000000002</v>
      </c>
      <c r="H115" s="8">
        <f t="shared" si="17"/>
        <v>-9.0000000000145519E-3</v>
      </c>
      <c r="I115" s="8">
        <f t="shared" si="15"/>
        <v>99.999594559712122</v>
      </c>
      <c r="J115" s="102"/>
      <c r="K115" s="60"/>
    </row>
    <row r="116" spans="1:12" x14ac:dyDescent="0.25">
      <c r="A116" s="262"/>
      <c r="B116" s="263"/>
      <c r="C116" s="120"/>
      <c r="D116" s="2" t="s">
        <v>5</v>
      </c>
      <c r="E116" s="7">
        <f>E54+E90+E111</f>
        <v>242752.3</v>
      </c>
      <c r="F116" s="7">
        <f>F54+F90+F111</f>
        <v>242752.29</v>
      </c>
      <c r="G116" s="19">
        <f>G111+G90+G54</f>
        <v>242713.473</v>
      </c>
      <c r="H116" s="8">
        <f t="shared" si="17"/>
        <v>-38.817000000010012</v>
      </c>
      <c r="I116" s="8">
        <f t="shared" si="15"/>
        <v>99.984009625614647</v>
      </c>
      <c r="J116" s="102"/>
      <c r="K116" s="60"/>
      <c r="L116" s="57"/>
    </row>
    <row r="117" spans="1:12" ht="24.75" thickBot="1" x14ac:dyDescent="0.3">
      <c r="A117" s="264"/>
      <c r="B117" s="265"/>
      <c r="C117" s="121"/>
      <c r="D117" s="36" t="s">
        <v>38</v>
      </c>
      <c r="E117" s="37">
        <f>E55+E91+E112</f>
        <v>21075.3</v>
      </c>
      <c r="F117" s="37">
        <f>F55+F91+F112</f>
        <v>21075.3</v>
      </c>
      <c r="G117" s="38">
        <f>G55+G91+G112</f>
        <v>20534.7</v>
      </c>
      <c r="H117" s="25">
        <f t="shared" si="17"/>
        <v>-540.59999999999854</v>
      </c>
      <c r="I117" s="25">
        <f t="shared" si="15"/>
        <v>97.434911958548639</v>
      </c>
      <c r="J117" s="103"/>
      <c r="K117" s="60"/>
    </row>
    <row r="118" spans="1:12" ht="15.75" thickBot="1" x14ac:dyDescent="0.3">
      <c r="A118" s="258" t="s">
        <v>9</v>
      </c>
      <c r="B118" s="259"/>
      <c r="C118" s="61"/>
      <c r="D118" s="53"/>
      <c r="E118" s="21"/>
      <c r="F118" s="21"/>
      <c r="G118" s="22"/>
      <c r="H118" s="22"/>
      <c r="I118" s="22"/>
      <c r="J118" s="32"/>
      <c r="K118" s="60"/>
    </row>
    <row r="119" spans="1:12" ht="15" customHeight="1" x14ac:dyDescent="0.25">
      <c r="A119" s="92" t="s">
        <v>39</v>
      </c>
      <c r="B119" s="253"/>
      <c r="C119" s="257"/>
      <c r="D119" s="55" t="s">
        <v>2</v>
      </c>
      <c r="E119" s="26">
        <f>SUM(F119:F119)</f>
        <v>0</v>
      </c>
      <c r="F119" s="26">
        <f>F56+F92</f>
        <v>0</v>
      </c>
      <c r="G119" s="27">
        <v>0</v>
      </c>
      <c r="H119" s="27">
        <f t="shared" si="17"/>
        <v>0</v>
      </c>
      <c r="I119" s="27">
        <v>0</v>
      </c>
      <c r="J119" s="101" t="s">
        <v>64</v>
      </c>
      <c r="K119" s="60"/>
    </row>
    <row r="120" spans="1:12" ht="26.25" customHeight="1" x14ac:dyDescent="0.25">
      <c r="A120" s="249"/>
      <c r="B120" s="254"/>
      <c r="C120" s="120"/>
      <c r="D120" s="54" t="s">
        <v>3</v>
      </c>
      <c r="E120" s="6">
        <v>0</v>
      </c>
      <c r="F120" s="6">
        <v>0</v>
      </c>
      <c r="G120" s="8">
        <v>0</v>
      </c>
      <c r="H120" s="8">
        <f t="shared" si="17"/>
        <v>0</v>
      </c>
      <c r="I120" s="8">
        <v>0</v>
      </c>
      <c r="J120" s="102"/>
      <c r="K120" s="60"/>
    </row>
    <row r="121" spans="1:12" ht="27" customHeight="1" x14ac:dyDescent="0.25">
      <c r="A121" s="249"/>
      <c r="B121" s="254"/>
      <c r="C121" s="120"/>
      <c r="D121" s="54" t="s">
        <v>4</v>
      </c>
      <c r="E121" s="6">
        <v>0</v>
      </c>
      <c r="F121" s="6">
        <v>0</v>
      </c>
      <c r="G121" s="8">
        <v>0</v>
      </c>
      <c r="H121" s="8">
        <f t="shared" si="17"/>
        <v>0</v>
      </c>
      <c r="I121" s="8">
        <v>0</v>
      </c>
      <c r="J121" s="102"/>
      <c r="K121" s="60"/>
    </row>
    <row r="122" spans="1:12" ht="16.5" customHeight="1" x14ac:dyDescent="0.25">
      <c r="A122" s="249"/>
      <c r="B122" s="254"/>
      <c r="C122" s="120"/>
      <c r="D122" s="54" t="s">
        <v>5</v>
      </c>
      <c r="E122" s="6">
        <v>0</v>
      </c>
      <c r="F122" s="6">
        <v>0</v>
      </c>
      <c r="G122" s="8">
        <v>0</v>
      </c>
      <c r="H122" s="8">
        <f t="shared" si="17"/>
        <v>0</v>
      </c>
      <c r="I122" s="8">
        <v>0</v>
      </c>
      <c r="J122" s="102"/>
      <c r="K122" s="60"/>
    </row>
    <row r="123" spans="1:12" ht="26.25" customHeight="1" thickBot="1" x14ac:dyDescent="0.3">
      <c r="A123" s="255"/>
      <c r="B123" s="256"/>
      <c r="C123" s="121"/>
      <c r="D123" s="23" t="s">
        <v>38</v>
      </c>
      <c r="E123" s="24">
        <v>0</v>
      </c>
      <c r="F123" s="24">
        <v>0</v>
      </c>
      <c r="G123" s="25">
        <v>0</v>
      </c>
      <c r="H123" s="25">
        <f t="shared" si="17"/>
        <v>0</v>
      </c>
      <c r="I123" s="25">
        <v>0</v>
      </c>
      <c r="J123" s="103"/>
      <c r="K123" s="60"/>
    </row>
    <row r="124" spans="1:12" ht="15" customHeight="1" x14ac:dyDescent="0.25">
      <c r="A124" s="92" t="s">
        <v>10</v>
      </c>
      <c r="B124" s="253"/>
      <c r="C124" s="257"/>
      <c r="D124" s="55" t="s">
        <v>2</v>
      </c>
      <c r="E124" s="26">
        <f>SUM(E125:E128)</f>
        <v>266062.3</v>
      </c>
      <c r="F124" s="26">
        <f t="shared" ref="F124" si="22">SUM(F125:F128)</f>
        <v>266062.299</v>
      </c>
      <c r="G124" s="27">
        <f>SUM(G125:G128)</f>
        <v>265482.87300000002</v>
      </c>
      <c r="H124" s="27">
        <f t="shared" si="17"/>
        <v>-579.42599999997765</v>
      </c>
      <c r="I124" s="27">
        <f t="shared" si="15"/>
        <v>99.782221681847545</v>
      </c>
      <c r="J124" s="101" t="s">
        <v>64</v>
      </c>
      <c r="K124" s="60"/>
    </row>
    <row r="125" spans="1:12" ht="24" x14ac:dyDescent="0.25">
      <c r="A125" s="249"/>
      <c r="B125" s="254"/>
      <c r="C125" s="120"/>
      <c r="D125" s="54" t="s">
        <v>3</v>
      </c>
      <c r="E125" s="6">
        <f>SUM(F125:F125)</f>
        <v>14.9</v>
      </c>
      <c r="F125" s="6">
        <f t="shared" ref="F125:G128" si="23">F114</f>
        <v>14.9</v>
      </c>
      <c r="G125" s="6">
        <f t="shared" si="23"/>
        <v>14.9</v>
      </c>
      <c r="H125" s="8">
        <f t="shared" si="17"/>
        <v>0</v>
      </c>
      <c r="I125" s="8">
        <f>G125/F125*100</f>
        <v>100</v>
      </c>
      <c r="J125" s="102"/>
      <c r="K125" s="60"/>
    </row>
    <row r="126" spans="1:12" ht="26.25" customHeight="1" x14ac:dyDescent="0.25">
      <c r="A126" s="249"/>
      <c r="B126" s="254"/>
      <c r="C126" s="120"/>
      <c r="D126" s="54" t="s">
        <v>4</v>
      </c>
      <c r="E126" s="6">
        <f>E53+E89+E110</f>
        <v>2219.8000000000002</v>
      </c>
      <c r="F126" s="6">
        <f t="shared" si="23"/>
        <v>2219.8090000000002</v>
      </c>
      <c r="G126" s="6">
        <f t="shared" si="23"/>
        <v>2219.8000000000002</v>
      </c>
      <c r="H126" s="8">
        <f t="shared" si="17"/>
        <v>-9.0000000000145519E-3</v>
      </c>
      <c r="I126" s="8">
        <f t="shared" si="15"/>
        <v>99.999594559712122</v>
      </c>
      <c r="J126" s="102"/>
      <c r="K126" s="60"/>
    </row>
    <row r="127" spans="1:12" ht="15.75" customHeight="1" x14ac:dyDescent="0.25">
      <c r="A127" s="249"/>
      <c r="B127" s="254"/>
      <c r="C127" s="120"/>
      <c r="D127" s="54" t="s">
        <v>5</v>
      </c>
      <c r="E127" s="6">
        <f>E54+E90+E111</f>
        <v>242752.3</v>
      </c>
      <c r="F127" s="6">
        <f t="shared" si="23"/>
        <v>242752.29</v>
      </c>
      <c r="G127" s="6">
        <f t="shared" si="23"/>
        <v>242713.473</v>
      </c>
      <c r="H127" s="8">
        <f t="shared" si="17"/>
        <v>-38.817000000010012</v>
      </c>
      <c r="I127" s="8">
        <f t="shared" si="15"/>
        <v>99.984009625614647</v>
      </c>
      <c r="J127" s="102"/>
      <c r="K127" s="60"/>
    </row>
    <row r="128" spans="1:12" ht="24" customHeight="1" thickBot="1" x14ac:dyDescent="0.3">
      <c r="A128" s="255"/>
      <c r="B128" s="256"/>
      <c r="C128" s="121"/>
      <c r="D128" s="23" t="s">
        <v>38</v>
      </c>
      <c r="E128" s="24">
        <f>E55+E91+E112</f>
        <v>21075.3</v>
      </c>
      <c r="F128" s="24">
        <f t="shared" si="23"/>
        <v>21075.3</v>
      </c>
      <c r="G128" s="24">
        <f t="shared" si="23"/>
        <v>20534.7</v>
      </c>
      <c r="H128" s="25">
        <f t="shared" si="17"/>
        <v>-540.59999999999854</v>
      </c>
      <c r="I128" s="25">
        <f t="shared" si="15"/>
        <v>97.434911958548639</v>
      </c>
      <c r="J128" s="103"/>
      <c r="K128" s="60"/>
    </row>
    <row r="129" spans="1:16" ht="15.75" thickBot="1" x14ac:dyDescent="0.3">
      <c r="A129" s="249" t="s">
        <v>9</v>
      </c>
      <c r="B129" s="250"/>
      <c r="C129" s="250"/>
      <c r="D129" s="250"/>
      <c r="E129" s="250"/>
      <c r="F129" s="250"/>
      <c r="G129" s="251"/>
      <c r="H129" s="251"/>
      <c r="I129" s="251"/>
      <c r="J129" s="252"/>
      <c r="K129" s="60"/>
    </row>
    <row r="130" spans="1:16" ht="16.5" customHeight="1" x14ac:dyDescent="0.25">
      <c r="A130" s="92" t="s">
        <v>35</v>
      </c>
      <c r="B130" s="253"/>
      <c r="C130" s="257"/>
      <c r="D130" s="55" t="s">
        <v>2</v>
      </c>
      <c r="E130" s="26">
        <f>SUM(E131:E134)</f>
        <v>252658.6</v>
      </c>
      <c r="F130" s="26">
        <f>SUM(F131:F134)</f>
        <v>252658.609</v>
      </c>
      <c r="G130" s="27">
        <f>SUM(G131:G134)</f>
        <v>252118</v>
      </c>
      <c r="H130" s="27">
        <f>G130-F130</f>
        <v>-540.60899999999674</v>
      </c>
      <c r="I130" s="27">
        <f>G130/F130*100</f>
        <v>99.786031830801377</v>
      </c>
      <c r="J130" s="101" t="s">
        <v>64</v>
      </c>
      <c r="K130" s="60"/>
    </row>
    <row r="131" spans="1:16" ht="24" x14ac:dyDescent="0.25">
      <c r="A131" s="249"/>
      <c r="B131" s="254"/>
      <c r="C131" s="120"/>
      <c r="D131" s="54" t="s">
        <v>3</v>
      </c>
      <c r="E131" s="6">
        <f t="shared" ref="E131:G132" si="24">E22+E27+E32+E42+E47+E58+E63+E68+E83+E99+E104</f>
        <v>14.9</v>
      </c>
      <c r="F131" s="6">
        <f t="shared" si="24"/>
        <v>14.9</v>
      </c>
      <c r="G131" s="6">
        <f t="shared" si="24"/>
        <v>14.9</v>
      </c>
      <c r="H131" s="8">
        <f>G131-F131</f>
        <v>0</v>
      </c>
      <c r="I131" s="8">
        <f>G131/F131*100</f>
        <v>100</v>
      </c>
      <c r="J131" s="102"/>
      <c r="K131" s="60"/>
    </row>
    <row r="132" spans="1:16" ht="23.25" customHeight="1" x14ac:dyDescent="0.25">
      <c r="A132" s="249"/>
      <c r="B132" s="254"/>
      <c r="C132" s="120"/>
      <c r="D132" s="54" t="s">
        <v>4</v>
      </c>
      <c r="E132" s="6">
        <f t="shared" si="24"/>
        <v>2219.8000000000002</v>
      </c>
      <c r="F132" s="6">
        <f t="shared" si="24"/>
        <v>2219.8090000000002</v>
      </c>
      <c r="G132" s="6">
        <f t="shared" si="24"/>
        <v>2219.8000000000002</v>
      </c>
      <c r="H132" s="8">
        <f t="shared" ref="H132:H144" si="25">G132-F132</f>
        <v>-9.0000000000145519E-3</v>
      </c>
      <c r="I132" s="8">
        <f t="shared" ref="I132:I143" si="26">G132/F132*100</f>
        <v>99.999594559712122</v>
      </c>
      <c r="J132" s="102"/>
      <c r="K132" s="60"/>
    </row>
    <row r="133" spans="1:16" ht="13.5" customHeight="1" x14ac:dyDescent="0.25">
      <c r="A133" s="249"/>
      <c r="B133" s="254"/>
      <c r="C133" s="120"/>
      <c r="D133" s="54" t="s">
        <v>5</v>
      </c>
      <c r="E133" s="71">
        <v>229348.6</v>
      </c>
      <c r="F133" s="4">
        <v>229348.6</v>
      </c>
      <c r="G133" s="6">
        <f>G106+G101+G70+G65+G60+G34+G29+G24</f>
        <v>229348.6</v>
      </c>
      <c r="H133" s="8">
        <f t="shared" si="25"/>
        <v>0</v>
      </c>
      <c r="I133" s="8">
        <f t="shared" si="26"/>
        <v>100</v>
      </c>
      <c r="J133" s="102"/>
      <c r="K133" s="60"/>
      <c r="L133" s="87" t="s">
        <v>85</v>
      </c>
      <c r="M133" s="87"/>
      <c r="N133" s="87"/>
      <c r="O133" s="87"/>
      <c r="P133" s="87"/>
    </row>
    <row r="134" spans="1:16" ht="24" customHeight="1" thickBot="1" x14ac:dyDescent="0.3">
      <c r="A134" s="255"/>
      <c r="B134" s="256"/>
      <c r="C134" s="121"/>
      <c r="D134" s="23" t="s">
        <v>38</v>
      </c>
      <c r="E134" s="24">
        <f>E25+E30+E35+E45+E50+E61+E66+E71+E86+E102+E107</f>
        <v>21075.3</v>
      </c>
      <c r="F134" s="24">
        <f>F25+F30+F35+F45+F50+F61+F66+F71+F86+F102+F107</f>
        <v>21075.3</v>
      </c>
      <c r="G134" s="24">
        <f>G25+G30+G35+G45+G50+G61+G66+G71+G86+G102+G107</f>
        <v>20534.699999999997</v>
      </c>
      <c r="H134" s="25">
        <f t="shared" si="25"/>
        <v>-540.60000000000218</v>
      </c>
      <c r="I134" s="25">
        <f t="shared" si="26"/>
        <v>97.434911958548625</v>
      </c>
      <c r="J134" s="103"/>
      <c r="K134" s="60"/>
    </row>
    <row r="135" spans="1:16" x14ac:dyDescent="0.25">
      <c r="A135" s="92" t="s">
        <v>36</v>
      </c>
      <c r="B135" s="253"/>
      <c r="C135" s="257"/>
      <c r="D135" s="55" t="s">
        <v>2</v>
      </c>
      <c r="E135" s="26">
        <f>SUM(E136:E139)</f>
        <v>7932.4000000000005</v>
      </c>
      <c r="F135" s="26">
        <f>SUM(F136:F139)</f>
        <v>7932.4000000000005</v>
      </c>
      <c r="G135" s="26">
        <f>SUM(G136:G139)</f>
        <v>7893.5729999999994</v>
      </c>
      <c r="H135" s="27">
        <f t="shared" si="25"/>
        <v>-38.827000000001135</v>
      </c>
      <c r="I135" s="27">
        <f t="shared" si="26"/>
        <v>99.510526448489728</v>
      </c>
      <c r="J135" s="101" t="s">
        <v>64</v>
      </c>
      <c r="K135" s="60"/>
    </row>
    <row r="136" spans="1:16" ht="24" x14ac:dyDescent="0.25">
      <c r="A136" s="249"/>
      <c r="B136" s="254"/>
      <c r="C136" s="120"/>
      <c r="D136" s="54" t="s">
        <v>3</v>
      </c>
      <c r="E136" s="6">
        <f>SUM(F136:F136)</f>
        <v>0</v>
      </c>
      <c r="F136" s="6">
        <v>0</v>
      </c>
      <c r="G136" s="6">
        <v>0</v>
      </c>
      <c r="H136" s="8">
        <f t="shared" si="25"/>
        <v>0</v>
      </c>
      <c r="I136" s="8">
        <v>0</v>
      </c>
      <c r="J136" s="102"/>
      <c r="K136" s="60"/>
    </row>
    <row r="137" spans="1:16" ht="21.75" customHeight="1" x14ac:dyDescent="0.25">
      <c r="A137" s="249"/>
      <c r="B137" s="254"/>
      <c r="C137" s="120"/>
      <c r="D137" s="54" t="s">
        <v>4</v>
      </c>
      <c r="E137" s="6">
        <f>SUM(F137:F137)</f>
        <v>0</v>
      </c>
      <c r="F137" s="6">
        <v>0</v>
      </c>
      <c r="G137" s="6">
        <v>0</v>
      </c>
      <c r="H137" s="8">
        <f t="shared" si="25"/>
        <v>0</v>
      </c>
      <c r="I137" s="8">
        <v>0</v>
      </c>
      <c r="J137" s="102"/>
      <c r="K137" s="60"/>
      <c r="L137" s="57"/>
      <c r="M137" s="57"/>
      <c r="N137" s="57"/>
    </row>
    <row r="138" spans="1:16" x14ac:dyDescent="0.25">
      <c r="A138" s="249"/>
      <c r="B138" s="254"/>
      <c r="C138" s="120"/>
      <c r="D138" s="54" t="s">
        <v>5</v>
      </c>
      <c r="E138" s="6">
        <f>SUM(F138:F138)</f>
        <v>7932.4000000000005</v>
      </c>
      <c r="F138" s="6">
        <f>F96+F75</f>
        <v>7932.4000000000005</v>
      </c>
      <c r="G138" s="6">
        <f>G96+G75</f>
        <v>7893.5729999999994</v>
      </c>
      <c r="H138" s="8">
        <f t="shared" si="25"/>
        <v>-38.827000000001135</v>
      </c>
      <c r="I138" s="8">
        <f t="shared" si="26"/>
        <v>99.510526448489728</v>
      </c>
      <c r="J138" s="102"/>
      <c r="K138" s="60"/>
    </row>
    <row r="139" spans="1:16" ht="26.25" customHeight="1" thickBot="1" x14ac:dyDescent="0.3">
      <c r="A139" s="255"/>
      <c r="B139" s="256"/>
      <c r="C139" s="121"/>
      <c r="D139" s="23" t="s">
        <v>38</v>
      </c>
      <c r="E139" s="24">
        <f>SUM(F139:F139)</f>
        <v>0</v>
      </c>
      <c r="F139" s="24">
        <v>0</v>
      </c>
      <c r="G139" s="24">
        <v>0</v>
      </c>
      <c r="H139" s="25">
        <f t="shared" si="25"/>
        <v>0</v>
      </c>
      <c r="I139" s="25">
        <v>0</v>
      </c>
      <c r="J139" s="103"/>
      <c r="K139" s="60"/>
    </row>
    <row r="140" spans="1:16" ht="15" customHeight="1" x14ac:dyDescent="0.25">
      <c r="A140" s="92" t="s">
        <v>46</v>
      </c>
      <c r="B140" s="93"/>
      <c r="C140" s="98"/>
      <c r="D140" s="55" t="s">
        <v>2</v>
      </c>
      <c r="E140" s="62">
        <v>600</v>
      </c>
      <c r="F140" s="46">
        <f t="shared" ref="F140:G140" si="27">SUM(F141:F144)</f>
        <v>600</v>
      </c>
      <c r="G140" s="46">
        <f t="shared" si="27"/>
        <v>600</v>
      </c>
      <c r="H140" s="27">
        <f t="shared" si="25"/>
        <v>0</v>
      </c>
      <c r="I140" s="27">
        <f t="shared" si="26"/>
        <v>100</v>
      </c>
      <c r="J140" s="101" t="s">
        <v>64</v>
      </c>
      <c r="K140" s="60"/>
    </row>
    <row r="141" spans="1:16" ht="24" x14ac:dyDescent="0.25">
      <c r="A141" s="94"/>
      <c r="B141" s="95"/>
      <c r="C141" s="99"/>
      <c r="D141" s="54" t="s">
        <v>3</v>
      </c>
      <c r="E141" s="59">
        <f>SUM(F141:F141)</f>
        <v>0</v>
      </c>
      <c r="F141" s="6">
        <v>0</v>
      </c>
      <c r="G141" s="6">
        <v>0</v>
      </c>
      <c r="H141" s="8">
        <f t="shared" si="25"/>
        <v>0</v>
      </c>
      <c r="I141" s="8">
        <v>0</v>
      </c>
      <c r="J141" s="102"/>
      <c r="K141" s="60"/>
    </row>
    <row r="142" spans="1:16" ht="21.75" customHeight="1" x14ac:dyDescent="0.25">
      <c r="A142" s="94"/>
      <c r="B142" s="95"/>
      <c r="C142" s="99"/>
      <c r="D142" s="54" t="s">
        <v>4</v>
      </c>
      <c r="E142" s="59">
        <f>SUM(F142:F142)</f>
        <v>0</v>
      </c>
      <c r="F142" s="6">
        <v>0</v>
      </c>
      <c r="G142" s="6">
        <v>0</v>
      </c>
      <c r="H142" s="8">
        <f t="shared" si="25"/>
        <v>0</v>
      </c>
      <c r="I142" s="8">
        <v>0</v>
      </c>
      <c r="J142" s="102"/>
      <c r="K142" s="60"/>
    </row>
    <row r="143" spans="1:16" x14ac:dyDescent="0.25">
      <c r="A143" s="94"/>
      <c r="B143" s="95"/>
      <c r="C143" s="99"/>
      <c r="D143" s="54" t="s">
        <v>5</v>
      </c>
      <c r="E143" s="59">
        <v>600</v>
      </c>
      <c r="F143" s="9">
        <f>F80</f>
        <v>600</v>
      </c>
      <c r="G143" s="9">
        <f>G80</f>
        <v>600</v>
      </c>
      <c r="H143" s="8">
        <f t="shared" si="25"/>
        <v>0</v>
      </c>
      <c r="I143" s="8">
        <f t="shared" si="26"/>
        <v>100</v>
      </c>
      <c r="J143" s="102"/>
      <c r="K143" s="60"/>
    </row>
    <row r="144" spans="1:16" ht="24.75" thickBot="1" x14ac:dyDescent="0.3">
      <c r="A144" s="96"/>
      <c r="B144" s="97"/>
      <c r="C144" s="100"/>
      <c r="D144" s="23" t="s">
        <v>38</v>
      </c>
      <c r="E144" s="58">
        <f>SUM(F144:F144)</f>
        <v>0</v>
      </c>
      <c r="F144" s="24">
        <v>0</v>
      </c>
      <c r="G144" s="24">
        <v>0</v>
      </c>
      <c r="H144" s="25">
        <f t="shared" si="25"/>
        <v>0</v>
      </c>
      <c r="I144" s="25">
        <v>0</v>
      </c>
      <c r="J144" s="103"/>
      <c r="K144" s="60"/>
    </row>
    <row r="145" spans="1:13" x14ac:dyDescent="0.25">
      <c r="A145" s="92" t="s">
        <v>82</v>
      </c>
      <c r="B145" s="93"/>
      <c r="C145" s="98"/>
      <c r="D145" s="55" t="s">
        <v>2</v>
      </c>
      <c r="E145" s="62">
        <f>SUM(E146:E149)</f>
        <v>4871.3</v>
      </c>
      <c r="F145" s="46">
        <f t="shared" ref="F145:G145" si="28">SUM(F146:F149)</f>
        <v>4871.3</v>
      </c>
      <c r="G145" s="46">
        <f t="shared" si="28"/>
        <v>4871.3</v>
      </c>
      <c r="H145" s="27">
        <f t="shared" ref="H145:H149" si="29">G145-F145</f>
        <v>0</v>
      </c>
      <c r="I145" s="49">
        <f t="shared" ref="I145:I148" si="30">G145/F145*100</f>
        <v>100</v>
      </c>
      <c r="J145" s="101" t="s">
        <v>64</v>
      </c>
      <c r="K145" s="60"/>
    </row>
    <row r="146" spans="1:13" ht="24" x14ac:dyDescent="0.25">
      <c r="A146" s="94"/>
      <c r="B146" s="95"/>
      <c r="C146" s="99"/>
      <c r="D146" s="54" t="s">
        <v>3</v>
      </c>
      <c r="E146" s="59">
        <f>E37</f>
        <v>0</v>
      </c>
      <c r="F146" s="6">
        <v>0</v>
      </c>
      <c r="G146" s="6">
        <v>0</v>
      </c>
      <c r="H146" s="8">
        <f t="shared" si="29"/>
        <v>0</v>
      </c>
      <c r="I146" s="56">
        <v>0</v>
      </c>
      <c r="J146" s="102"/>
      <c r="K146" s="60"/>
    </row>
    <row r="147" spans="1:13" ht="23.25" customHeight="1" x14ac:dyDescent="0.25">
      <c r="A147" s="94"/>
      <c r="B147" s="95"/>
      <c r="C147" s="99"/>
      <c r="D147" s="54" t="s">
        <v>4</v>
      </c>
      <c r="E147" s="59">
        <f>E38</f>
        <v>0</v>
      </c>
      <c r="F147" s="6">
        <v>0</v>
      </c>
      <c r="G147" s="6">
        <v>0</v>
      </c>
      <c r="H147" s="8">
        <f t="shared" si="29"/>
        <v>0</v>
      </c>
      <c r="I147" s="8">
        <v>0</v>
      </c>
      <c r="J147" s="102"/>
      <c r="K147" s="60"/>
    </row>
    <row r="148" spans="1:13" x14ac:dyDescent="0.25">
      <c r="A148" s="94"/>
      <c r="B148" s="95"/>
      <c r="C148" s="99"/>
      <c r="D148" s="54" t="s">
        <v>5</v>
      </c>
      <c r="E148" s="59">
        <f>E39</f>
        <v>4871.3</v>
      </c>
      <c r="F148" s="9">
        <f>F39</f>
        <v>4871.3</v>
      </c>
      <c r="G148" s="9">
        <f>G39</f>
        <v>4871.3</v>
      </c>
      <c r="H148" s="8">
        <f t="shared" si="29"/>
        <v>0</v>
      </c>
      <c r="I148" s="22">
        <f t="shared" si="30"/>
        <v>100</v>
      </c>
      <c r="J148" s="102"/>
      <c r="K148" s="60"/>
    </row>
    <row r="149" spans="1:13" ht="24.75" thickBot="1" x14ac:dyDescent="0.3">
      <c r="A149" s="96"/>
      <c r="B149" s="97"/>
      <c r="C149" s="100"/>
      <c r="D149" s="23" t="s">
        <v>38</v>
      </c>
      <c r="E149" s="58">
        <f>E40</f>
        <v>0</v>
      </c>
      <c r="F149" s="24">
        <v>0</v>
      </c>
      <c r="G149" s="24">
        <v>0</v>
      </c>
      <c r="H149" s="25">
        <f t="shared" si="29"/>
        <v>0</v>
      </c>
      <c r="I149" s="8">
        <v>0</v>
      </c>
      <c r="J149" s="103"/>
      <c r="K149" s="60"/>
    </row>
    <row r="150" spans="1:13" x14ac:dyDescent="0.25">
      <c r="A150" s="60"/>
      <c r="B150" s="60"/>
      <c r="C150" s="60"/>
      <c r="D150" s="60"/>
      <c r="E150" s="60"/>
      <c r="F150" s="60"/>
      <c r="G150" s="60"/>
      <c r="H150" s="60"/>
      <c r="I150" s="60"/>
      <c r="J150" s="60"/>
      <c r="K150" s="60"/>
    </row>
    <row r="151" spans="1:13" ht="48.75" customHeight="1" x14ac:dyDescent="0.25">
      <c r="A151" s="60"/>
      <c r="B151" s="117" t="s">
        <v>86</v>
      </c>
      <c r="C151" s="118"/>
      <c r="D151" s="115" t="s">
        <v>87</v>
      </c>
      <c r="E151" s="116"/>
      <c r="F151" s="40" t="s">
        <v>67</v>
      </c>
      <c r="G151" s="108" t="s">
        <v>88</v>
      </c>
      <c r="H151" s="108"/>
      <c r="I151" s="41"/>
      <c r="J151" s="114" t="s">
        <v>78</v>
      </c>
      <c r="K151" s="114"/>
    </row>
    <row r="152" spans="1:13" ht="40.5" customHeight="1" x14ac:dyDescent="0.25">
      <c r="B152" s="42" t="s">
        <v>57</v>
      </c>
      <c r="C152" s="42" t="s">
        <v>14</v>
      </c>
      <c r="D152" s="88" t="s">
        <v>115</v>
      </c>
      <c r="E152" s="109"/>
      <c r="F152" s="43" t="s">
        <v>68</v>
      </c>
      <c r="G152" s="111" t="s">
        <v>69</v>
      </c>
      <c r="H152" s="111"/>
      <c r="I152" s="44" t="s">
        <v>68</v>
      </c>
      <c r="J152" s="91" t="s">
        <v>70</v>
      </c>
      <c r="K152" s="91"/>
    </row>
    <row r="153" spans="1:13" ht="62.25" customHeight="1" x14ac:dyDescent="0.25">
      <c r="B153" s="117" t="s">
        <v>71</v>
      </c>
      <c r="C153" s="107"/>
      <c r="D153" s="115" t="s">
        <v>72</v>
      </c>
      <c r="E153" s="107"/>
      <c r="F153" s="40" t="s">
        <v>73</v>
      </c>
      <c r="G153" s="108" t="s">
        <v>74</v>
      </c>
      <c r="H153" s="109"/>
      <c r="I153" s="41"/>
      <c r="J153" s="110" t="s">
        <v>90</v>
      </c>
      <c r="K153" s="110"/>
    </row>
    <row r="154" spans="1:13" ht="62.25" customHeight="1" x14ac:dyDescent="0.25">
      <c r="B154" s="45" t="s">
        <v>75</v>
      </c>
      <c r="C154" s="45"/>
      <c r="D154" s="88" t="s">
        <v>76</v>
      </c>
      <c r="E154" s="107"/>
      <c r="F154" s="43" t="s">
        <v>68</v>
      </c>
      <c r="G154" s="111" t="s">
        <v>77</v>
      </c>
      <c r="H154" s="111"/>
      <c r="I154" s="44" t="s">
        <v>68</v>
      </c>
      <c r="J154" s="91" t="s">
        <v>70</v>
      </c>
      <c r="K154" s="91"/>
    </row>
    <row r="155" spans="1:13" ht="50.25" customHeight="1" x14ac:dyDescent="0.25">
      <c r="B155" s="104" t="s">
        <v>37</v>
      </c>
      <c r="C155" s="105"/>
      <c r="D155" s="106" t="s">
        <v>79</v>
      </c>
      <c r="E155" s="107"/>
      <c r="F155" s="40" t="s">
        <v>73</v>
      </c>
      <c r="G155" s="112" t="s">
        <v>92</v>
      </c>
      <c r="H155" s="113"/>
      <c r="I155" s="41"/>
      <c r="J155" s="110" t="s">
        <v>91</v>
      </c>
      <c r="K155" s="110"/>
      <c r="M155" t="s">
        <v>14</v>
      </c>
    </row>
    <row r="156" spans="1:13" ht="66.75" customHeight="1" x14ac:dyDescent="0.25">
      <c r="B156" s="45" t="s">
        <v>75</v>
      </c>
      <c r="D156" s="88" t="s">
        <v>80</v>
      </c>
      <c r="E156" s="89"/>
      <c r="F156" s="43" t="s">
        <v>68</v>
      </c>
      <c r="G156" s="90" t="s">
        <v>93</v>
      </c>
      <c r="H156" s="90"/>
      <c r="I156" s="44" t="s">
        <v>68</v>
      </c>
      <c r="J156" s="91" t="s">
        <v>70</v>
      </c>
      <c r="K156" s="91"/>
    </row>
    <row r="157" spans="1:13" ht="48" customHeight="1" x14ac:dyDescent="0.25">
      <c r="B157" s="104" t="s">
        <v>81</v>
      </c>
      <c r="C157" s="105"/>
      <c r="D157" s="106" t="s">
        <v>94</v>
      </c>
      <c r="E157" s="107"/>
      <c r="F157" s="40" t="s">
        <v>73</v>
      </c>
      <c r="G157" s="108" t="s">
        <v>97</v>
      </c>
      <c r="H157" s="109"/>
      <c r="I157" s="41"/>
      <c r="J157" s="110" t="s">
        <v>96</v>
      </c>
      <c r="K157" s="110"/>
    </row>
    <row r="158" spans="1:13" ht="42" customHeight="1" x14ac:dyDescent="0.25">
      <c r="B158" s="45" t="s">
        <v>75</v>
      </c>
      <c r="D158" s="88" t="s">
        <v>95</v>
      </c>
      <c r="E158" s="89"/>
      <c r="F158" s="43" t="s">
        <v>68</v>
      </c>
      <c r="G158" s="90" t="s">
        <v>98</v>
      </c>
      <c r="H158" s="90"/>
      <c r="I158" s="47" t="s">
        <v>68</v>
      </c>
      <c r="J158" s="91" t="s">
        <v>70</v>
      </c>
      <c r="K158" s="91"/>
    </row>
  </sheetData>
  <mergeCells count="143">
    <mergeCell ref="J130:J134"/>
    <mergeCell ref="A129:J129"/>
    <mergeCell ref="J135:J139"/>
    <mergeCell ref="J140:J144"/>
    <mergeCell ref="J113:J117"/>
    <mergeCell ref="J119:J123"/>
    <mergeCell ref="J124:J128"/>
    <mergeCell ref="A140:B144"/>
    <mergeCell ref="C140:C144"/>
    <mergeCell ref="A124:B128"/>
    <mergeCell ref="C124:C128"/>
    <mergeCell ref="A130:B134"/>
    <mergeCell ref="C130:C134"/>
    <mergeCell ref="A135:B139"/>
    <mergeCell ref="C135:C139"/>
    <mergeCell ref="A118:B118"/>
    <mergeCell ref="A119:B123"/>
    <mergeCell ref="C119:C123"/>
    <mergeCell ref="A113:B117"/>
    <mergeCell ref="J93:J97"/>
    <mergeCell ref="H1:J1"/>
    <mergeCell ref="H2:J2"/>
    <mergeCell ref="H4:J4"/>
    <mergeCell ref="J98:J102"/>
    <mergeCell ref="J21:J25"/>
    <mergeCell ref="J26:J30"/>
    <mergeCell ref="J31:J35"/>
    <mergeCell ref="J41:J45"/>
    <mergeCell ref="J46:J50"/>
    <mergeCell ref="J51:J55"/>
    <mergeCell ref="J57:J61"/>
    <mergeCell ref="J62:J66"/>
    <mergeCell ref="J67:J71"/>
    <mergeCell ref="J72:J76"/>
    <mergeCell ref="J77:J81"/>
    <mergeCell ref="A11:J11"/>
    <mergeCell ref="A12:J12"/>
    <mergeCell ref="A7:J7"/>
    <mergeCell ref="I3:J3"/>
    <mergeCell ref="G16:G18"/>
    <mergeCell ref="H16:J16"/>
    <mergeCell ref="L25:L26"/>
    <mergeCell ref="M25:M26"/>
    <mergeCell ref="J17:J18"/>
    <mergeCell ref="A20:J20"/>
    <mergeCell ref="E16:E18"/>
    <mergeCell ref="F16:F18"/>
    <mergeCell ref="A21:A25"/>
    <mergeCell ref="A14:J14"/>
    <mergeCell ref="A15:J15"/>
    <mergeCell ref="A16:A18"/>
    <mergeCell ref="B16:B18"/>
    <mergeCell ref="C16:C18"/>
    <mergeCell ref="D16:D18"/>
    <mergeCell ref="B21:B25"/>
    <mergeCell ref="C21:C25"/>
    <mergeCell ref="A8:J8"/>
    <mergeCell ref="A26:A30"/>
    <mergeCell ref="B26:B30"/>
    <mergeCell ref="C26:C30"/>
    <mergeCell ref="A56:J56"/>
    <mergeCell ref="C31:C35"/>
    <mergeCell ref="B46:B50"/>
    <mergeCell ref="C46:C50"/>
    <mergeCell ref="A46:A50"/>
    <mergeCell ref="A51:A55"/>
    <mergeCell ref="B51:B55"/>
    <mergeCell ref="C51:C55"/>
    <mergeCell ref="A41:A45"/>
    <mergeCell ref="B41:B45"/>
    <mergeCell ref="C41:C45"/>
    <mergeCell ref="B31:B40"/>
    <mergeCell ref="C36:C40"/>
    <mergeCell ref="J36:J40"/>
    <mergeCell ref="A31:A40"/>
    <mergeCell ref="A62:A66"/>
    <mergeCell ref="B62:B66"/>
    <mergeCell ref="C62:C66"/>
    <mergeCell ref="A57:A61"/>
    <mergeCell ref="B57:B61"/>
    <mergeCell ref="C67:C71"/>
    <mergeCell ref="C72:C76"/>
    <mergeCell ref="A67:A81"/>
    <mergeCell ref="C77:C81"/>
    <mergeCell ref="B67:B81"/>
    <mergeCell ref="C57:C61"/>
    <mergeCell ref="C113:C117"/>
    <mergeCell ref="A87:A91"/>
    <mergeCell ref="B87:B91"/>
    <mergeCell ref="C87:C91"/>
    <mergeCell ref="A82:A86"/>
    <mergeCell ref="B82:B86"/>
    <mergeCell ref="C82:C86"/>
    <mergeCell ref="A108:A112"/>
    <mergeCell ref="B108:B112"/>
    <mergeCell ref="C108:C112"/>
    <mergeCell ref="A92:J92"/>
    <mergeCell ref="J103:J107"/>
    <mergeCell ref="J108:J112"/>
    <mergeCell ref="C103:C107"/>
    <mergeCell ref="B98:B102"/>
    <mergeCell ref="B103:B107"/>
    <mergeCell ref="A98:A102"/>
    <mergeCell ref="A103:A107"/>
    <mergeCell ref="C93:C97"/>
    <mergeCell ref="B93:B97"/>
    <mergeCell ref="A93:A97"/>
    <mergeCell ref="C98:C102"/>
    <mergeCell ref="J82:J86"/>
    <mergeCell ref="J87:J91"/>
    <mergeCell ref="G152:H152"/>
    <mergeCell ref="J152:K152"/>
    <mergeCell ref="G153:H153"/>
    <mergeCell ref="J153:K153"/>
    <mergeCell ref="D151:E151"/>
    <mergeCell ref="D152:E152"/>
    <mergeCell ref="B151:C151"/>
    <mergeCell ref="B153:C153"/>
    <mergeCell ref="D153:E153"/>
    <mergeCell ref="L133:P133"/>
    <mergeCell ref="L54:P54"/>
    <mergeCell ref="D158:E158"/>
    <mergeCell ref="G158:H158"/>
    <mergeCell ref="J158:K158"/>
    <mergeCell ref="A145:B149"/>
    <mergeCell ref="C145:C149"/>
    <mergeCell ref="J145:J149"/>
    <mergeCell ref="B157:C157"/>
    <mergeCell ref="D157:E157"/>
    <mergeCell ref="G157:H157"/>
    <mergeCell ref="J157:K157"/>
    <mergeCell ref="G154:H154"/>
    <mergeCell ref="J154:K154"/>
    <mergeCell ref="G155:H155"/>
    <mergeCell ref="J155:K155"/>
    <mergeCell ref="G156:H156"/>
    <mergeCell ref="J156:K156"/>
    <mergeCell ref="D154:E154"/>
    <mergeCell ref="B155:C155"/>
    <mergeCell ref="D155:E155"/>
    <mergeCell ref="D156:E156"/>
    <mergeCell ref="G151:H151"/>
    <mergeCell ref="J151:K151"/>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Николаевна Румянцева</dc:creator>
  <cp:lastModifiedBy>Наталья Николаевна Румянцева</cp:lastModifiedBy>
  <cp:lastPrinted>2020-01-20T09:28:16Z</cp:lastPrinted>
  <dcterms:created xsi:type="dcterms:W3CDTF">2018-10-15T13:22:37Z</dcterms:created>
  <dcterms:modified xsi:type="dcterms:W3CDTF">2020-01-20T09:36:57Z</dcterms:modified>
</cp:coreProperties>
</file>