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540" windowWidth="19320" windowHeight="119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70" i="1"/>
  <c r="G61"/>
  <c r="G60"/>
  <c r="H36"/>
  <c r="H39"/>
  <c r="G24"/>
  <c r="E140"/>
  <c r="E143"/>
  <c r="E54"/>
  <c r="E116" s="1"/>
  <c r="E36"/>
  <c r="I39" l="1"/>
  <c r="G91" l="1"/>
  <c r="F91"/>
  <c r="E91" s="1"/>
  <c r="G90"/>
  <c r="F90"/>
  <c r="G89"/>
  <c r="F89"/>
  <c r="G88"/>
  <c r="F88"/>
  <c r="F54"/>
  <c r="G54"/>
  <c r="G133" l="1"/>
  <c r="F111" l="1"/>
  <c r="I23" l="1"/>
  <c r="G148" l="1"/>
  <c r="F148"/>
  <c r="F132"/>
  <c r="F131"/>
  <c r="G36"/>
  <c r="H148" l="1"/>
  <c r="I148"/>
  <c r="H37" l="1"/>
  <c r="H38"/>
  <c r="H40"/>
  <c r="H35"/>
  <c r="F36"/>
  <c r="E149"/>
  <c r="E148"/>
  <c r="E147"/>
  <c r="E146"/>
  <c r="H149"/>
  <c r="H147"/>
  <c r="H146"/>
  <c r="G145"/>
  <c r="F145"/>
  <c r="I36" l="1"/>
  <c r="I145"/>
  <c r="H145"/>
  <c r="E145"/>
  <c r="F21"/>
  <c r="F116" l="1"/>
  <c r="F127" s="1"/>
  <c r="G143" l="1"/>
  <c r="G140" s="1"/>
  <c r="G138"/>
  <c r="H136"/>
  <c r="H137"/>
  <c r="H139"/>
  <c r="H141"/>
  <c r="H142"/>
  <c r="H144"/>
  <c r="G134"/>
  <c r="G132"/>
  <c r="G131"/>
  <c r="G112"/>
  <c r="G111"/>
  <c r="G110"/>
  <c r="G109"/>
  <c r="G108" l="1"/>
  <c r="G135"/>
  <c r="G130"/>
  <c r="G67"/>
  <c r="G62"/>
  <c r="G116"/>
  <c r="G127" s="1"/>
  <c r="G87" l="1"/>
  <c r="G98"/>
  <c r="H99"/>
  <c r="H100"/>
  <c r="H101"/>
  <c r="H102"/>
  <c r="H104"/>
  <c r="H105"/>
  <c r="H106"/>
  <c r="H107"/>
  <c r="H111"/>
  <c r="H120"/>
  <c r="H121"/>
  <c r="H122"/>
  <c r="H123"/>
  <c r="G103"/>
  <c r="I96"/>
  <c r="I101"/>
  <c r="I111"/>
  <c r="H94"/>
  <c r="H95"/>
  <c r="H96"/>
  <c r="H97"/>
  <c r="G93"/>
  <c r="G77"/>
  <c r="G72"/>
  <c r="G57" l="1"/>
  <c r="H83"/>
  <c r="H84"/>
  <c r="H85"/>
  <c r="H86"/>
  <c r="I60"/>
  <c r="I61"/>
  <c r="I65"/>
  <c r="I70"/>
  <c r="I71"/>
  <c r="I80"/>
  <c r="H59"/>
  <c r="H60"/>
  <c r="H61"/>
  <c r="H63"/>
  <c r="H64"/>
  <c r="H65"/>
  <c r="H66"/>
  <c r="H68"/>
  <c r="H69"/>
  <c r="H70"/>
  <c r="H71"/>
  <c r="H73"/>
  <c r="H74"/>
  <c r="H75"/>
  <c r="H76"/>
  <c r="H78"/>
  <c r="H79"/>
  <c r="H80"/>
  <c r="H81"/>
  <c r="H58"/>
  <c r="G55"/>
  <c r="G117" s="1"/>
  <c r="G128" s="1"/>
  <c r="G53"/>
  <c r="G115" s="1"/>
  <c r="G126" s="1"/>
  <c r="G52"/>
  <c r="G114" s="1"/>
  <c r="G125" s="1"/>
  <c r="G46"/>
  <c r="G41"/>
  <c r="H42"/>
  <c r="H43"/>
  <c r="H44"/>
  <c r="H45"/>
  <c r="H47"/>
  <c r="H48"/>
  <c r="H49"/>
  <c r="H50"/>
  <c r="G31"/>
  <c r="G113" l="1"/>
  <c r="G51"/>
  <c r="G26"/>
  <c r="G21"/>
  <c r="H27"/>
  <c r="H28"/>
  <c r="H30"/>
  <c r="H32"/>
  <c r="H33"/>
  <c r="H34"/>
  <c r="I25"/>
  <c r="I30"/>
  <c r="I34"/>
  <c r="H25"/>
  <c r="H22"/>
  <c r="H23"/>
  <c r="I24"/>
  <c r="H24"/>
  <c r="E55"/>
  <c r="E53"/>
  <c r="E52"/>
  <c r="E46"/>
  <c r="E31"/>
  <c r="E26"/>
  <c r="E21"/>
  <c r="E51" l="1"/>
  <c r="G124"/>
  <c r="E41"/>
  <c r="F55"/>
  <c r="F52"/>
  <c r="H52" l="1"/>
  <c r="I52"/>
  <c r="I55"/>
  <c r="H55"/>
  <c r="F53"/>
  <c r="I53" l="1"/>
  <c r="H53"/>
  <c r="F119"/>
  <c r="H119" s="1"/>
  <c r="F138"/>
  <c r="H138" l="1"/>
  <c r="I138"/>
  <c r="E119"/>
  <c r="F143"/>
  <c r="F140" s="1"/>
  <c r="E144"/>
  <c r="E142"/>
  <c r="E141"/>
  <c r="F77"/>
  <c r="E78"/>
  <c r="E79"/>
  <c r="E81"/>
  <c r="H140" l="1"/>
  <c r="I140"/>
  <c r="I77"/>
  <c r="H77"/>
  <c r="I143"/>
  <c r="H143"/>
  <c r="E77"/>
  <c r="I29" l="1"/>
  <c r="H29"/>
  <c r="H90" l="1"/>
  <c r="I90"/>
  <c r="H133"/>
  <c r="I133"/>
  <c r="F51"/>
  <c r="H54"/>
  <c r="I54"/>
  <c r="I21"/>
  <c r="H21"/>
  <c r="F134"/>
  <c r="F130" s="1"/>
  <c r="F72"/>
  <c r="E73"/>
  <c r="E74"/>
  <c r="E76"/>
  <c r="F112"/>
  <c r="H112" s="1"/>
  <c r="F110"/>
  <c r="H110" s="1"/>
  <c r="F109"/>
  <c r="H109" s="1"/>
  <c r="F98"/>
  <c r="E99"/>
  <c r="E100"/>
  <c r="E102"/>
  <c r="F103"/>
  <c r="E104"/>
  <c r="E105"/>
  <c r="E107"/>
  <c r="H72" l="1"/>
  <c r="H88"/>
  <c r="H103"/>
  <c r="H98"/>
  <c r="I98"/>
  <c r="H89"/>
  <c r="I131"/>
  <c r="H131"/>
  <c r="I132"/>
  <c r="H132"/>
  <c r="I134"/>
  <c r="H134"/>
  <c r="I51"/>
  <c r="H51"/>
  <c r="F115"/>
  <c r="F126" s="1"/>
  <c r="E72"/>
  <c r="E98"/>
  <c r="F117"/>
  <c r="F128" s="1"/>
  <c r="E103"/>
  <c r="F114" l="1"/>
  <c r="F125" s="1"/>
  <c r="H91"/>
  <c r="I91"/>
  <c r="H117"/>
  <c r="I117"/>
  <c r="H114"/>
  <c r="I114"/>
  <c r="H115"/>
  <c r="I115"/>
  <c r="I125" l="1"/>
  <c r="H125"/>
  <c r="H126"/>
  <c r="I126"/>
  <c r="H128"/>
  <c r="I128"/>
  <c r="I116" l="1"/>
  <c r="H116"/>
  <c r="F135"/>
  <c r="H135" l="1"/>
  <c r="I135"/>
  <c r="F124"/>
  <c r="H127"/>
  <c r="I127"/>
  <c r="H124" l="1"/>
  <c r="I124"/>
  <c r="E125"/>
  <c r="F93"/>
  <c r="E95"/>
  <c r="E97"/>
  <c r="E94"/>
  <c r="F82"/>
  <c r="H82" s="1"/>
  <c r="E84"/>
  <c r="E85"/>
  <c r="E90" s="1"/>
  <c r="E86"/>
  <c r="E83"/>
  <c r="F67"/>
  <c r="E68"/>
  <c r="F62"/>
  <c r="E64"/>
  <c r="E66"/>
  <c r="E63"/>
  <c r="F57"/>
  <c r="E59"/>
  <c r="E89" s="1"/>
  <c r="E58"/>
  <c r="F46"/>
  <c r="H46" s="1"/>
  <c r="F31"/>
  <c r="F26"/>
  <c r="E134" l="1"/>
  <c r="E67"/>
  <c r="E132"/>
  <c r="E131"/>
  <c r="I93"/>
  <c r="H93"/>
  <c r="I62"/>
  <c r="H62"/>
  <c r="H67"/>
  <c r="I67"/>
  <c r="I26"/>
  <c r="H26"/>
  <c r="I57"/>
  <c r="H57"/>
  <c r="H31"/>
  <c r="I31"/>
  <c r="E137"/>
  <c r="E138"/>
  <c r="E139"/>
  <c r="E136"/>
  <c r="E110"/>
  <c r="E112"/>
  <c r="F41"/>
  <c r="H41" s="1"/>
  <c r="E57"/>
  <c r="E82"/>
  <c r="E88"/>
  <c r="F87"/>
  <c r="E117" l="1"/>
  <c r="E128"/>
  <c r="E93"/>
  <c r="E111"/>
  <c r="E126"/>
  <c r="E115"/>
  <c r="I87"/>
  <c r="H87"/>
  <c r="H130"/>
  <c r="I130"/>
  <c r="E135"/>
  <c r="E130"/>
  <c r="E109"/>
  <c r="E114" s="1"/>
  <c r="E87"/>
  <c r="F113" l="1"/>
  <c r="F108"/>
  <c r="H108" l="1"/>
  <c r="I108"/>
  <c r="E108"/>
  <c r="E127"/>
  <c r="E124" s="1"/>
  <c r="E113"/>
  <c r="I113"/>
  <c r="H113"/>
</calcChain>
</file>

<file path=xl/sharedStrings.xml><?xml version="1.0" encoding="utf-8"?>
<sst xmlns="http://schemas.openxmlformats.org/spreadsheetml/2006/main" count="280" uniqueCount="117">
  <si>
    <t>Номер основного мероприятия</t>
  </si>
  <si>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</si>
  <si>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</si>
  <si>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</si>
  <si>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</si>
  <si>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</si>
  <si>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Итого по подпрограмме I</t>
  </si>
  <si>
    <t>Итого по подпрограмме II</t>
  </si>
  <si>
    <t>Итого по подпрограмме III</t>
  </si>
  <si>
    <t>В том числе:</t>
  </si>
  <si>
    <t>Прочие расходы</t>
  </si>
  <si>
    <t>Развитие библиотечного дела (1)</t>
  </si>
  <si>
    <t>Развитие музейного дела (1)</t>
  </si>
  <si>
    <t>Управление культуры администрации города Югорска</t>
  </si>
  <si>
    <t xml:space="preserve"> </t>
  </si>
  <si>
    <t>Стимулирование культурного разнообразия в городе Югорске (1)</t>
  </si>
  <si>
    <t>Всего по муниципальной программе:</t>
  </si>
  <si>
    <t>Основные мероприятия муниципальной программы (их связь с целевыми показателями муниципальной программы)</t>
  </si>
  <si>
    <t>Управление культуры администрации города Югорска,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</si>
  <si>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</si>
  <si>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</si>
  <si>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</si>
  <si>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</si>
  <si>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</si>
  <si>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</si>
  <si>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</si>
  <si>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</si>
  <si>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</si>
  <si>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3.1</t>
  </si>
  <si>
    <t xml:space="preserve">Управление бухгалтерского учета и отчетности администрации города Югорска   </t>
  </si>
  <si>
    <t xml:space="preserve">Управление культуры администрации города Югорска         </t>
  </si>
  <si>
    <t>3.2</t>
  </si>
  <si>
    <t>3.3</t>
  </si>
  <si>
    <t>Проведение независимой оценки качества условий оказания услуг организациями культуры, в том числе негосударственными (коммерческими, некоммерческими) (1)</t>
  </si>
  <si>
    <t>Освещение мероприятий в сфере культуры в  средствах массовой информации (1)</t>
  </si>
  <si>
    <t>Ответственный исполнитель                                                                                             (Управление культуры администрации города Югорска)</t>
  </si>
  <si>
    <t>Соисполнитель 1                                                                                                         (Управление бухгалтерского учета и отчетности администрации города Югорска)</t>
  </si>
  <si>
    <t>Департамент муниципальной собственности и градостроительства администрации города Югорска</t>
  </si>
  <si>
    <t>иные источники финансирования</t>
  </si>
  <si>
    <t>в том числе инвестиции в объекты муниципальной собственности</t>
  </si>
  <si>
    <t>Подпрограмма I «Модернизация и развитие учреждений и организаций культуры»</t>
  </si>
  <si>
    <t>Подпрограмма II «Поддержка творческих инициатив, способствующих самореализации населения»</t>
  </si>
  <si>
    <t>Подпрограмма III «Организационные, экономические механизмы развития культуры»</t>
  </si>
  <si>
    <t>Поддержка одаренных детей и молодежи, развитие художественного образования (4)</t>
  </si>
  <si>
    <t>Организационно-техническое и финансовое обеспечение деятельности  Управления культуры администрации города Югорска (1)</t>
  </si>
  <si>
    <t>Участие в реализации федерального проекта «Творческие люди»                                        (1, 2, 3, 4)</t>
  </si>
  <si>
    <t>Соисполнитель 2                                                                                     (Департамент муниципальной собственности и градостроительства администрации города Югорска)</t>
  </si>
  <si>
    <t xml:space="preserve">Ответственный исполнитель/соисполнитель 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</si>
  <si>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</si>
  <si>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</si>
  <si>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</si>
  <si>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Абсолютное значение</t>
  </si>
  <si>
    <t>Относительное значение</t>
  </si>
  <si>
    <t>Отклонение</t>
  </si>
  <si>
    <t>Результаты реализации муниципальной программы</t>
  </si>
  <si>
    <t>(гр.7-гр.6)</t>
  </si>
  <si>
    <t>(гр.7/гр.6*100%)</t>
  </si>
  <si>
    <t>(ответственный исполнитель)</t>
  </si>
  <si>
    <t>Муниципальная программа города Югорска "Культурное пространство"</t>
  </si>
  <si>
    <t>(наименование программы)</t>
  </si>
  <si>
    <t xml:space="preserve">Отчет </t>
  </si>
  <si>
    <t>об исполнении муниципальной программы</t>
  </si>
  <si>
    <t>по</t>
  </si>
  <si>
    <t>состоянию на</t>
  </si>
  <si>
    <t>Х</t>
  </si>
  <si>
    <t>Компенсация проезда почетных граждан ко Дню города Югорска</t>
  </si>
  <si>
    <t>Фейерверк</t>
  </si>
  <si>
    <t>/_________</t>
  </si>
  <si>
    <t>(подпись)</t>
  </si>
  <si>
    <t>Исполнитель: главный специалист Управления культуры администрации города Югорска</t>
  </si>
  <si>
    <t>(телефон)</t>
  </si>
  <si>
    <t>Управление бухгалтерского учета и отчетности администрации города Югорска</t>
  </si>
  <si>
    <t>Михайлова Л.А.</t>
  </si>
  <si>
    <t>/__________</t>
  </si>
  <si>
    <t>Бочарова О.В.</t>
  </si>
  <si>
    <t>(соисполнитель)</t>
  </si>
  <si>
    <t>Начальник управления бухгалтерского учета и отчетности администрации города Югорска</t>
  </si>
  <si>
    <t>Исполнитель: главный специалист по экономике Управления бухгалтерского учета и отчетности администрации города Югорска</t>
  </si>
  <si>
    <t>5-00-26  (вн.201)</t>
  </si>
  <si>
    <t>Голин С.Д.</t>
  </si>
  <si>
    <t>Первый заместитель главы города - директор ДМСиГ администрации города Югорска</t>
  </si>
  <si>
    <t>Департамент жилищно-коммунального и строительного комплекса администрации города Югорска</t>
  </si>
  <si>
    <t>Соисполнитель 3                                                                                     (Департамент жилищно-коммунального и строительного комплекса администрации города Югорска)</t>
  </si>
  <si>
    <t>контракт на сумму 50,0 т.р.</t>
  </si>
  <si>
    <t>контракт на сумму 1999821,0 р.</t>
  </si>
  <si>
    <t>сумма введена вручную, т.к. при суммировании округляется не верно (не соответствует муницип. программе)</t>
  </si>
  <si>
    <t>Управление культуры                                                                                                 администрации города Югорска</t>
  </si>
  <si>
    <t>Нестерова Н.Н</t>
  </si>
  <si>
    <t>Потапова В.В.</t>
  </si>
  <si>
    <t>5-00-47</t>
  </si>
  <si>
    <t>5-00-14</t>
  </si>
  <si>
    <t xml:space="preserve">Краева С.В. </t>
  </si>
  <si>
    <t>Исполнитель: Заместитель начальника отдела по Управлению муниципальным имуществом ДМСиГ администрации города Югорска</t>
  </si>
  <si>
    <t>Бандурин В.К.</t>
  </si>
  <si>
    <t>Заместитель главы города - директор ДЖКиСК</t>
  </si>
  <si>
    <t>7-43-03</t>
  </si>
  <si>
    <t>Титова Е.В.</t>
  </si>
  <si>
    <t>Исполнитель: Начальник отдела экономики в строительстве ДЖКиСК</t>
  </si>
  <si>
    <t>01 января</t>
  </si>
  <si>
    <t>2020 г.</t>
  </si>
  <si>
    <t>Укрепление материально-технической базы, капитальный ремонт и ремонт учреждений в сфере культуры (1)</t>
  </si>
  <si>
    <t>Участие в реализации регионального проекта «Культурная среда» (1)</t>
  </si>
  <si>
    <t>Участие в реализации регионального проекта «Цифровая культура» (1)</t>
  </si>
  <si>
    <t>Реализация муниципального проекта "Музейно-туристический комплекс «Ворота в Югру» (1)</t>
  </si>
  <si>
    <t>Начальник Управления культуры администрации города Югорска</t>
  </si>
  <si>
    <t>X</t>
  </si>
  <si>
    <t>Муниципальный контракт №1 по информационному освещению мероприятий в сфере культуры с МУП "Югорский информационно-издательский центр" заключен 31.01.2020</t>
  </si>
  <si>
    <t xml:space="preserve">Количество читателей МБУ «ЦБС г. Югорска» по итогам 1 квартала 2020 года составило 5713 человек, в том числе 1776 детей в возрасте до 14 лет. За отчетный период муниципальные библиотеки посетили 28280 человек. Выдача документов из фондов библиотек составила 67585  экземпляров, в том числе для детей 27053 экземпляра. По справочно-библиографическому обслуживанию пользователей выполнено 4002 справки  и проведено 472 консультации.
      На конец отчетного периода  библиотечный фонд составляет 160283 экземпляра , число поступлений новых книг – 1153 экземпляра. 
</t>
  </si>
  <si>
    <t xml:space="preserve">Объем музейных фондов составляет 35 463 единицу хранения, из них: 25 295 единиц основного фонда , 10 168 единицы научно-вспомогательного фонда.
Текущий учет музейных предметов и музейных коллекций ведется в комплексной автоматизированной музейной системе КАМИС. Электронная учетная база данных на конец отчётного периода составляет 100% объема музейного фонда.
Электронная база инвентаризированного фонда на конец отчетного периода составляет    15 874 единиц хранения музейных предметов или 62,7% от числа музейных предметов основного фонда.
</t>
  </si>
  <si>
    <t xml:space="preserve">В январе оплачены услуги по проведению фейерверка в честь Нового года. </t>
  </si>
  <si>
    <t>В рамках мероприятия  приобретено напольное покрытие для сцены МАУ "ЦК"Югра-презент"</t>
  </si>
  <si>
    <t>Ремонтные работы МБУ ДО "Детская школа искусств города Югорска" запланированы на 2-3 квартал 2020 года</t>
  </si>
  <si>
    <t>Заключено Соглашение от 31.01.2020, по итогам 1 квартала деньги в бюджет города Югорска не поступали</t>
  </si>
  <si>
    <t>В соответствии с приказом управления культуры администрации города Югорска МБУ ДО "Детская школа исксств" на 2020 год утверждено муниципальное задание на оказание муниципальных услуг (выполнение работ). По итогам мониторинга выполнения муниципального задания за 1 квартал 2020 года отклонений от заданных параметров, характеризующих качество и объем предоставляемых услуг (выполненных работ) не выявлено.</t>
  </si>
  <si>
    <t xml:space="preserve">Произведена предоплата за предметы для создания интерактивного музейного пространства (лодка и ловушка, грузила для сетей, поплавки) и за услуги по реконструкции объектов экспозиционного раздела  "Мансийское стойбище "Суеват Пауль"                                                 
</t>
  </si>
  <si>
    <t>Учреждением проведено 165 культурно-массовых мероприятий (без учета  киносеансов) для разновозрастной аудитории 31230 человек, в том числе для детей проведено 67 мероприятий</t>
  </si>
  <si>
    <t xml:space="preserve">Для эффективного проведения общегородских мероприятий управлением культуры были разработаны вопросы по взаимодействию с различными структурами города, составлены планы организационных мероприятий, сметы и подготовлены приказы  управления культуры. 
В отчетном периоде начальником управления культуры проведены аппартные совещания с руководителями подведомственных учреждений культуры, в том числе по вопросам:
- о планировании ремонтных работ в учреждениях культуры и Детской школе искусств в 2020 году;
- контроль мер безопасности потребителей услуг муниципальных учреждений культуры, в том числе соблюдения правил перевозок организованных групп детей, соблюдения мер противопожарной безопасности в период новогодних мероприятий;
- мониторинг заработной платы работников подведомственных учреждений;
- подготовка квартальных и годовых отчетов;
- о реализации общеразвивающих программ, финансируемых за счет сертификатов ПФДО;
- подготовка и проведение  общегородских культурно-массовых мероприятий;
- предоставление муниципальных услуг в электронном виде;
- соблюдение финансовой, исполнительской дисциплины руководителями учреждений;
- подведение итогов по проведенным мероприятиям.
</t>
  </si>
</sst>
</file>

<file path=xl/styles.xml><?xml version="1.0" encoding="utf-8"?>
<styleSheet xmlns="http://schemas.openxmlformats.org/spreadsheetml/2006/main">
  <numFmts count="1">
    <numFmt numFmtId="164" formatCode="#,##0.0"/>
  </numFmts>
  <fonts count="1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" fillId="0" borderId="0" xfId="0" applyFont="1" applyAlignment="1">
      <alignment horizontal="right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/>
    </xf>
    <xf numFmtId="0" fontId="5" fillId="0" borderId="0" xfId="0" applyFont="1"/>
    <xf numFmtId="164" fontId="13" fillId="0" borderId="0" xfId="0" applyNumberFormat="1" applyFont="1" applyFill="1" applyAlignment="1">
      <alignment horizontal="left" wrapText="1"/>
    </xf>
    <xf numFmtId="0" fontId="13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center" wrapText="1"/>
    </xf>
    <xf numFmtId="164" fontId="2" fillId="0" borderId="16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164" fontId="2" fillId="0" borderId="15" xfId="0" applyNumberFormat="1" applyFont="1" applyBorder="1" applyAlignment="1">
      <alignment horizontal="center" vertical="center"/>
    </xf>
    <xf numFmtId="0" fontId="2" fillId="0" borderId="1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64" fontId="2" fillId="0" borderId="13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4" xfId="0" applyFont="1" applyBorder="1" applyAlignment="1">
      <alignment vertical="center" wrapText="1"/>
    </xf>
    <xf numFmtId="164" fontId="2" fillId="0" borderId="1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ill="1"/>
    <xf numFmtId="0" fontId="2" fillId="2" borderId="16" xfId="0" applyFont="1" applyFill="1" applyBorder="1" applyAlignment="1">
      <alignment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/>
    <xf numFmtId="0" fontId="2" fillId="2" borderId="13" xfId="0" applyFont="1" applyFill="1" applyBorder="1" applyAlignment="1">
      <alignment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/>
    <xf numFmtId="0" fontId="2" fillId="0" borderId="4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/>
    <xf numFmtId="164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left" vertical="top" wrapText="1"/>
    </xf>
    <xf numFmtId="0" fontId="2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164" fontId="2" fillId="0" borderId="15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64" fontId="12" fillId="0" borderId="0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left" wrapText="1"/>
    </xf>
    <xf numFmtId="164" fontId="12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/>
    <xf numFmtId="0" fontId="0" fillId="0" borderId="9" xfId="0" applyFont="1" applyBorder="1" applyAlignment="1"/>
    <xf numFmtId="0" fontId="0" fillId="0" borderId="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0" fillId="0" borderId="13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49" fontId="0" fillId="0" borderId="3" xfId="0" applyNumberFormat="1" applyFont="1" applyFill="1" applyBorder="1" applyAlignment="1">
      <alignment vertical="center" wrapText="1"/>
    </xf>
    <xf numFmtId="49" fontId="0" fillId="0" borderId="14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2" xfId="0" applyBorder="1" applyAlignment="1"/>
    <xf numFmtId="0" fontId="0" fillId="0" borderId="7" xfId="0" applyBorder="1" applyAlignment="1"/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9" fillId="0" borderId="15" xfId="0" applyNumberFormat="1" applyFont="1" applyBorder="1" applyAlignment="1">
      <alignment vertical="top" wrapText="1"/>
    </xf>
    <xf numFmtId="0" fontId="11" fillId="0" borderId="3" xfId="0" applyFont="1" applyBorder="1" applyAlignment="1">
      <alignment vertical="top"/>
    </xf>
    <xf numFmtId="0" fontId="11" fillId="0" borderId="14" xfId="0" applyFont="1" applyBorder="1" applyAlignment="1">
      <alignment vertical="top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/>
    <xf numFmtId="164" fontId="2" fillId="0" borderId="15" xfId="0" applyNumberFormat="1" applyFont="1" applyFill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164" fontId="9" fillId="2" borderId="15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164" fontId="15" fillId="2" borderId="15" xfId="0" applyNumberFormat="1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/>
    </xf>
    <xf numFmtId="0" fontId="11" fillId="2" borderId="14" xfId="0" applyFont="1" applyFill="1" applyBorder="1" applyAlignment="1">
      <alignment horizontal="center" vertical="top"/>
    </xf>
    <xf numFmtId="164" fontId="2" fillId="2" borderId="15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0" borderId="15" xfId="0" applyNumberFormat="1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14" xfId="0" applyFont="1" applyBorder="1" applyAlignment="1">
      <alignment vertical="top" wrapText="1"/>
    </xf>
    <xf numFmtId="164" fontId="2" fillId="0" borderId="15" xfId="0" applyNumberFormat="1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14" xfId="0" applyFont="1" applyFill="1" applyBorder="1" applyAlignment="1">
      <alignment vertical="top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8" fillId="0" borderId="0" xfId="0" applyFont="1" applyAlignment="1"/>
    <xf numFmtId="0" fontId="4" fillId="0" borderId="0" xfId="0" applyFont="1" applyAlignment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/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8"/>
  <sheetViews>
    <sheetView tabSelected="1" topLeftCell="C154" zoomScale="110" zoomScaleNormal="110" workbookViewId="0">
      <selection activeCell="I97" sqref="I97"/>
    </sheetView>
  </sheetViews>
  <sheetFormatPr defaultRowHeight="15"/>
  <cols>
    <col min="1" max="1" width="7" customWidth="1"/>
    <col min="2" max="2" width="21.140625" customWidth="1"/>
    <col min="3" max="3" width="21.28515625" customWidth="1"/>
    <col min="4" max="4" width="15.7109375" customWidth="1"/>
    <col min="5" max="5" width="14.28515625" customWidth="1"/>
    <col min="6" max="6" width="13.5703125" customWidth="1"/>
    <col min="7" max="7" width="16.85546875" customWidth="1"/>
    <col min="8" max="8" width="15.42578125" customWidth="1"/>
    <col min="9" max="9" width="16" customWidth="1"/>
    <col min="10" max="10" width="43.85546875" customWidth="1"/>
  </cols>
  <sheetData>
    <row r="1" spans="1:10" hidden="1">
      <c r="H1" s="216"/>
      <c r="I1" s="89"/>
      <c r="J1" s="89"/>
    </row>
    <row r="2" spans="1:10" ht="15" hidden="1" customHeight="1">
      <c r="H2" s="217"/>
      <c r="I2" s="218"/>
      <c r="J2" s="89"/>
    </row>
    <row r="3" spans="1:10" ht="15" hidden="1" customHeight="1">
      <c r="H3" s="18"/>
      <c r="I3" s="217"/>
      <c r="J3" s="218"/>
    </row>
    <row r="4" spans="1:10" ht="15" hidden="1" customHeight="1">
      <c r="H4" s="216"/>
      <c r="I4" s="219"/>
      <c r="J4" s="220"/>
    </row>
    <row r="5" spans="1:10" ht="15" customHeight="1">
      <c r="H5" s="83"/>
      <c r="I5" s="84"/>
      <c r="J5" s="85"/>
    </row>
    <row r="6" spans="1:10" ht="15" customHeight="1">
      <c r="H6" s="83"/>
      <c r="I6" s="84"/>
      <c r="J6" s="85"/>
    </row>
    <row r="7" spans="1:10" ht="15.75">
      <c r="A7" s="244" t="s">
        <v>60</v>
      </c>
      <c r="B7" s="244"/>
      <c r="C7" s="244"/>
      <c r="D7" s="244"/>
      <c r="E7" s="244"/>
      <c r="F7" s="244"/>
      <c r="G7" s="244"/>
      <c r="H7" s="244"/>
      <c r="I7" s="244"/>
      <c r="J7" s="244"/>
    </row>
    <row r="8" spans="1:10" ht="15.75">
      <c r="A8" s="244" t="s">
        <v>61</v>
      </c>
      <c r="B8" s="244"/>
      <c r="C8" s="244"/>
      <c r="D8" s="244"/>
      <c r="E8" s="244"/>
      <c r="F8" s="244"/>
      <c r="G8" s="244"/>
      <c r="H8" s="244"/>
      <c r="I8" s="244"/>
      <c r="J8" s="244"/>
    </row>
    <row r="9" spans="1:10" ht="15.75">
      <c r="A9" s="12"/>
      <c r="B9" s="12"/>
      <c r="C9" s="12"/>
      <c r="D9" s="13" t="s">
        <v>62</v>
      </c>
      <c r="E9" s="14" t="s">
        <v>63</v>
      </c>
      <c r="F9" s="15" t="s">
        <v>98</v>
      </c>
      <c r="G9" s="16" t="s">
        <v>99</v>
      </c>
      <c r="H9" s="12"/>
      <c r="I9" s="12"/>
      <c r="J9" s="17"/>
    </row>
    <row r="10" spans="1:10" ht="6" customHeight="1"/>
    <row r="11" spans="1:10">
      <c r="A11" s="238" t="s">
        <v>58</v>
      </c>
      <c r="B11" s="238"/>
      <c r="C11" s="238"/>
      <c r="D11" s="238"/>
      <c r="E11" s="239"/>
      <c r="F11" s="240"/>
      <c r="G11" s="241"/>
      <c r="H11" s="241"/>
      <c r="I11" s="241"/>
      <c r="J11" s="241"/>
    </row>
    <row r="12" spans="1:10">
      <c r="A12" s="88" t="s">
        <v>59</v>
      </c>
      <c r="B12" s="242"/>
      <c r="C12" s="242"/>
      <c r="D12" s="242"/>
      <c r="E12" s="242"/>
      <c r="F12" s="243"/>
      <c r="G12" s="243"/>
      <c r="H12" s="243"/>
      <c r="I12" s="243"/>
      <c r="J12" s="243"/>
    </row>
    <row r="13" spans="1:10" ht="6" customHeight="1"/>
    <row r="14" spans="1:10">
      <c r="A14" s="201" t="s">
        <v>13</v>
      </c>
      <c r="B14" s="202"/>
      <c r="C14" s="202"/>
      <c r="D14" s="202"/>
      <c r="E14" s="203"/>
      <c r="F14" s="203"/>
      <c r="G14" s="203"/>
      <c r="H14" s="203"/>
      <c r="I14" s="203"/>
      <c r="J14" s="203"/>
    </row>
    <row r="15" spans="1:10" ht="15" customHeight="1">
      <c r="A15" s="204" t="s">
        <v>57</v>
      </c>
      <c r="B15" s="204"/>
      <c r="C15" s="204"/>
      <c r="D15" s="204"/>
      <c r="E15" s="205"/>
      <c r="F15" s="205"/>
      <c r="G15" s="205"/>
      <c r="H15" s="205"/>
      <c r="I15" s="205"/>
      <c r="J15" s="205"/>
    </row>
    <row r="16" spans="1:10" ht="17.25" customHeight="1">
      <c r="A16" s="134" t="s">
        <v>0</v>
      </c>
      <c r="B16" s="134" t="s">
        <v>17</v>
      </c>
      <c r="C16" s="134" t="s">
        <v>47</v>
      </c>
      <c r="D16" s="133" t="s">
        <v>1</v>
      </c>
      <c r="E16" s="191" t="s">
        <v>48</v>
      </c>
      <c r="F16" s="134" t="s">
        <v>49</v>
      </c>
      <c r="G16" s="134" t="s">
        <v>50</v>
      </c>
      <c r="H16" s="246" t="s">
        <v>53</v>
      </c>
      <c r="I16" s="246"/>
      <c r="J16" s="246"/>
    </row>
    <row r="17" spans="1:14" ht="39.75" customHeight="1">
      <c r="A17" s="206"/>
      <c r="B17" s="206"/>
      <c r="C17" s="206"/>
      <c r="D17" s="133"/>
      <c r="E17" s="195"/>
      <c r="F17" s="197"/>
      <c r="G17" s="245"/>
      <c r="H17" s="10" t="s">
        <v>51</v>
      </c>
      <c r="I17" s="10" t="s">
        <v>52</v>
      </c>
      <c r="J17" s="134" t="s">
        <v>54</v>
      </c>
    </row>
    <row r="18" spans="1:14" ht="20.25" customHeight="1">
      <c r="A18" s="207"/>
      <c r="B18" s="207"/>
      <c r="C18" s="207"/>
      <c r="D18" s="133"/>
      <c r="E18" s="196"/>
      <c r="F18" s="190"/>
      <c r="G18" s="132"/>
      <c r="H18" s="11" t="s">
        <v>55</v>
      </c>
      <c r="I18" s="11" t="s">
        <v>56</v>
      </c>
      <c r="J18" s="190"/>
    </row>
    <row r="19" spans="1:14">
      <c r="A19" s="1">
        <v>1</v>
      </c>
      <c r="B19" s="1">
        <v>2</v>
      </c>
      <c r="C19" s="1">
        <v>3</v>
      </c>
      <c r="D19" s="1">
        <v>4</v>
      </c>
      <c r="E19" s="1">
        <v>5</v>
      </c>
      <c r="F19" s="1">
        <v>6</v>
      </c>
      <c r="G19" s="3">
        <v>7</v>
      </c>
      <c r="H19" s="3">
        <v>8</v>
      </c>
      <c r="I19" s="3">
        <v>9</v>
      </c>
      <c r="J19" s="3">
        <v>10</v>
      </c>
    </row>
    <row r="20" spans="1:14" ht="29.25" customHeight="1" thickBot="1">
      <c r="A20" s="191" t="s">
        <v>40</v>
      </c>
      <c r="B20" s="192"/>
      <c r="C20" s="192"/>
      <c r="D20" s="192"/>
      <c r="E20" s="192"/>
      <c r="F20" s="192"/>
      <c r="G20" s="193"/>
      <c r="H20" s="193"/>
      <c r="I20" s="193"/>
      <c r="J20" s="194"/>
    </row>
    <row r="21" spans="1:14" s="69" customFormat="1" ht="31.5" customHeight="1">
      <c r="A21" s="198" t="s">
        <v>19</v>
      </c>
      <c r="B21" s="208" t="s">
        <v>11</v>
      </c>
      <c r="C21" s="208" t="s">
        <v>13</v>
      </c>
      <c r="D21" s="66" t="s">
        <v>2</v>
      </c>
      <c r="E21" s="67">
        <f>SUM(E22:E25)</f>
        <v>32410.3</v>
      </c>
      <c r="F21" s="67">
        <f>SUM(F22:F25)</f>
        <v>32410.3</v>
      </c>
      <c r="G21" s="68">
        <f>SUM(G22:G25)</f>
        <v>5910.2</v>
      </c>
      <c r="H21" s="68">
        <f t="shared" ref="H21:H23" si="0">G21-F21</f>
        <v>-26500.1</v>
      </c>
      <c r="I21" s="68">
        <f t="shared" ref="I21" si="1">G21/F21*100</f>
        <v>18.23556091736269</v>
      </c>
      <c r="J21" s="223" t="s">
        <v>107</v>
      </c>
    </row>
    <row r="22" spans="1:14" s="69" customFormat="1" ht="26.25" customHeight="1">
      <c r="A22" s="199"/>
      <c r="B22" s="209"/>
      <c r="C22" s="209"/>
      <c r="D22" s="70" t="s">
        <v>3</v>
      </c>
      <c r="E22" s="71">
        <v>0</v>
      </c>
      <c r="F22" s="71">
        <v>0</v>
      </c>
      <c r="G22" s="72">
        <v>0</v>
      </c>
      <c r="H22" s="72">
        <f t="shared" si="0"/>
        <v>0</v>
      </c>
      <c r="I22" s="72">
        <v>0</v>
      </c>
      <c r="J22" s="224"/>
      <c r="N22" s="69" t="s">
        <v>14</v>
      </c>
    </row>
    <row r="23" spans="1:14" s="69" customFormat="1" ht="41.25" customHeight="1">
      <c r="A23" s="199"/>
      <c r="B23" s="209"/>
      <c r="C23" s="209"/>
      <c r="D23" s="70" t="s">
        <v>4</v>
      </c>
      <c r="E23" s="71">
        <v>342.1</v>
      </c>
      <c r="F23" s="71">
        <v>342.1</v>
      </c>
      <c r="G23" s="72">
        <v>104.8</v>
      </c>
      <c r="H23" s="72">
        <f t="shared" si="0"/>
        <v>-237.3</v>
      </c>
      <c r="I23" s="72">
        <f>G23/F23*100</f>
        <v>30.634317451037706</v>
      </c>
      <c r="J23" s="224"/>
    </row>
    <row r="24" spans="1:14" s="69" customFormat="1" ht="35.25" customHeight="1">
      <c r="A24" s="199"/>
      <c r="B24" s="209"/>
      <c r="C24" s="209"/>
      <c r="D24" s="70" t="s">
        <v>5</v>
      </c>
      <c r="E24" s="71">
        <v>31668.2</v>
      </c>
      <c r="F24" s="71">
        <v>31668.2</v>
      </c>
      <c r="G24" s="72">
        <f>5716.2+18.5</f>
        <v>5734.7</v>
      </c>
      <c r="H24" s="72">
        <f>G24-F24</f>
        <v>-25933.5</v>
      </c>
      <c r="I24" s="72">
        <f>G24/F24*100</f>
        <v>18.108702104950709</v>
      </c>
      <c r="J24" s="224"/>
      <c r="L24" s="73"/>
    </row>
    <row r="25" spans="1:14" s="69" customFormat="1" ht="43.5" customHeight="1" thickBot="1">
      <c r="A25" s="200"/>
      <c r="B25" s="210"/>
      <c r="C25" s="210"/>
      <c r="D25" s="74" t="s">
        <v>38</v>
      </c>
      <c r="E25" s="75">
        <v>400</v>
      </c>
      <c r="F25" s="75">
        <v>400</v>
      </c>
      <c r="G25" s="76">
        <v>70.7</v>
      </c>
      <c r="H25" s="76">
        <f>G25-F25</f>
        <v>-329.3</v>
      </c>
      <c r="I25" s="76">
        <f t="shared" ref="I25:I55" si="2">G25/F25*100</f>
        <v>17.675000000000001</v>
      </c>
      <c r="J25" s="225"/>
      <c r="L25" s="186"/>
      <c r="M25" s="188"/>
    </row>
    <row r="26" spans="1:14" s="69" customFormat="1" ht="31.5" customHeight="1">
      <c r="A26" s="211" t="s">
        <v>20</v>
      </c>
      <c r="B26" s="185" t="s">
        <v>12</v>
      </c>
      <c r="C26" s="185" t="s">
        <v>13</v>
      </c>
      <c r="D26" s="77" t="s">
        <v>2</v>
      </c>
      <c r="E26" s="78">
        <f>SUM(E27:E30)</f>
        <v>22112.3</v>
      </c>
      <c r="F26" s="78">
        <f>SUM(F27:F30)</f>
        <v>22112.3</v>
      </c>
      <c r="G26" s="79">
        <f>SUM(G27:G30)</f>
        <v>3837.4470000000001</v>
      </c>
      <c r="H26" s="79">
        <f t="shared" ref="H26:H55" si="3">G26-F26</f>
        <v>-18274.852999999999</v>
      </c>
      <c r="I26" s="79">
        <f t="shared" si="2"/>
        <v>17.354354816097828</v>
      </c>
      <c r="J26" s="226" t="s">
        <v>108</v>
      </c>
      <c r="L26" s="187"/>
      <c r="M26" s="189"/>
    </row>
    <row r="27" spans="1:14" s="69" customFormat="1" ht="35.25" customHeight="1">
      <c r="A27" s="199"/>
      <c r="B27" s="209"/>
      <c r="C27" s="209"/>
      <c r="D27" s="70" t="s">
        <v>3</v>
      </c>
      <c r="E27" s="71">
        <v>0</v>
      </c>
      <c r="F27" s="71">
        <v>0</v>
      </c>
      <c r="G27" s="72">
        <v>0</v>
      </c>
      <c r="H27" s="72">
        <f t="shared" si="3"/>
        <v>0</v>
      </c>
      <c r="I27" s="72">
        <v>0</v>
      </c>
      <c r="J27" s="227"/>
    </row>
    <row r="28" spans="1:14" s="69" customFormat="1" ht="34.5" customHeight="1">
      <c r="A28" s="199"/>
      <c r="B28" s="209"/>
      <c r="C28" s="209"/>
      <c r="D28" s="70" t="s">
        <v>4</v>
      </c>
      <c r="E28" s="72">
        <v>0</v>
      </c>
      <c r="F28" s="72">
        <v>0</v>
      </c>
      <c r="G28" s="72">
        <v>0</v>
      </c>
      <c r="H28" s="72">
        <f t="shared" si="3"/>
        <v>0</v>
      </c>
      <c r="I28" s="72">
        <v>0</v>
      </c>
      <c r="J28" s="227"/>
    </row>
    <row r="29" spans="1:14" s="69" customFormat="1" ht="48" customHeight="1">
      <c r="A29" s="199"/>
      <c r="B29" s="209"/>
      <c r="C29" s="209"/>
      <c r="D29" s="70" t="s">
        <v>5</v>
      </c>
      <c r="E29" s="71">
        <v>20962.3</v>
      </c>
      <c r="F29" s="71">
        <v>20962.3</v>
      </c>
      <c r="G29" s="72">
        <v>3765.1559999999999</v>
      </c>
      <c r="H29" s="72">
        <f t="shared" si="3"/>
        <v>-17197.144</v>
      </c>
      <c r="I29" s="72">
        <f t="shared" si="2"/>
        <v>17.96155956168932</v>
      </c>
      <c r="J29" s="227"/>
    </row>
    <row r="30" spans="1:14" s="69" customFormat="1" ht="84" customHeight="1" thickBot="1">
      <c r="A30" s="212"/>
      <c r="B30" s="184"/>
      <c r="C30" s="184"/>
      <c r="D30" s="80" t="s">
        <v>38</v>
      </c>
      <c r="E30" s="81">
        <v>1150</v>
      </c>
      <c r="F30" s="81">
        <v>1150</v>
      </c>
      <c r="G30" s="82">
        <v>72.290999999999997</v>
      </c>
      <c r="H30" s="82">
        <f t="shared" si="3"/>
        <v>-1077.7090000000001</v>
      </c>
      <c r="I30" s="82">
        <f t="shared" si="2"/>
        <v>6.2861739130434771</v>
      </c>
      <c r="J30" s="228"/>
    </row>
    <row r="31" spans="1:14" s="69" customFormat="1" ht="40.5" customHeight="1">
      <c r="A31" s="163" t="s">
        <v>21</v>
      </c>
      <c r="B31" s="180" t="s">
        <v>100</v>
      </c>
      <c r="C31" s="172" t="s">
        <v>18</v>
      </c>
      <c r="D31" s="66" t="s">
        <v>2</v>
      </c>
      <c r="E31" s="67">
        <f>SUM(E32:E35)</f>
        <v>2054.1999999999998</v>
      </c>
      <c r="F31" s="67">
        <f>SUM(F32:F35)</f>
        <v>2054.1999999999998</v>
      </c>
      <c r="G31" s="68">
        <f>SUM(G32:G35)</f>
        <v>241.9</v>
      </c>
      <c r="H31" s="68">
        <f t="shared" si="3"/>
        <v>-1812.2999999999997</v>
      </c>
      <c r="I31" s="68">
        <f t="shared" si="2"/>
        <v>11.775873819491773</v>
      </c>
      <c r="J31" s="229" t="s">
        <v>110</v>
      </c>
    </row>
    <row r="32" spans="1:14" s="69" customFormat="1" ht="22.5" customHeight="1">
      <c r="A32" s="164"/>
      <c r="B32" s="181"/>
      <c r="C32" s="173"/>
      <c r="D32" s="70" t="s">
        <v>3</v>
      </c>
      <c r="E32" s="71">
        <v>0</v>
      </c>
      <c r="F32" s="71">
        <v>0</v>
      </c>
      <c r="G32" s="72">
        <v>0</v>
      </c>
      <c r="H32" s="72">
        <f t="shared" si="3"/>
        <v>0</v>
      </c>
      <c r="I32" s="72">
        <v>0</v>
      </c>
      <c r="J32" s="230"/>
    </row>
    <row r="33" spans="1:11" s="69" customFormat="1" ht="27" customHeight="1">
      <c r="A33" s="165"/>
      <c r="B33" s="182"/>
      <c r="C33" s="166"/>
      <c r="D33" s="70" t="s">
        <v>4</v>
      </c>
      <c r="E33" s="71">
        <v>0</v>
      </c>
      <c r="F33" s="71">
        <v>0</v>
      </c>
      <c r="G33" s="72">
        <v>0</v>
      </c>
      <c r="H33" s="72">
        <f t="shared" si="3"/>
        <v>0</v>
      </c>
      <c r="I33" s="72">
        <v>0</v>
      </c>
      <c r="J33" s="230"/>
    </row>
    <row r="34" spans="1:11" s="69" customFormat="1" ht="16.5" customHeight="1">
      <c r="A34" s="165"/>
      <c r="B34" s="182"/>
      <c r="C34" s="166"/>
      <c r="D34" s="70" t="s">
        <v>5</v>
      </c>
      <c r="E34" s="71">
        <v>2054.1999999999998</v>
      </c>
      <c r="F34" s="71">
        <v>2054.1999999999998</v>
      </c>
      <c r="G34" s="72">
        <v>241.9</v>
      </c>
      <c r="H34" s="72">
        <f t="shared" si="3"/>
        <v>-1812.2999999999997</v>
      </c>
      <c r="I34" s="72">
        <f t="shared" si="2"/>
        <v>11.775873819491773</v>
      </c>
      <c r="J34" s="230"/>
    </row>
    <row r="35" spans="1:11" s="69" customFormat="1" ht="23.25" customHeight="1">
      <c r="A35" s="165"/>
      <c r="B35" s="182"/>
      <c r="C35" s="166"/>
      <c r="D35" s="80" t="s">
        <v>38</v>
      </c>
      <c r="E35" s="81">
        <v>0</v>
      </c>
      <c r="F35" s="81">
        <v>0</v>
      </c>
      <c r="G35" s="82">
        <v>0</v>
      </c>
      <c r="H35" s="82">
        <f>G35-F35</f>
        <v>0</v>
      </c>
      <c r="I35" s="82">
        <v>0</v>
      </c>
      <c r="J35" s="230"/>
    </row>
    <row r="36" spans="1:11" s="69" customFormat="1" ht="21.75" customHeight="1">
      <c r="A36" s="166"/>
      <c r="B36" s="182"/>
      <c r="C36" s="184" t="s">
        <v>81</v>
      </c>
      <c r="D36" s="70" t="s">
        <v>2</v>
      </c>
      <c r="E36" s="71">
        <f>SUM(E37:E40)</f>
        <v>4276.8</v>
      </c>
      <c r="F36" s="71">
        <f>SUM(F37:F40)</f>
        <v>4276.8</v>
      </c>
      <c r="G36" s="71">
        <f>SUM(G37:G40)</f>
        <v>0</v>
      </c>
      <c r="H36" s="82">
        <f>H39</f>
        <v>-4276.8</v>
      </c>
      <c r="I36" s="82">
        <f>G36/F36*100</f>
        <v>0</v>
      </c>
      <c r="J36" s="160" t="s">
        <v>111</v>
      </c>
    </row>
    <row r="37" spans="1:11" s="69" customFormat="1" ht="26.25" customHeight="1">
      <c r="A37" s="166"/>
      <c r="B37" s="182"/>
      <c r="C37" s="173"/>
      <c r="D37" s="70" t="s">
        <v>3</v>
      </c>
      <c r="E37" s="71">
        <v>0</v>
      </c>
      <c r="F37" s="71">
        <v>0</v>
      </c>
      <c r="G37" s="72">
        <v>0</v>
      </c>
      <c r="H37" s="82">
        <f t="shared" ref="H37:H40" si="4">G37-F37</f>
        <v>0</v>
      </c>
      <c r="I37" s="82">
        <v>0</v>
      </c>
      <c r="J37" s="161"/>
    </row>
    <row r="38" spans="1:11" s="69" customFormat="1" ht="36" customHeight="1">
      <c r="A38" s="166"/>
      <c r="B38" s="182"/>
      <c r="C38" s="173"/>
      <c r="D38" s="70" t="s">
        <v>4</v>
      </c>
      <c r="E38" s="71">
        <v>0</v>
      </c>
      <c r="F38" s="71">
        <v>0</v>
      </c>
      <c r="G38" s="72">
        <v>0</v>
      </c>
      <c r="H38" s="82">
        <f t="shared" si="4"/>
        <v>0</v>
      </c>
      <c r="I38" s="82">
        <v>0</v>
      </c>
      <c r="J38" s="161"/>
    </row>
    <row r="39" spans="1:11" s="69" customFormat="1" ht="15.75" customHeight="1">
      <c r="A39" s="166"/>
      <c r="B39" s="182"/>
      <c r="C39" s="173"/>
      <c r="D39" s="70" t="s">
        <v>5</v>
      </c>
      <c r="E39" s="71">
        <v>4276.8</v>
      </c>
      <c r="F39" s="71">
        <v>4276.8</v>
      </c>
      <c r="G39" s="72">
        <v>0</v>
      </c>
      <c r="H39" s="82">
        <f>G39-F39</f>
        <v>-4276.8</v>
      </c>
      <c r="I39" s="82">
        <f>G39/F39*100</f>
        <v>0</v>
      </c>
      <c r="J39" s="161"/>
    </row>
    <row r="40" spans="1:11" s="69" customFormat="1" ht="27" customHeight="1">
      <c r="A40" s="166"/>
      <c r="B40" s="183"/>
      <c r="C40" s="185"/>
      <c r="D40" s="70" t="s">
        <v>38</v>
      </c>
      <c r="E40" s="71">
        <v>0</v>
      </c>
      <c r="F40" s="71">
        <v>0</v>
      </c>
      <c r="G40" s="72">
        <v>0</v>
      </c>
      <c r="H40" s="72">
        <f t="shared" si="4"/>
        <v>0</v>
      </c>
      <c r="I40" s="72">
        <v>0</v>
      </c>
      <c r="J40" s="162"/>
    </row>
    <row r="41" spans="1:11">
      <c r="A41" s="126" t="s">
        <v>22</v>
      </c>
      <c r="B41" s="128" t="s">
        <v>101</v>
      </c>
      <c r="C41" s="128" t="s">
        <v>13</v>
      </c>
      <c r="D41" s="52" t="s">
        <v>2</v>
      </c>
      <c r="E41" s="29">
        <f>SUM(E42:E45)</f>
        <v>10000</v>
      </c>
      <c r="F41" s="29">
        <f>SUM(F42:F45)</f>
        <v>10000</v>
      </c>
      <c r="G41" s="22">
        <f>SUM(G42:G45)</f>
        <v>0</v>
      </c>
      <c r="H41" s="8">
        <f t="shared" si="3"/>
        <v>-10000</v>
      </c>
      <c r="I41" s="8">
        <v>0</v>
      </c>
      <c r="J41" s="268" t="s">
        <v>112</v>
      </c>
      <c r="K41" s="60"/>
    </row>
    <row r="42" spans="1:11" ht="24">
      <c r="A42" s="126"/>
      <c r="B42" s="123"/>
      <c r="C42" s="123"/>
      <c r="D42" s="51" t="s">
        <v>3</v>
      </c>
      <c r="E42" s="4">
        <v>10000</v>
      </c>
      <c r="F42" s="4">
        <v>10000</v>
      </c>
      <c r="G42" s="8">
        <v>0</v>
      </c>
      <c r="H42" s="8">
        <f t="shared" si="3"/>
        <v>-10000</v>
      </c>
      <c r="I42" s="8">
        <v>0</v>
      </c>
      <c r="J42" s="266"/>
      <c r="K42" s="60"/>
    </row>
    <row r="43" spans="1:11" ht="27" customHeight="1">
      <c r="A43" s="126"/>
      <c r="B43" s="123"/>
      <c r="C43" s="123"/>
      <c r="D43" s="51" t="s">
        <v>4</v>
      </c>
      <c r="E43" s="4">
        <v>0</v>
      </c>
      <c r="F43" s="4">
        <v>0</v>
      </c>
      <c r="G43" s="8">
        <v>0</v>
      </c>
      <c r="H43" s="8">
        <f t="shared" si="3"/>
        <v>0</v>
      </c>
      <c r="I43" s="8">
        <v>0</v>
      </c>
      <c r="J43" s="266"/>
      <c r="K43" s="60"/>
    </row>
    <row r="44" spans="1:11">
      <c r="A44" s="126"/>
      <c r="B44" s="123"/>
      <c r="C44" s="123"/>
      <c r="D44" s="51" t="s">
        <v>5</v>
      </c>
      <c r="E44" s="4">
        <v>0</v>
      </c>
      <c r="F44" s="4">
        <v>0</v>
      </c>
      <c r="G44" s="8">
        <v>0</v>
      </c>
      <c r="H44" s="8">
        <f t="shared" si="3"/>
        <v>0</v>
      </c>
      <c r="I44" s="8">
        <v>0</v>
      </c>
      <c r="J44" s="266"/>
      <c r="K44" s="60"/>
    </row>
    <row r="45" spans="1:11" ht="27" customHeight="1" thickBot="1">
      <c r="A45" s="126"/>
      <c r="B45" s="129"/>
      <c r="C45" s="129"/>
      <c r="D45" s="48" t="s">
        <v>38</v>
      </c>
      <c r="E45" s="28">
        <v>0</v>
      </c>
      <c r="F45" s="28">
        <v>0</v>
      </c>
      <c r="G45" s="56">
        <v>0</v>
      </c>
      <c r="H45" s="56">
        <f t="shared" si="3"/>
        <v>0</v>
      </c>
      <c r="I45" s="56">
        <v>0</v>
      </c>
      <c r="J45" s="267"/>
      <c r="K45" s="60"/>
    </row>
    <row r="46" spans="1:11" ht="15" customHeight="1">
      <c r="A46" s="170" t="s">
        <v>23</v>
      </c>
      <c r="B46" s="168" t="s">
        <v>102</v>
      </c>
      <c r="C46" s="168" t="s">
        <v>13</v>
      </c>
      <c r="D46" s="50" t="s">
        <v>2</v>
      </c>
      <c r="E46" s="30">
        <f>SUM(E47:E50)</f>
        <v>0</v>
      </c>
      <c r="F46" s="30">
        <f>SUM(F47:F50)</f>
        <v>0</v>
      </c>
      <c r="G46" s="27">
        <f>SUM(G47:G50)</f>
        <v>0</v>
      </c>
      <c r="H46" s="27">
        <f t="shared" si="3"/>
        <v>0</v>
      </c>
      <c r="I46" s="27">
        <v>0</v>
      </c>
      <c r="J46" s="101" t="s">
        <v>64</v>
      </c>
      <c r="K46" s="60"/>
    </row>
    <row r="47" spans="1:11" ht="24">
      <c r="A47" s="170"/>
      <c r="B47" s="130"/>
      <c r="C47" s="130"/>
      <c r="D47" s="51" t="s">
        <v>3</v>
      </c>
      <c r="E47" s="4">
        <v>0</v>
      </c>
      <c r="F47" s="4">
        <v>0</v>
      </c>
      <c r="G47" s="8">
        <v>0</v>
      </c>
      <c r="H47" s="8">
        <f t="shared" si="3"/>
        <v>0</v>
      </c>
      <c r="I47" s="8">
        <v>0</v>
      </c>
      <c r="J47" s="102"/>
      <c r="K47" s="60"/>
    </row>
    <row r="48" spans="1:11" ht="27" customHeight="1">
      <c r="A48" s="170"/>
      <c r="B48" s="130"/>
      <c r="C48" s="130"/>
      <c r="D48" s="51" t="s">
        <v>4</v>
      </c>
      <c r="E48" s="4">
        <v>0</v>
      </c>
      <c r="F48" s="4">
        <v>0</v>
      </c>
      <c r="G48" s="8">
        <v>0</v>
      </c>
      <c r="H48" s="8">
        <f t="shared" si="3"/>
        <v>0</v>
      </c>
      <c r="I48" s="8">
        <v>0</v>
      </c>
      <c r="J48" s="102"/>
      <c r="K48" s="60"/>
    </row>
    <row r="49" spans="1:16">
      <c r="A49" s="176"/>
      <c r="B49" s="174"/>
      <c r="C49" s="174"/>
      <c r="D49" s="51" t="s">
        <v>5</v>
      </c>
      <c r="E49" s="4">
        <v>0</v>
      </c>
      <c r="F49" s="4">
        <v>0</v>
      </c>
      <c r="G49" s="8">
        <v>0</v>
      </c>
      <c r="H49" s="8">
        <f t="shared" si="3"/>
        <v>0</v>
      </c>
      <c r="I49" s="8">
        <v>0</v>
      </c>
      <c r="J49" s="102"/>
      <c r="K49" s="60"/>
    </row>
    <row r="50" spans="1:16" ht="26.25" customHeight="1" thickBot="1">
      <c r="A50" s="177"/>
      <c r="B50" s="175"/>
      <c r="C50" s="175"/>
      <c r="D50" s="23" t="s">
        <v>38</v>
      </c>
      <c r="E50" s="31">
        <v>0</v>
      </c>
      <c r="F50" s="31">
        <v>0</v>
      </c>
      <c r="G50" s="25">
        <v>0</v>
      </c>
      <c r="H50" s="25">
        <f t="shared" si="3"/>
        <v>0</v>
      </c>
      <c r="I50" s="25">
        <v>0</v>
      </c>
      <c r="J50" s="103"/>
      <c r="K50" s="60"/>
    </row>
    <row r="51" spans="1:16">
      <c r="A51" s="178"/>
      <c r="B51" s="128" t="s">
        <v>6</v>
      </c>
      <c r="C51" s="128"/>
      <c r="D51" s="52" t="s">
        <v>2</v>
      </c>
      <c r="E51" s="29">
        <f>E52+E53+E54+E55</f>
        <v>70853.600000000006</v>
      </c>
      <c r="F51" s="29">
        <f>SUM(F52:F55)</f>
        <v>70853.600000000006</v>
      </c>
      <c r="G51" s="22">
        <f>SUM(G52:G55)</f>
        <v>9989.5469999999987</v>
      </c>
      <c r="H51" s="22">
        <f t="shared" si="3"/>
        <v>-60864.053000000007</v>
      </c>
      <c r="I51" s="22">
        <f t="shared" si="2"/>
        <v>14.098855950862058</v>
      </c>
      <c r="J51" s="159" t="s">
        <v>64</v>
      </c>
      <c r="K51" s="60"/>
    </row>
    <row r="52" spans="1:16" ht="24">
      <c r="A52" s="120"/>
      <c r="B52" s="123"/>
      <c r="C52" s="123"/>
      <c r="D52" s="51" t="s">
        <v>3</v>
      </c>
      <c r="E52" s="4">
        <f>E22+E27+E42+E47+E32</f>
        <v>10000</v>
      </c>
      <c r="F52" s="4">
        <f>F22+F27+F42+F47+F32</f>
        <v>10000</v>
      </c>
      <c r="G52" s="8">
        <f>G22+G27+G32+G42+G47</f>
        <v>0</v>
      </c>
      <c r="H52" s="8">
        <f t="shared" si="3"/>
        <v>-10000</v>
      </c>
      <c r="I52" s="8">
        <f t="shared" si="2"/>
        <v>0</v>
      </c>
      <c r="J52" s="102"/>
      <c r="K52" s="60"/>
    </row>
    <row r="53" spans="1:16" ht="24.75" customHeight="1">
      <c r="A53" s="120"/>
      <c r="B53" s="123"/>
      <c r="C53" s="123"/>
      <c r="D53" s="51" t="s">
        <v>4</v>
      </c>
      <c r="E53" s="4">
        <f>E23+E28+E43+E48+E33</f>
        <v>342.1</v>
      </c>
      <c r="F53" s="4">
        <f>F23+F28+F43+F48+F33</f>
        <v>342.1</v>
      </c>
      <c r="G53" s="8">
        <f>G23+G28+G33+G43+G48</f>
        <v>104.8</v>
      </c>
      <c r="H53" s="8">
        <f t="shared" si="3"/>
        <v>-237.3</v>
      </c>
      <c r="I53" s="8">
        <f t="shared" si="2"/>
        <v>30.634317451037706</v>
      </c>
      <c r="J53" s="102"/>
      <c r="K53" s="60"/>
    </row>
    <row r="54" spans="1:16" ht="14.25" customHeight="1">
      <c r="A54" s="120"/>
      <c r="B54" s="123"/>
      <c r="C54" s="123"/>
      <c r="D54" s="51" t="s">
        <v>5</v>
      </c>
      <c r="E54" s="71">
        <f>E39+E34+E29+E24</f>
        <v>58961.5</v>
      </c>
      <c r="F54" s="4">
        <f>F24+F29+F44+F49+F39+F34</f>
        <v>58961.5</v>
      </c>
      <c r="G54" s="8">
        <f>G29+G24+G39+G34</f>
        <v>9741.7559999999994</v>
      </c>
      <c r="H54" s="8">
        <f t="shared" si="3"/>
        <v>-49219.743999999999</v>
      </c>
      <c r="I54" s="8">
        <f t="shared" si="2"/>
        <v>16.522232304130661</v>
      </c>
      <c r="J54" s="102"/>
      <c r="K54" s="60"/>
      <c r="L54" s="87" t="s">
        <v>85</v>
      </c>
      <c r="M54" s="87"/>
      <c r="N54" s="87"/>
      <c r="O54" s="87"/>
      <c r="P54" s="87"/>
    </row>
    <row r="55" spans="1:16" ht="24.75" customHeight="1">
      <c r="A55" s="179"/>
      <c r="B55" s="129"/>
      <c r="C55" s="129"/>
      <c r="D55" s="48" t="s">
        <v>38</v>
      </c>
      <c r="E55" s="28">
        <f>E25+E30+E45+E50+E35</f>
        <v>1550</v>
      </c>
      <c r="F55" s="28">
        <f>F25+F30+F45+F50+F35</f>
        <v>1550</v>
      </c>
      <c r="G55" s="56">
        <f>G25+G30+G35+G45+G50</f>
        <v>142.99099999999999</v>
      </c>
      <c r="H55" s="56">
        <f t="shared" si="3"/>
        <v>-1407.009</v>
      </c>
      <c r="I55" s="56">
        <f t="shared" si="2"/>
        <v>9.2252258064516113</v>
      </c>
      <c r="J55" s="102"/>
      <c r="K55" s="60"/>
    </row>
    <row r="56" spans="1:16" ht="32.25" customHeight="1">
      <c r="A56" s="120" t="s">
        <v>41</v>
      </c>
      <c r="B56" s="120"/>
      <c r="C56" s="120"/>
      <c r="D56" s="120"/>
      <c r="E56" s="120"/>
      <c r="F56" s="120"/>
      <c r="G56" s="247"/>
      <c r="H56" s="247"/>
      <c r="I56" s="247"/>
      <c r="J56" s="247"/>
      <c r="K56" s="60"/>
    </row>
    <row r="57" spans="1:16">
      <c r="A57" s="125" t="s">
        <v>24</v>
      </c>
      <c r="B57" s="128" t="s">
        <v>43</v>
      </c>
      <c r="C57" s="128" t="s">
        <v>13</v>
      </c>
      <c r="D57" s="86" t="s">
        <v>2</v>
      </c>
      <c r="E57" s="29">
        <f>SUM(E58:E61)</f>
        <v>92026</v>
      </c>
      <c r="F57" s="29">
        <f>SUM(F59:F61)</f>
        <v>92026</v>
      </c>
      <c r="G57" s="22">
        <f>SUM(G58:G61)</f>
        <v>14841.598</v>
      </c>
      <c r="H57" s="22">
        <f>G57-F57</f>
        <v>-77184.402000000002</v>
      </c>
      <c r="I57" s="22">
        <f>G57/F57*100</f>
        <v>16.12761393519223</v>
      </c>
      <c r="J57" s="231" t="s">
        <v>113</v>
      </c>
      <c r="K57" s="60"/>
    </row>
    <row r="58" spans="1:16" ht="24">
      <c r="A58" s="126"/>
      <c r="B58" s="123"/>
      <c r="C58" s="123"/>
      <c r="D58" s="51" t="s">
        <v>3</v>
      </c>
      <c r="E58" s="4">
        <f>SUM(F58:F58)</f>
        <v>0</v>
      </c>
      <c r="F58" s="5">
        <v>0</v>
      </c>
      <c r="G58" s="8">
        <v>0</v>
      </c>
      <c r="H58" s="8">
        <f>G58-F58</f>
        <v>0</v>
      </c>
      <c r="I58" s="8">
        <v>0</v>
      </c>
      <c r="J58" s="142"/>
      <c r="K58" s="60"/>
    </row>
    <row r="59" spans="1:16" ht="26.25" customHeight="1">
      <c r="A59" s="126"/>
      <c r="B59" s="123"/>
      <c r="C59" s="123"/>
      <c r="D59" s="51" t="s">
        <v>4</v>
      </c>
      <c r="E59" s="4">
        <f>SUM(F59:F59)</f>
        <v>0</v>
      </c>
      <c r="F59" s="4">
        <v>0</v>
      </c>
      <c r="G59" s="8">
        <v>0</v>
      </c>
      <c r="H59" s="8">
        <f t="shared" ref="H59:H91" si="5">G59-F59</f>
        <v>0</v>
      </c>
      <c r="I59" s="8">
        <v>0</v>
      </c>
      <c r="J59" s="142"/>
      <c r="K59" s="60"/>
    </row>
    <row r="60" spans="1:16">
      <c r="A60" s="126"/>
      <c r="B60" s="123"/>
      <c r="C60" s="123"/>
      <c r="D60" s="51" t="s">
        <v>5</v>
      </c>
      <c r="E60" s="4">
        <v>84438.3</v>
      </c>
      <c r="F60" s="4">
        <v>84438.3</v>
      </c>
      <c r="G60" s="8">
        <f>13944.758</f>
        <v>13944.758</v>
      </c>
      <c r="H60" s="8">
        <f t="shared" si="5"/>
        <v>-70493.542000000001</v>
      </c>
      <c r="I60" s="8">
        <f t="shared" ref="I60:I91" si="6">G60/F60*100</f>
        <v>16.514730874496525</v>
      </c>
      <c r="J60" s="142"/>
      <c r="K60" s="39"/>
    </row>
    <row r="61" spans="1:16" ht="25.5" customHeight="1" thickBot="1">
      <c r="A61" s="167"/>
      <c r="B61" s="124"/>
      <c r="C61" s="124"/>
      <c r="D61" s="23" t="s">
        <v>38</v>
      </c>
      <c r="E61" s="31">
        <v>7587.7</v>
      </c>
      <c r="F61" s="31">
        <v>7587.7</v>
      </c>
      <c r="G61" s="58">
        <f>896.84</f>
        <v>896.84</v>
      </c>
      <c r="H61" s="25">
        <f t="shared" si="5"/>
        <v>-6690.86</v>
      </c>
      <c r="I61" s="25">
        <f t="shared" si="6"/>
        <v>11.81965549507756</v>
      </c>
      <c r="J61" s="143"/>
      <c r="K61" s="60"/>
    </row>
    <row r="62" spans="1:16" ht="18" customHeight="1">
      <c r="A62" s="125" t="s">
        <v>25</v>
      </c>
      <c r="B62" s="128" t="s">
        <v>103</v>
      </c>
      <c r="C62" s="128" t="s">
        <v>13</v>
      </c>
      <c r="D62" s="52" t="s">
        <v>2</v>
      </c>
      <c r="E62" s="29">
        <v>100</v>
      </c>
      <c r="F62" s="29">
        <f t="shared" ref="F62" si="7">SUM(F63:F66)</f>
        <v>1000</v>
      </c>
      <c r="G62" s="22">
        <f>SUM(G63:G66)</f>
        <v>120.3</v>
      </c>
      <c r="H62" s="22">
        <f t="shared" si="5"/>
        <v>-879.7</v>
      </c>
      <c r="I62" s="22">
        <f t="shared" si="6"/>
        <v>12.03</v>
      </c>
      <c r="J62" s="232" t="s">
        <v>114</v>
      </c>
      <c r="K62" s="60"/>
    </row>
    <row r="63" spans="1:16" ht="29.25" customHeight="1">
      <c r="A63" s="126"/>
      <c r="B63" s="123"/>
      <c r="C63" s="123"/>
      <c r="D63" s="51" t="s">
        <v>3</v>
      </c>
      <c r="E63" s="4">
        <f>SUM(F63:F63)</f>
        <v>0</v>
      </c>
      <c r="F63" s="4">
        <v>0</v>
      </c>
      <c r="G63" s="8">
        <v>0</v>
      </c>
      <c r="H63" s="8">
        <f t="shared" si="5"/>
        <v>0</v>
      </c>
      <c r="I63" s="8">
        <v>0</v>
      </c>
      <c r="J63" s="233"/>
      <c r="K63" s="60"/>
    </row>
    <row r="64" spans="1:16" ht="24.75" customHeight="1">
      <c r="A64" s="126"/>
      <c r="B64" s="123"/>
      <c r="C64" s="123"/>
      <c r="D64" s="51" t="s">
        <v>4</v>
      </c>
      <c r="E64" s="4">
        <f>SUM(F64:F64)</f>
        <v>0</v>
      </c>
      <c r="F64" s="4">
        <v>0</v>
      </c>
      <c r="G64" s="8">
        <v>0</v>
      </c>
      <c r="H64" s="8">
        <f t="shared" si="5"/>
        <v>0</v>
      </c>
      <c r="I64" s="8">
        <v>0</v>
      </c>
      <c r="J64" s="233"/>
      <c r="K64" s="60"/>
    </row>
    <row r="65" spans="1:12" ht="14.25" customHeight="1">
      <c r="A65" s="126"/>
      <c r="B65" s="123"/>
      <c r="C65" s="123"/>
      <c r="D65" s="51" t="s">
        <v>5</v>
      </c>
      <c r="E65" s="4">
        <v>1000</v>
      </c>
      <c r="F65" s="4">
        <v>1000</v>
      </c>
      <c r="G65" s="8">
        <v>120.3</v>
      </c>
      <c r="H65" s="8">
        <f t="shared" si="5"/>
        <v>-879.7</v>
      </c>
      <c r="I65" s="8">
        <f t="shared" si="6"/>
        <v>12.03</v>
      </c>
      <c r="J65" s="233"/>
      <c r="K65" s="60"/>
    </row>
    <row r="66" spans="1:12" ht="31.5" customHeight="1" thickBot="1">
      <c r="A66" s="127"/>
      <c r="B66" s="129"/>
      <c r="C66" s="129"/>
      <c r="D66" s="48" t="s">
        <v>38</v>
      </c>
      <c r="E66" s="28">
        <f>SUM(F66:F66)</f>
        <v>0</v>
      </c>
      <c r="F66" s="28">
        <v>0</v>
      </c>
      <c r="G66" s="56">
        <v>0</v>
      </c>
      <c r="H66" s="56">
        <f t="shared" si="5"/>
        <v>0</v>
      </c>
      <c r="I66" s="56">
        <v>0</v>
      </c>
      <c r="J66" s="234"/>
      <c r="K66" s="60"/>
    </row>
    <row r="67" spans="1:12" ht="19.5" customHeight="1">
      <c r="A67" s="169" t="s">
        <v>26</v>
      </c>
      <c r="B67" s="168" t="s">
        <v>15</v>
      </c>
      <c r="C67" s="168" t="s">
        <v>13</v>
      </c>
      <c r="D67" s="50" t="s">
        <v>2</v>
      </c>
      <c r="E67" s="30">
        <f>SUM(E68:E71)</f>
        <v>110903.5</v>
      </c>
      <c r="F67" s="30">
        <f t="shared" ref="F67" si="8">SUM(F68:F71)</f>
        <v>110903.5</v>
      </c>
      <c r="G67" s="27">
        <f>SUM(G68:G71)</f>
        <v>20248.022000000004</v>
      </c>
      <c r="H67" s="27">
        <f t="shared" si="5"/>
        <v>-90655.478000000003</v>
      </c>
      <c r="I67" s="27">
        <f t="shared" si="6"/>
        <v>18.257333627883703</v>
      </c>
      <c r="J67" s="235" t="s">
        <v>115</v>
      </c>
      <c r="K67" s="60"/>
    </row>
    <row r="68" spans="1:12" ht="25.5" customHeight="1">
      <c r="A68" s="170"/>
      <c r="B68" s="130"/>
      <c r="C68" s="130"/>
      <c r="D68" s="51" t="s">
        <v>3</v>
      </c>
      <c r="E68" s="4">
        <f>SUM(F68:F68)</f>
        <v>0</v>
      </c>
      <c r="F68" s="4">
        <v>0</v>
      </c>
      <c r="G68" s="8">
        <v>0</v>
      </c>
      <c r="H68" s="8">
        <f t="shared" si="5"/>
        <v>0</v>
      </c>
      <c r="I68" s="8">
        <v>0</v>
      </c>
      <c r="J68" s="236"/>
      <c r="K68" s="60"/>
    </row>
    <row r="69" spans="1:12" ht="27" customHeight="1">
      <c r="A69" s="170"/>
      <c r="B69" s="130"/>
      <c r="C69" s="131"/>
      <c r="D69" s="51" t="s">
        <v>4</v>
      </c>
      <c r="E69" s="4">
        <v>0</v>
      </c>
      <c r="F69" s="4">
        <v>0</v>
      </c>
      <c r="G69" s="8">
        <v>0</v>
      </c>
      <c r="H69" s="8">
        <f t="shared" si="5"/>
        <v>0</v>
      </c>
      <c r="I69" s="8">
        <v>0</v>
      </c>
      <c r="J69" s="236"/>
      <c r="K69" s="60"/>
    </row>
    <row r="70" spans="1:12" s="65" customFormat="1" ht="20.25" customHeight="1">
      <c r="A70" s="170"/>
      <c r="B70" s="130"/>
      <c r="C70" s="131"/>
      <c r="D70" s="63" t="s">
        <v>5</v>
      </c>
      <c r="E70" s="4">
        <v>98828.5</v>
      </c>
      <c r="F70" s="4">
        <v>98828.5</v>
      </c>
      <c r="G70" s="59">
        <f>18393.987+84.9+19.09+106.557+40+50+13+30+15+40+69.75</f>
        <v>18862.284000000003</v>
      </c>
      <c r="H70" s="59">
        <f t="shared" si="5"/>
        <v>-79966.216</v>
      </c>
      <c r="I70" s="59">
        <f t="shared" si="6"/>
        <v>19.085875025928758</v>
      </c>
      <c r="J70" s="236"/>
      <c r="K70" s="64"/>
    </row>
    <row r="71" spans="1:12" ht="24" customHeight="1" thickBot="1">
      <c r="A71" s="170"/>
      <c r="B71" s="130"/>
      <c r="C71" s="131"/>
      <c r="D71" s="48" t="s">
        <v>38</v>
      </c>
      <c r="E71" s="28">
        <v>12075</v>
      </c>
      <c r="F71" s="28">
        <v>12075</v>
      </c>
      <c r="G71" s="56">
        <v>1385.7380000000001</v>
      </c>
      <c r="H71" s="56">
        <f t="shared" si="5"/>
        <v>-10689.262000000001</v>
      </c>
      <c r="I71" s="56">
        <f t="shared" si="6"/>
        <v>11.476091097308489</v>
      </c>
      <c r="J71" s="237"/>
      <c r="K71" s="60"/>
    </row>
    <row r="72" spans="1:12" ht="15" customHeight="1">
      <c r="A72" s="171"/>
      <c r="B72" s="131"/>
      <c r="C72" s="144" t="s">
        <v>29</v>
      </c>
      <c r="D72" s="50" t="s">
        <v>2</v>
      </c>
      <c r="E72" s="30">
        <f>SUM(E73:E76)</f>
        <v>0</v>
      </c>
      <c r="F72" s="30">
        <f t="shared" ref="F72" si="9">SUM(F73:F76)</f>
        <v>0</v>
      </c>
      <c r="G72" s="27">
        <f>SUM(G73:G76)</f>
        <v>0</v>
      </c>
      <c r="H72" s="27">
        <f t="shared" si="5"/>
        <v>0</v>
      </c>
      <c r="I72" s="27">
        <v>0</v>
      </c>
      <c r="J72" s="265" t="s">
        <v>105</v>
      </c>
      <c r="K72" s="60"/>
    </row>
    <row r="73" spans="1:12" ht="24.75" customHeight="1">
      <c r="A73" s="171"/>
      <c r="B73" s="131"/>
      <c r="C73" s="145"/>
      <c r="D73" s="51" t="s">
        <v>3</v>
      </c>
      <c r="E73" s="4">
        <f>SUM(F73:F73)</f>
        <v>0</v>
      </c>
      <c r="F73" s="4">
        <v>0</v>
      </c>
      <c r="G73" s="8">
        <v>0</v>
      </c>
      <c r="H73" s="8">
        <f t="shared" si="5"/>
        <v>0</v>
      </c>
      <c r="I73" s="8">
        <v>0</v>
      </c>
      <c r="J73" s="266"/>
      <c r="K73" s="60"/>
    </row>
    <row r="74" spans="1:12" ht="27.75" customHeight="1">
      <c r="A74" s="171"/>
      <c r="B74" s="131"/>
      <c r="C74" s="142"/>
      <c r="D74" s="51" t="s">
        <v>4</v>
      </c>
      <c r="E74" s="4">
        <f>SUM(F74:F74)</f>
        <v>0</v>
      </c>
      <c r="F74" s="4">
        <v>0</v>
      </c>
      <c r="G74" s="8">
        <v>0</v>
      </c>
      <c r="H74" s="8">
        <f t="shared" si="5"/>
        <v>0</v>
      </c>
      <c r="I74" s="8">
        <v>0</v>
      </c>
      <c r="J74" s="266"/>
      <c r="K74" s="60"/>
    </row>
    <row r="75" spans="1:12" ht="18.75" customHeight="1">
      <c r="A75" s="171"/>
      <c r="B75" s="131"/>
      <c r="C75" s="142"/>
      <c r="D75" s="51" t="s">
        <v>5</v>
      </c>
      <c r="E75" s="4">
        <v>0</v>
      </c>
      <c r="F75" s="4">
        <v>0</v>
      </c>
      <c r="G75" s="8">
        <v>0</v>
      </c>
      <c r="H75" s="8">
        <f t="shared" si="5"/>
        <v>0</v>
      </c>
      <c r="I75" s="8">
        <v>0</v>
      </c>
      <c r="J75" s="266"/>
      <c r="K75" s="60"/>
      <c r="L75" t="s">
        <v>65</v>
      </c>
    </row>
    <row r="76" spans="1:12" ht="27.75" customHeight="1" thickBot="1">
      <c r="A76" s="171"/>
      <c r="B76" s="131"/>
      <c r="C76" s="143"/>
      <c r="D76" s="23" t="s">
        <v>38</v>
      </c>
      <c r="E76" s="31">
        <f>SUM(F76:F76)</f>
        <v>0</v>
      </c>
      <c r="F76" s="31">
        <v>0</v>
      </c>
      <c r="G76" s="25">
        <v>0</v>
      </c>
      <c r="H76" s="25">
        <f t="shared" si="5"/>
        <v>0</v>
      </c>
      <c r="I76" s="25">
        <v>0</v>
      </c>
      <c r="J76" s="267"/>
      <c r="K76" s="60"/>
    </row>
    <row r="77" spans="1:12" ht="16.5" customHeight="1">
      <c r="A77" s="171"/>
      <c r="B77" s="142"/>
      <c r="C77" s="130" t="s">
        <v>37</v>
      </c>
      <c r="D77" s="52" t="s">
        <v>2</v>
      </c>
      <c r="E77" s="29">
        <f>SUM(E78:E81)</f>
        <v>1100</v>
      </c>
      <c r="F77" s="29">
        <f t="shared" ref="F77" si="10">SUM(F78:F81)</f>
        <v>1100</v>
      </c>
      <c r="G77" s="22">
        <f>SUM(G78:G81)</f>
        <v>300</v>
      </c>
      <c r="H77" s="22">
        <f t="shared" si="5"/>
        <v>-800</v>
      </c>
      <c r="I77" s="22">
        <f t="shared" si="6"/>
        <v>27.27272727272727</v>
      </c>
      <c r="J77" s="231" t="s">
        <v>109</v>
      </c>
      <c r="K77" s="60"/>
    </row>
    <row r="78" spans="1:12" ht="25.5" customHeight="1">
      <c r="A78" s="171"/>
      <c r="B78" s="142"/>
      <c r="C78" s="142"/>
      <c r="D78" s="51" t="s">
        <v>3</v>
      </c>
      <c r="E78" s="4">
        <f>SUM(F78:F78)</f>
        <v>0</v>
      </c>
      <c r="F78" s="4">
        <v>0</v>
      </c>
      <c r="G78" s="8">
        <v>0</v>
      </c>
      <c r="H78" s="8">
        <f t="shared" si="5"/>
        <v>0</v>
      </c>
      <c r="I78" s="8">
        <v>0</v>
      </c>
      <c r="J78" s="142"/>
      <c r="K78" s="60"/>
    </row>
    <row r="79" spans="1:12" ht="27.75" customHeight="1">
      <c r="A79" s="171"/>
      <c r="B79" s="142"/>
      <c r="C79" s="142"/>
      <c r="D79" s="51" t="s">
        <v>4</v>
      </c>
      <c r="E79" s="4">
        <f>SUM(F79:F79)</f>
        <v>0</v>
      </c>
      <c r="F79" s="4">
        <v>0</v>
      </c>
      <c r="G79" s="8">
        <v>0</v>
      </c>
      <c r="H79" s="8">
        <f t="shared" si="5"/>
        <v>0</v>
      </c>
      <c r="I79" s="8">
        <v>0</v>
      </c>
      <c r="J79" s="142"/>
      <c r="K79" s="60"/>
      <c r="L79" t="s">
        <v>66</v>
      </c>
    </row>
    <row r="80" spans="1:12" ht="15.75" customHeight="1">
      <c r="A80" s="171"/>
      <c r="B80" s="142"/>
      <c r="C80" s="142"/>
      <c r="D80" s="51" t="s">
        <v>5</v>
      </c>
      <c r="E80" s="4">
        <v>1100</v>
      </c>
      <c r="F80" s="4">
        <v>1100</v>
      </c>
      <c r="G80" s="8">
        <v>300</v>
      </c>
      <c r="H80" s="8">
        <f t="shared" si="5"/>
        <v>-800</v>
      </c>
      <c r="I80" s="8">
        <f t="shared" si="6"/>
        <v>27.27272727272727</v>
      </c>
      <c r="J80" s="142"/>
      <c r="K80" s="60"/>
    </row>
    <row r="81" spans="1:11" ht="27.75" customHeight="1">
      <c r="A81" s="171"/>
      <c r="B81" s="142"/>
      <c r="C81" s="142"/>
      <c r="D81" s="48" t="s">
        <v>38</v>
      </c>
      <c r="E81" s="28">
        <f>SUM(F81:F81)</f>
        <v>0</v>
      </c>
      <c r="F81" s="28">
        <v>0</v>
      </c>
      <c r="G81" s="56">
        <v>0</v>
      </c>
      <c r="H81" s="56">
        <f t="shared" si="5"/>
        <v>0</v>
      </c>
      <c r="I81" s="56">
        <v>0</v>
      </c>
      <c r="J81" s="142"/>
      <c r="K81" s="60"/>
    </row>
    <row r="82" spans="1:11" ht="29.25" customHeight="1">
      <c r="A82" s="125" t="s">
        <v>27</v>
      </c>
      <c r="B82" s="128" t="s">
        <v>45</v>
      </c>
      <c r="C82" s="130" t="s">
        <v>13</v>
      </c>
      <c r="D82" s="52" t="s">
        <v>2</v>
      </c>
      <c r="E82" s="29">
        <f>SUM(E83:E86)</f>
        <v>0</v>
      </c>
      <c r="F82" s="29">
        <f t="shared" ref="F82" si="11">SUM(F83:F86)</f>
        <v>0</v>
      </c>
      <c r="G82" s="22">
        <v>0</v>
      </c>
      <c r="H82" s="22">
        <f t="shared" si="5"/>
        <v>0</v>
      </c>
      <c r="I82" s="22">
        <v>0</v>
      </c>
      <c r="J82" s="159" t="s">
        <v>64</v>
      </c>
      <c r="K82" s="60"/>
    </row>
    <row r="83" spans="1:11" ht="35.25" customHeight="1">
      <c r="A83" s="126"/>
      <c r="B83" s="123"/>
      <c r="C83" s="130"/>
      <c r="D83" s="51" t="s">
        <v>3</v>
      </c>
      <c r="E83" s="4">
        <f>SUM(F83:F83)</f>
        <v>0</v>
      </c>
      <c r="F83" s="4">
        <v>0</v>
      </c>
      <c r="G83" s="8">
        <v>0</v>
      </c>
      <c r="H83" s="8">
        <f t="shared" si="5"/>
        <v>0</v>
      </c>
      <c r="I83" s="8">
        <v>0</v>
      </c>
      <c r="J83" s="102"/>
      <c r="K83" s="60"/>
    </row>
    <row r="84" spans="1:11" ht="24" customHeight="1">
      <c r="A84" s="126"/>
      <c r="B84" s="123"/>
      <c r="C84" s="131"/>
      <c r="D84" s="51" t="s">
        <v>4</v>
      </c>
      <c r="E84" s="4">
        <f>SUM(F84:F84)</f>
        <v>0</v>
      </c>
      <c r="F84" s="4">
        <v>0</v>
      </c>
      <c r="G84" s="8">
        <v>0</v>
      </c>
      <c r="H84" s="8">
        <f t="shared" si="5"/>
        <v>0</v>
      </c>
      <c r="I84" s="8">
        <v>0</v>
      </c>
      <c r="J84" s="102"/>
      <c r="K84" s="60"/>
    </row>
    <row r="85" spans="1:11">
      <c r="A85" s="126"/>
      <c r="B85" s="123"/>
      <c r="C85" s="131"/>
      <c r="D85" s="51" t="s">
        <v>5</v>
      </c>
      <c r="E85" s="4">
        <f>SUM(F85:F85)</f>
        <v>0</v>
      </c>
      <c r="F85" s="4">
        <v>0</v>
      </c>
      <c r="G85" s="8">
        <v>0</v>
      </c>
      <c r="H85" s="8">
        <f t="shared" si="5"/>
        <v>0</v>
      </c>
      <c r="I85" s="8">
        <v>0</v>
      </c>
      <c r="J85" s="102"/>
      <c r="K85" s="60"/>
    </row>
    <row r="86" spans="1:11" ht="27" customHeight="1" thickBot="1">
      <c r="A86" s="127"/>
      <c r="B86" s="129"/>
      <c r="C86" s="131"/>
      <c r="D86" s="48" t="s">
        <v>38</v>
      </c>
      <c r="E86" s="28">
        <f>SUM(F86:F86)</f>
        <v>0</v>
      </c>
      <c r="F86" s="28">
        <v>0</v>
      </c>
      <c r="G86" s="56">
        <v>0</v>
      </c>
      <c r="H86" s="56">
        <f t="shared" si="5"/>
        <v>0</v>
      </c>
      <c r="I86" s="56">
        <v>0</v>
      </c>
      <c r="J86" s="102"/>
      <c r="K86" s="60"/>
    </row>
    <row r="87" spans="1:11">
      <c r="A87" s="119"/>
      <c r="B87" s="122" t="s">
        <v>7</v>
      </c>
      <c r="C87" s="122"/>
      <c r="D87" s="50" t="s">
        <v>2</v>
      </c>
      <c r="E87" s="30">
        <f>SUM(E88:E91)</f>
        <v>205029.5</v>
      </c>
      <c r="F87" s="30">
        <f t="shared" ref="F87" si="12">SUM(F88:F91)</f>
        <v>205029.5</v>
      </c>
      <c r="G87" s="27">
        <f>SUM(G88:G91)</f>
        <v>35509.920000000006</v>
      </c>
      <c r="H87" s="27">
        <f t="shared" si="5"/>
        <v>-169519.58</v>
      </c>
      <c r="I87" s="27">
        <f t="shared" si="6"/>
        <v>17.319419888357533</v>
      </c>
      <c r="J87" s="101" t="s">
        <v>64</v>
      </c>
      <c r="K87" s="60"/>
    </row>
    <row r="88" spans="1:11" ht="24">
      <c r="A88" s="120"/>
      <c r="B88" s="123"/>
      <c r="C88" s="123"/>
      <c r="D88" s="51" t="s">
        <v>3</v>
      </c>
      <c r="E88" s="4">
        <f>SUM(F88:F88)</f>
        <v>0</v>
      </c>
      <c r="F88" s="4">
        <f>F58+F63+F83+F78+F73+F68</f>
        <v>0</v>
      </c>
      <c r="G88" s="8">
        <f>G58+G63+G83+G78+G73+G68</f>
        <v>0</v>
      </c>
      <c r="H88" s="8">
        <f t="shared" si="5"/>
        <v>0</v>
      </c>
      <c r="I88" s="8">
        <v>0</v>
      </c>
      <c r="J88" s="102"/>
      <c r="K88" s="60"/>
    </row>
    <row r="89" spans="1:11" ht="27" customHeight="1">
      <c r="A89" s="120"/>
      <c r="B89" s="123"/>
      <c r="C89" s="123"/>
      <c r="D89" s="51" t="s">
        <v>4</v>
      </c>
      <c r="E89" s="4">
        <f>E59+E64+E84+E79+E74+E69</f>
        <v>0</v>
      </c>
      <c r="F89" s="4">
        <f>F59+F64+F84+F79+F74+F69</f>
        <v>0</v>
      </c>
      <c r="G89" s="8">
        <f>G59+G64+G84+G74+G79+G69</f>
        <v>0</v>
      </c>
      <c r="H89" s="8">
        <f t="shared" si="5"/>
        <v>0</v>
      </c>
      <c r="I89" s="8">
        <v>0</v>
      </c>
      <c r="J89" s="102"/>
      <c r="K89" s="60"/>
    </row>
    <row r="90" spans="1:11">
      <c r="A90" s="120"/>
      <c r="B90" s="123"/>
      <c r="C90" s="123"/>
      <c r="D90" s="51" t="s">
        <v>5</v>
      </c>
      <c r="E90" s="4">
        <f>E85+E80+E75+E70+E65+E60</f>
        <v>185366.8</v>
      </c>
      <c r="F90" s="4">
        <f>F60+F65+F85+F80+F75+F70</f>
        <v>185366.8</v>
      </c>
      <c r="G90" s="8">
        <f>G60+G65+G85+G80+G75+G70</f>
        <v>33227.342000000004</v>
      </c>
      <c r="H90" s="8">
        <f t="shared" si="5"/>
        <v>-152139.45799999998</v>
      </c>
      <c r="I90" s="8">
        <f t="shared" si="6"/>
        <v>17.925185092476109</v>
      </c>
      <c r="J90" s="102"/>
      <c r="K90" s="60"/>
    </row>
    <row r="91" spans="1:11" ht="27.75" customHeight="1" thickBot="1">
      <c r="A91" s="121"/>
      <c r="B91" s="124"/>
      <c r="C91" s="124"/>
      <c r="D91" s="23" t="s">
        <v>38</v>
      </c>
      <c r="E91" s="31">
        <f>SUM(F91:F91)</f>
        <v>19662.7</v>
      </c>
      <c r="F91" s="31">
        <f>F61+F66+F86+F76+F71</f>
        <v>19662.7</v>
      </c>
      <c r="G91" s="25">
        <f>G61+G66+G86+G71</f>
        <v>2282.578</v>
      </c>
      <c r="H91" s="25">
        <f t="shared" si="5"/>
        <v>-17380.121999999999</v>
      </c>
      <c r="I91" s="25">
        <f t="shared" si="6"/>
        <v>11.608670223316228</v>
      </c>
      <c r="J91" s="103"/>
      <c r="K91" s="60"/>
    </row>
    <row r="92" spans="1:11" ht="15.75" thickBot="1">
      <c r="A92" s="138" t="s">
        <v>42</v>
      </c>
      <c r="B92" s="139"/>
      <c r="C92" s="139"/>
      <c r="D92" s="139"/>
      <c r="E92" s="139"/>
      <c r="F92" s="139"/>
      <c r="G92" s="140"/>
      <c r="H92" s="140"/>
      <c r="I92" s="140"/>
      <c r="J92" s="141"/>
      <c r="K92" s="60"/>
    </row>
    <row r="93" spans="1:11" ht="34.5" customHeight="1">
      <c r="A93" s="156" t="s">
        <v>28</v>
      </c>
      <c r="B93" s="144" t="s">
        <v>44</v>
      </c>
      <c r="C93" s="144" t="s">
        <v>29</v>
      </c>
      <c r="D93" s="55" t="s">
        <v>2</v>
      </c>
      <c r="E93" s="26">
        <f>SUM(E94:E97)</f>
        <v>8139.9</v>
      </c>
      <c r="F93" s="26">
        <f t="shared" ref="F93" si="13">SUM(F94:F97)</f>
        <v>8139.9</v>
      </c>
      <c r="G93" s="27">
        <f>SUM(G94:G97)</f>
        <v>2210.8609999999999</v>
      </c>
      <c r="H93" s="27">
        <f t="shared" ref="H93:H96" si="14">G93-F93</f>
        <v>-5929.0389999999998</v>
      </c>
      <c r="I93" s="27">
        <f>G93/F93*100</f>
        <v>27.160788216071452</v>
      </c>
      <c r="J93" s="213" t="s">
        <v>116</v>
      </c>
      <c r="K93" s="60"/>
    </row>
    <row r="94" spans="1:11" ht="40.5" customHeight="1">
      <c r="A94" s="157"/>
      <c r="B94" s="145"/>
      <c r="C94" s="145"/>
      <c r="D94" s="54" t="s">
        <v>3</v>
      </c>
      <c r="E94" s="6">
        <f>SUM(F94:F94)</f>
        <v>0</v>
      </c>
      <c r="F94" s="6">
        <v>0</v>
      </c>
      <c r="G94" s="8">
        <v>0</v>
      </c>
      <c r="H94" s="8">
        <f t="shared" si="14"/>
        <v>0</v>
      </c>
      <c r="I94" s="8">
        <v>0</v>
      </c>
      <c r="J94" s="214"/>
      <c r="K94" s="60"/>
    </row>
    <row r="95" spans="1:11" ht="36" customHeight="1">
      <c r="A95" s="157"/>
      <c r="B95" s="145"/>
      <c r="C95" s="142"/>
      <c r="D95" s="54" t="s">
        <v>4</v>
      </c>
      <c r="E95" s="6">
        <f>SUM(F95:F95)</f>
        <v>0</v>
      </c>
      <c r="F95" s="6">
        <v>0</v>
      </c>
      <c r="G95" s="8">
        <v>0</v>
      </c>
      <c r="H95" s="8">
        <f t="shared" si="14"/>
        <v>0</v>
      </c>
      <c r="I95" s="8">
        <v>0</v>
      </c>
      <c r="J95" s="214"/>
      <c r="K95" s="60"/>
    </row>
    <row r="96" spans="1:11" ht="53.25" customHeight="1">
      <c r="A96" s="157"/>
      <c r="B96" s="145"/>
      <c r="C96" s="142"/>
      <c r="D96" s="54" t="s">
        <v>5</v>
      </c>
      <c r="E96" s="6">
        <v>8139.9</v>
      </c>
      <c r="F96" s="6">
        <v>8139.9</v>
      </c>
      <c r="G96" s="8">
        <v>2210.8609999999999</v>
      </c>
      <c r="H96" s="8">
        <f t="shared" si="14"/>
        <v>-5929.0389999999998</v>
      </c>
      <c r="I96" s="8">
        <f t="shared" ref="I96:I128" si="15">G96/F96*100</f>
        <v>27.160788216071452</v>
      </c>
      <c r="J96" s="214"/>
      <c r="K96" s="60"/>
    </row>
    <row r="97" spans="1:12" ht="213.75" customHeight="1" thickBot="1">
      <c r="A97" s="158"/>
      <c r="B97" s="146"/>
      <c r="C97" s="143"/>
      <c r="D97" s="23" t="s">
        <v>38</v>
      </c>
      <c r="E97" s="24">
        <f>SUM(F97:F97)</f>
        <v>0</v>
      </c>
      <c r="F97" s="24">
        <v>0</v>
      </c>
      <c r="G97" s="25">
        <v>0</v>
      </c>
      <c r="H97" s="25">
        <f>G97-F97</f>
        <v>0</v>
      </c>
      <c r="I97" s="25">
        <v>0</v>
      </c>
      <c r="J97" s="215"/>
      <c r="K97" s="60"/>
    </row>
    <row r="98" spans="1:12">
      <c r="A98" s="151" t="s">
        <v>31</v>
      </c>
      <c r="B98" s="135" t="s">
        <v>34</v>
      </c>
      <c r="C98" s="145" t="s">
        <v>30</v>
      </c>
      <c r="D98" s="53" t="s">
        <v>2</v>
      </c>
      <c r="E98" s="21">
        <f>SUM(E99:E102)</f>
        <v>2000</v>
      </c>
      <c r="F98" s="21">
        <f t="shared" ref="F98" si="16">SUM(F99:F102)</f>
        <v>2000</v>
      </c>
      <c r="G98" s="22">
        <f>SUM(G99:G102)</f>
        <v>580.22299999999996</v>
      </c>
      <c r="H98" s="22">
        <f t="shared" ref="H98:H128" si="17">G98-F98</f>
        <v>-1419.777</v>
      </c>
      <c r="I98" s="22">
        <f t="shared" si="15"/>
        <v>29.011149999999997</v>
      </c>
      <c r="J98" s="221" t="s">
        <v>106</v>
      </c>
      <c r="K98" s="60"/>
    </row>
    <row r="99" spans="1:12" ht="24">
      <c r="A99" s="152"/>
      <c r="B99" s="147"/>
      <c r="C99" s="145"/>
      <c r="D99" s="54" t="s">
        <v>3</v>
      </c>
      <c r="E99" s="6">
        <f>SUM(F99:F99)</f>
        <v>0</v>
      </c>
      <c r="F99" s="6">
        <v>0</v>
      </c>
      <c r="G99" s="8">
        <v>0</v>
      </c>
      <c r="H99" s="8">
        <f t="shared" si="17"/>
        <v>0</v>
      </c>
      <c r="I99" s="8">
        <v>0</v>
      </c>
      <c r="J99" s="131"/>
      <c r="K99" s="60"/>
    </row>
    <row r="100" spans="1:12" ht="27" customHeight="1">
      <c r="A100" s="152"/>
      <c r="B100" s="147"/>
      <c r="C100" s="145"/>
      <c r="D100" s="54" t="s">
        <v>4</v>
      </c>
      <c r="E100" s="6">
        <f>SUM(F100:F100)</f>
        <v>0</v>
      </c>
      <c r="F100" s="6">
        <v>0</v>
      </c>
      <c r="G100" s="8">
        <v>0</v>
      </c>
      <c r="H100" s="8">
        <f t="shared" si="17"/>
        <v>0</v>
      </c>
      <c r="I100" s="8">
        <v>0</v>
      </c>
      <c r="J100" s="131"/>
      <c r="K100" s="60"/>
    </row>
    <row r="101" spans="1:12">
      <c r="A101" s="152"/>
      <c r="B101" s="147"/>
      <c r="C101" s="145"/>
      <c r="D101" s="54" t="s">
        <v>5</v>
      </c>
      <c r="E101" s="6">
        <v>2000</v>
      </c>
      <c r="F101" s="6">
        <v>2000</v>
      </c>
      <c r="G101" s="8">
        <v>580.22299999999996</v>
      </c>
      <c r="H101" s="8">
        <f t="shared" si="17"/>
        <v>-1419.777</v>
      </c>
      <c r="I101" s="8">
        <f t="shared" si="15"/>
        <v>29.011149999999997</v>
      </c>
      <c r="J101" s="131"/>
      <c r="K101" s="60"/>
      <c r="L101" t="s">
        <v>84</v>
      </c>
    </row>
    <row r="102" spans="1:12" ht="19.5" customHeight="1" thickBot="1">
      <c r="A102" s="153"/>
      <c r="B102" s="148"/>
      <c r="C102" s="145"/>
      <c r="D102" s="48" t="s">
        <v>38</v>
      </c>
      <c r="E102" s="20">
        <f>SUM(F102:F102)</f>
        <v>0</v>
      </c>
      <c r="F102" s="20">
        <v>0</v>
      </c>
      <c r="G102" s="56">
        <v>0</v>
      </c>
      <c r="H102" s="56">
        <f t="shared" si="17"/>
        <v>0</v>
      </c>
      <c r="I102" s="56">
        <v>0</v>
      </c>
      <c r="J102" s="222"/>
      <c r="K102" s="60"/>
    </row>
    <row r="103" spans="1:12" ht="23.25" customHeight="1">
      <c r="A103" s="154" t="s">
        <v>32</v>
      </c>
      <c r="B103" s="149" t="s">
        <v>33</v>
      </c>
      <c r="C103" s="144" t="s">
        <v>30</v>
      </c>
      <c r="D103" s="55" t="s">
        <v>2</v>
      </c>
      <c r="E103" s="26">
        <f>SUM(E104:E107)</f>
        <v>0</v>
      </c>
      <c r="F103" s="26">
        <f t="shared" ref="F103" si="18">SUM(F104:F107)</f>
        <v>0</v>
      </c>
      <c r="G103" s="27">
        <f>SUM(G104:G107)</f>
        <v>0</v>
      </c>
      <c r="H103" s="27">
        <f t="shared" si="17"/>
        <v>0</v>
      </c>
      <c r="I103" s="27">
        <v>0</v>
      </c>
      <c r="J103" s="265" t="s">
        <v>105</v>
      </c>
      <c r="K103" s="60"/>
    </row>
    <row r="104" spans="1:12" ht="47.25" customHeight="1">
      <c r="A104" s="152"/>
      <c r="B104" s="147"/>
      <c r="C104" s="145"/>
      <c r="D104" s="54" t="s">
        <v>3</v>
      </c>
      <c r="E104" s="6">
        <f>SUM(F104:F104)</f>
        <v>0</v>
      </c>
      <c r="F104" s="6">
        <v>0</v>
      </c>
      <c r="G104" s="8">
        <v>0</v>
      </c>
      <c r="H104" s="8">
        <f t="shared" si="17"/>
        <v>0</v>
      </c>
      <c r="I104" s="8">
        <v>0</v>
      </c>
      <c r="J104" s="266"/>
      <c r="K104" s="60"/>
    </row>
    <row r="105" spans="1:12" ht="42" customHeight="1">
      <c r="A105" s="152"/>
      <c r="B105" s="147"/>
      <c r="C105" s="145"/>
      <c r="D105" s="54" t="s">
        <v>4</v>
      </c>
      <c r="E105" s="6">
        <f>SUM(F105:F105)</f>
        <v>0</v>
      </c>
      <c r="F105" s="6">
        <v>0</v>
      </c>
      <c r="G105" s="8">
        <v>0</v>
      </c>
      <c r="H105" s="8">
        <f t="shared" si="17"/>
        <v>0</v>
      </c>
      <c r="I105" s="8">
        <v>0</v>
      </c>
      <c r="J105" s="266"/>
      <c r="K105" s="60"/>
      <c r="L105" t="s">
        <v>83</v>
      </c>
    </row>
    <row r="106" spans="1:12">
      <c r="A106" s="152"/>
      <c r="B106" s="147"/>
      <c r="C106" s="145"/>
      <c r="D106" s="54" t="s">
        <v>5</v>
      </c>
      <c r="E106" s="6">
        <v>0</v>
      </c>
      <c r="F106" s="6">
        <v>0</v>
      </c>
      <c r="G106" s="8">
        <v>0</v>
      </c>
      <c r="H106" s="8">
        <f t="shared" si="17"/>
        <v>0</v>
      </c>
      <c r="I106" s="8">
        <v>0</v>
      </c>
      <c r="J106" s="266"/>
      <c r="K106" s="60"/>
    </row>
    <row r="107" spans="1:12" ht="42" customHeight="1" thickBot="1">
      <c r="A107" s="155"/>
      <c r="B107" s="150"/>
      <c r="C107" s="146"/>
      <c r="D107" s="23" t="s">
        <v>38</v>
      </c>
      <c r="E107" s="24">
        <f>SUM(F107:F107)</f>
        <v>0</v>
      </c>
      <c r="F107" s="24">
        <v>0</v>
      </c>
      <c r="G107" s="25">
        <v>0</v>
      </c>
      <c r="H107" s="25">
        <f t="shared" si="17"/>
        <v>0</v>
      </c>
      <c r="I107" s="25">
        <v>0</v>
      </c>
      <c r="J107" s="267"/>
      <c r="K107" s="60"/>
    </row>
    <row r="108" spans="1:12">
      <c r="A108" s="132"/>
      <c r="B108" s="135" t="s">
        <v>8</v>
      </c>
      <c r="C108" s="135"/>
      <c r="D108" s="53" t="s">
        <v>2</v>
      </c>
      <c r="E108" s="21">
        <f>SUM(E109:E112)</f>
        <v>10139.9</v>
      </c>
      <c r="F108" s="21">
        <f t="shared" ref="F108" si="19">SUM(F109:F112)</f>
        <v>10139.9</v>
      </c>
      <c r="G108" s="22">
        <f>SUM(G109:G112)</f>
        <v>2791.0839999999998</v>
      </c>
      <c r="H108" s="22">
        <f t="shared" si="17"/>
        <v>-7348.8159999999998</v>
      </c>
      <c r="I108" s="22">
        <f t="shared" si="15"/>
        <v>27.525754691860865</v>
      </c>
      <c r="J108" s="101" t="s">
        <v>64</v>
      </c>
      <c r="K108" s="60"/>
    </row>
    <row r="109" spans="1:12" ht="24">
      <c r="A109" s="133"/>
      <c r="B109" s="136"/>
      <c r="C109" s="136"/>
      <c r="D109" s="54" t="s">
        <v>3</v>
      </c>
      <c r="E109" s="6">
        <f>SUM(F109:F109)</f>
        <v>0</v>
      </c>
      <c r="F109" s="6">
        <f t="shared" ref="F109:G112" si="20">F94+F99+F104</f>
        <v>0</v>
      </c>
      <c r="G109" s="8">
        <f t="shared" si="20"/>
        <v>0</v>
      </c>
      <c r="H109" s="8">
        <f t="shared" si="17"/>
        <v>0</v>
      </c>
      <c r="I109" s="8">
        <v>0</v>
      </c>
      <c r="J109" s="102"/>
      <c r="K109" s="60"/>
    </row>
    <row r="110" spans="1:12" ht="27.75" customHeight="1">
      <c r="A110" s="133"/>
      <c r="B110" s="136"/>
      <c r="C110" s="136"/>
      <c r="D110" s="54" t="s">
        <v>4</v>
      </c>
      <c r="E110" s="6">
        <f>SUM(F110:F110)</f>
        <v>0</v>
      </c>
      <c r="F110" s="6">
        <f t="shared" si="20"/>
        <v>0</v>
      </c>
      <c r="G110" s="8">
        <f t="shared" si="20"/>
        <v>0</v>
      </c>
      <c r="H110" s="8">
        <f t="shared" si="17"/>
        <v>0</v>
      </c>
      <c r="I110" s="8">
        <v>0</v>
      </c>
      <c r="J110" s="102"/>
      <c r="K110" s="60"/>
    </row>
    <row r="111" spans="1:12" ht="22.5" customHeight="1">
      <c r="A111" s="133"/>
      <c r="B111" s="136"/>
      <c r="C111" s="136"/>
      <c r="D111" s="54" t="s">
        <v>5</v>
      </c>
      <c r="E111" s="6">
        <f>E106+E101+E96</f>
        <v>10139.9</v>
      </c>
      <c r="F111" s="6">
        <f>F106+F101+F96</f>
        <v>10139.9</v>
      </c>
      <c r="G111" s="8">
        <f t="shared" si="20"/>
        <v>2791.0839999999998</v>
      </c>
      <c r="H111" s="8">
        <f t="shared" si="17"/>
        <v>-7348.8159999999998</v>
      </c>
      <c r="I111" s="8">
        <f t="shared" si="15"/>
        <v>27.525754691860865</v>
      </c>
      <c r="J111" s="102"/>
      <c r="K111" s="60"/>
    </row>
    <row r="112" spans="1:12" ht="27" customHeight="1" thickBot="1">
      <c r="A112" s="134"/>
      <c r="B112" s="137"/>
      <c r="C112" s="137"/>
      <c r="D112" s="48" t="s">
        <v>38</v>
      </c>
      <c r="E112" s="20">
        <f>SUM(F112:F112)</f>
        <v>0</v>
      </c>
      <c r="F112" s="20">
        <f t="shared" si="20"/>
        <v>0</v>
      </c>
      <c r="G112" s="56">
        <f t="shared" si="20"/>
        <v>0</v>
      </c>
      <c r="H112" s="56">
        <f t="shared" si="17"/>
        <v>0</v>
      </c>
      <c r="I112" s="56">
        <v>0</v>
      </c>
      <c r="J112" s="103"/>
      <c r="K112" s="60"/>
    </row>
    <row r="113" spans="1:12" ht="15" customHeight="1">
      <c r="A113" s="259" t="s">
        <v>16</v>
      </c>
      <c r="B113" s="260"/>
      <c r="C113" s="144"/>
      <c r="D113" s="33" t="s">
        <v>2</v>
      </c>
      <c r="E113" s="34">
        <f>SUM(E114:E117)</f>
        <v>286023</v>
      </c>
      <c r="F113" s="34">
        <f>SUM(F114:F117)</f>
        <v>286023</v>
      </c>
      <c r="G113" s="35">
        <f>SUM(G114:G117)</f>
        <v>48290.551000000014</v>
      </c>
      <c r="H113" s="27">
        <f t="shared" si="17"/>
        <v>-237732.44899999999</v>
      </c>
      <c r="I113" s="27">
        <f t="shared" si="15"/>
        <v>16.883450281970337</v>
      </c>
      <c r="J113" s="101" t="s">
        <v>64</v>
      </c>
      <c r="K113" s="60"/>
    </row>
    <row r="114" spans="1:12" ht="24">
      <c r="A114" s="261"/>
      <c r="B114" s="262"/>
      <c r="C114" s="142"/>
      <c r="D114" s="2" t="s">
        <v>3</v>
      </c>
      <c r="E114" s="7">
        <f t="shared" ref="E114:G115" si="21">E52+E88+E109</f>
        <v>10000</v>
      </c>
      <c r="F114" s="7">
        <f t="shared" si="21"/>
        <v>10000</v>
      </c>
      <c r="G114" s="19">
        <f t="shared" si="21"/>
        <v>0</v>
      </c>
      <c r="H114" s="8">
        <f t="shared" si="17"/>
        <v>-10000</v>
      </c>
      <c r="I114" s="8">
        <f t="shared" si="15"/>
        <v>0</v>
      </c>
      <c r="J114" s="102"/>
      <c r="K114" s="60"/>
    </row>
    <row r="115" spans="1:12" ht="25.5" customHeight="1">
      <c r="A115" s="261"/>
      <c r="B115" s="262"/>
      <c r="C115" s="142"/>
      <c r="D115" s="2" t="s">
        <v>4</v>
      </c>
      <c r="E115" s="7">
        <f t="shared" si="21"/>
        <v>342.1</v>
      </c>
      <c r="F115" s="7">
        <f t="shared" si="21"/>
        <v>342.1</v>
      </c>
      <c r="G115" s="19">
        <f t="shared" si="21"/>
        <v>104.8</v>
      </c>
      <c r="H115" s="8">
        <f t="shared" si="17"/>
        <v>-237.3</v>
      </c>
      <c r="I115" s="8">
        <f t="shared" si="15"/>
        <v>30.634317451037706</v>
      </c>
      <c r="J115" s="102"/>
      <c r="K115" s="60"/>
    </row>
    <row r="116" spans="1:12">
      <c r="A116" s="261"/>
      <c r="B116" s="262"/>
      <c r="C116" s="142"/>
      <c r="D116" s="2" t="s">
        <v>5</v>
      </c>
      <c r="E116" s="7">
        <f>E111+E90+E54</f>
        <v>254468.19999999998</v>
      </c>
      <c r="F116" s="7">
        <f>F54+F90+F111</f>
        <v>254468.19999999998</v>
      </c>
      <c r="G116" s="19">
        <f>G111+G90+G54</f>
        <v>45760.182000000008</v>
      </c>
      <c r="H116" s="8">
        <f t="shared" si="17"/>
        <v>-208708.01799999998</v>
      </c>
      <c r="I116" s="8">
        <f t="shared" si="15"/>
        <v>17.982672098124642</v>
      </c>
      <c r="J116" s="102"/>
      <c r="K116" s="60"/>
      <c r="L116" s="57"/>
    </row>
    <row r="117" spans="1:12" ht="24.75" thickBot="1">
      <c r="A117" s="263"/>
      <c r="B117" s="264"/>
      <c r="C117" s="143"/>
      <c r="D117" s="36" t="s">
        <v>38</v>
      </c>
      <c r="E117" s="37">
        <f>E55+E91+E112</f>
        <v>21212.7</v>
      </c>
      <c r="F117" s="37">
        <f>F55+F91+F112</f>
        <v>21212.7</v>
      </c>
      <c r="G117" s="38">
        <f>G55+G91+G112</f>
        <v>2425.569</v>
      </c>
      <c r="H117" s="25">
        <f t="shared" si="17"/>
        <v>-18787.131000000001</v>
      </c>
      <c r="I117" s="25">
        <f t="shared" si="15"/>
        <v>11.434513286851743</v>
      </c>
      <c r="J117" s="103"/>
      <c r="K117" s="60"/>
    </row>
    <row r="118" spans="1:12" ht="15.75" thickBot="1">
      <c r="A118" s="257" t="s">
        <v>9</v>
      </c>
      <c r="B118" s="258"/>
      <c r="C118" s="61"/>
      <c r="D118" s="53"/>
      <c r="E118" s="21"/>
      <c r="F118" s="21"/>
      <c r="G118" s="22"/>
      <c r="H118" s="22"/>
      <c r="I118" s="22"/>
      <c r="J118" s="32"/>
      <c r="K118" s="60"/>
    </row>
    <row r="119" spans="1:12" ht="15" customHeight="1">
      <c r="A119" s="92" t="s">
        <v>39</v>
      </c>
      <c r="B119" s="252"/>
      <c r="C119" s="256"/>
      <c r="D119" s="55" t="s">
        <v>2</v>
      </c>
      <c r="E119" s="26">
        <f>SUM(F119:F119)</f>
        <v>0</v>
      </c>
      <c r="F119" s="26">
        <f>F56+F92</f>
        <v>0</v>
      </c>
      <c r="G119" s="27">
        <v>0</v>
      </c>
      <c r="H119" s="27">
        <f t="shared" si="17"/>
        <v>0</v>
      </c>
      <c r="I119" s="27">
        <v>0</v>
      </c>
      <c r="J119" s="101" t="s">
        <v>64</v>
      </c>
      <c r="K119" s="60"/>
    </row>
    <row r="120" spans="1:12" ht="26.25" customHeight="1">
      <c r="A120" s="248"/>
      <c r="B120" s="253"/>
      <c r="C120" s="142"/>
      <c r="D120" s="54" t="s">
        <v>3</v>
      </c>
      <c r="E120" s="6">
        <v>0</v>
      </c>
      <c r="F120" s="6">
        <v>0</v>
      </c>
      <c r="G120" s="8">
        <v>0</v>
      </c>
      <c r="H120" s="8">
        <f t="shared" si="17"/>
        <v>0</v>
      </c>
      <c r="I120" s="8">
        <v>0</v>
      </c>
      <c r="J120" s="102"/>
      <c r="K120" s="60"/>
    </row>
    <row r="121" spans="1:12" ht="27" customHeight="1">
      <c r="A121" s="248"/>
      <c r="B121" s="253"/>
      <c r="C121" s="142"/>
      <c r="D121" s="54" t="s">
        <v>4</v>
      </c>
      <c r="E121" s="6">
        <v>0</v>
      </c>
      <c r="F121" s="6">
        <v>0</v>
      </c>
      <c r="G121" s="8">
        <v>0</v>
      </c>
      <c r="H121" s="8">
        <f t="shared" si="17"/>
        <v>0</v>
      </c>
      <c r="I121" s="8">
        <v>0</v>
      </c>
      <c r="J121" s="102"/>
      <c r="K121" s="60"/>
    </row>
    <row r="122" spans="1:12" ht="16.5" customHeight="1">
      <c r="A122" s="248"/>
      <c r="B122" s="253"/>
      <c r="C122" s="142"/>
      <c r="D122" s="54" t="s">
        <v>5</v>
      </c>
      <c r="E122" s="6">
        <v>0</v>
      </c>
      <c r="F122" s="6">
        <v>0</v>
      </c>
      <c r="G122" s="8">
        <v>0</v>
      </c>
      <c r="H122" s="8">
        <f t="shared" si="17"/>
        <v>0</v>
      </c>
      <c r="I122" s="8">
        <v>0</v>
      </c>
      <c r="J122" s="102"/>
      <c r="K122" s="60"/>
    </row>
    <row r="123" spans="1:12" ht="26.25" customHeight="1" thickBot="1">
      <c r="A123" s="254"/>
      <c r="B123" s="255"/>
      <c r="C123" s="143"/>
      <c r="D123" s="23" t="s">
        <v>38</v>
      </c>
      <c r="E123" s="24">
        <v>0</v>
      </c>
      <c r="F123" s="24">
        <v>0</v>
      </c>
      <c r="G123" s="25">
        <v>0</v>
      </c>
      <c r="H123" s="25">
        <f t="shared" si="17"/>
        <v>0</v>
      </c>
      <c r="I123" s="25">
        <v>0</v>
      </c>
      <c r="J123" s="103"/>
      <c r="K123" s="60"/>
    </row>
    <row r="124" spans="1:12" ht="15" customHeight="1">
      <c r="A124" s="92" t="s">
        <v>10</v>
      </c>
      <c r="B124" s="252"/>
      <c r="C124" s="256"/>
      <c r="D124" s="55" t="s">
        <v>2</v>
      </c>
      <c r="E124" s="26">
        <f>SUM(E125:E128)</f>
        <v>286023</v>
      </c>
      <c r="F124" s="26">
        <f t="shared" ref="F124" si="22">SUM(F125:F128)</f>
        <v>286023</v>
      </c>
      <c r="G124" s="27">
        <f>SUM(G125:G128)</f>
        <v>48290.551000000014</v>
      </c>
      <c r="H124" s="27">
        <f t="shared" si="17"/>
        <v>-237732.44899999999</v>
      </c>
      <c r="I124" s="27">
        <f t="shared" si="15"/>
        <v>16.883450281970337</v>
      </c>
      <c r="J124" s="101" t="s">
        <v>64</v>
      </c>
      <c r="K124" s="60"/>
    </row>
    <row r="125" spans="1:12" ht="24">
      <c r="A125" s="248"/>
      <c r="B125" s="253"/>
      <c r="C125" s="142"/>
      <c r="D125" s="54" t="s">
        <v>3</v>
      </c>
      <c r="E125" s="6">
        <f>SUM(F125:F125)</f>
        <v>10000</v>
      </c>
      <c r="F125" s="6">
        <f t="shared" ref="F125:G128" si="23">F114</f>
        <v>10000</v>
      </c>
      <c r="G125" s="6">
        <f t="shared" si="23"/>
        <v>0</v>
      </c>
      <c r="H125" s="8">
        <f t="shared" si="17"/>
        <v>-10000</v>
      </c>
      <c r="I125" s="8">
        <f>G125/F125*100</f>
        <v>0</v>
      </c>
      <c r="J125" s="102"/>
      <c r="K125" s="60"/>
    </row>
    <row r="126" spans="1:12" ht="26.25" customHeight="1">
      <c r="A126" s="248"/>
      <c r="B126" s="253"/>
      <c r="C126" s="142"/>
      <c r="D126" s="54" t="s">
        <v>4</v>
      </c>
      <c r="E126" s="6">
        <f>E53+E89+E110</f>
        <v>342.1</v>
      </c>
      <c r="F126" s="6">
        <f t="shared" si="23"/>
        <v>342.1</v>
      </c>
      <c r="G126" s="6">
        <f t="shared" si="23"/>
        <v>104.8</v>
      </c>
      <c r="H126" s="8">
        <f t="shared" si="17"/>
        <v>-237.3</v>
      </c>
      <c r="I126" s="8">
        <f t="shared" si="15"/>
        <v>30.634317451037706</v>
      </c>
      <c r="J126" s="102"/>
      <c r="K126" s="60"/>
    </row>
    <row r="127" spans="1:12" ht="15.75" customHeight="1">
      <c r="A127" s="248"/>
      <c r="B127" s="253"/>
      <c r="C127" s="142"/>
      <c r="D127" s="54" t="s">
        <v>5</v>
      </c>
      <c r="E127" s="6">
        <f>E54+E90+E111</f>
        <v>254468.19999999998</v>
      </c>
      <c r="F127" s="6">
        <f t="shared" si="23"/>
        <v>254468.19999999998</v>
      </c>
      <c r="G127" s="6">
        <f t="shared" si="23"/>
        <v>45760.182000000008</v>
      </c>
      <c r="H127" s="8">
        <f t="shared" si="17"/>
        <v>-208708.01799999998</v>
      </c>
      <c r="I127" s="8">
        <f t="shared" si="15"/>
        <v>17.982672098124642</v>
      </c>
      <c r="J127" s="102"/>
      <c r="K127" s="60"/>
    </row>
    <row r="128" spans="1:12" ht="24" customHeight="1" thickBot="1">
      <c r="A128" s="254"/>
      <c r="B128" s="255"/>
      <c r="C128" s="143"/>
      <c r="D128" s="23" t="s">
        <v>38</v>
      </c>
      <c r="E128" s="24">
        <f>E55+E91+E112</f>
        <v>21212.7</v>
      </c>
      <c r="F128" s="24">
        <f t="shared" si="23"/>
        <v>21212.7</v>
      </c>
      <c r="G128" s="24">
        <f t="shared" si="23"/>
        <v>2425.569</v>
      </c>
      <c r="H128" s="25">
        <f t="shared" si="17"/>
        <v>-18787.131000000001</v>
      </c>
      <c r="I128" s="25">
        <f t="shared" si="15"/>
        <v>11.434513286851743</v>
      </c>
      <c r="J128" s="103"/>
      <c r="K128" s="60"/>
    </row>
    <row r="129" spans="1:16" ht="15.75" thickBot="1">
      <c r="A129" s="248" t="s">
        <v>9</v>
      </c>
      <c r="B129" s="249"/>
      <c r="C129" s="249"/>
      <c r="D129" s="249"/>
      <c r="E129" s="249"/>
      <c r="F129" s="249"/>
      <c r="G129" s="250"/>
      <c r="H129" s="250"/>
      <c r="I129" s="250"/>
      <c r="J129" s="251"/>
      <c r="K129" s="60"/>
    </row>
    <row r="130" spans="1:16" ht="16.5" customHeight="1">
      <c r="A130" s="92" t="s">
        <v>35</v>
      </c>
      <c r="B130" s="252"/>
      <c r="C130" s="256"/>
      <c r="D130" s="55" t="s">
        <v>2</v>
      </c>
      <c r="E130" s="26">
        <f>SUM(E131:E134)</f>
        <v>260903.40000000002</v>
      </c>
      <c r="F130" s="26">
        <f>SUM(F131:F134)</f>
        <v>260903.40000000002</v>
      </c>
      <c r="G130" s="27">
        <f>SUM(G131:G134)</f>
        <v>45779.69000000001</v>
      </c>
      <c r="H130" s="27">
        <f>G130-F130</f>
        <v>-215123.71000000002</v>
      </c>
      <c r="I130" s="27">
        <f>G130/F130*100</f>
        <v>17.546605371949926</v>
      </c>
      <c r="J130" s="101" t="s">
        <v>64</v>
      </c>
      <c r="K130" s="60"/>
    </row>
    <row r="131" spans="1:16" ht="24">
      <c r="A131" s="248"/>
      <c r="B131" s="253"/>
      <c r="C131" s="142"/>
      <c r="D131" s="54" t="s">
        <v>3</v>
      </c>
      <c r="E131" s="6">
        <f t="shared" ref="E131:G132" si="24">E22+E27+E32+E42+E47+E58+E63+E68+E83+E99+E104</f>
        <v>10000</v>
      </c>
      <c r="F131" s="6">
        <f t="shared" si="24"/>
        <v>10000</v>
      </c>
      <c r="G131" s="6">
        <f t="shared" si="24"/>
        <v>0</v>
      </c>
      <c r="H131" s="8">
        <f>G131-F131</f>
        <v>-10000</v>
      </c>
      <c r="I131" s="8">
        <f>G131/F131*100</f>
        <v>0</v>
      </c>
      <c r="J131" s="102"/>
      <c r="K131" s="60"/>
    </row>
    <row r="132" spans="1:16" ht="23.25" customHeight="1">
      <c r="A132" s="248"/>
      <c r="B132" s="253"/>
      <c r="C132" s="142"/>
      <c r="D132" s="54" t="s">
        <v>4</v>
      </c>
      <c r="E132" s="6">
        <f t="shared" si="24"/>
        <v>342.1</v>
      </c>
      <c r="F132" s="6">
        <f t="shared" si="24"/>
        <v>342.1</v>
      </c>
      <c r="G132" s="6">
        <f t="shared" si="24"/>
        <v>104.8</v>
      </c>
      <c r="H132" s="8">
        <f t="shared" ref="H132:H144" si="25">G132-F132</f>
        <v>-237.3</v>
      </c>
      <c r="I132" s="8">
        <f t="shared" ref="I132:I143" si="26">G132/F132*100</f>
        <v>30.634317451037706</v>
      </c>
      <c r="J132" s="102"/>
      <c r="K132" s="60"/>
    </row>
    <row r="133" spans="1:16" ht="13.5" customHeight="1">
      <c r="A133" s="248"/>
      <c r="B133" s="253"/>
      <c r="C133" s="142"/>
      <c r="D133" s="54" t="s">
        <v>5</v>
      </c>
      <c r="E133" s="71">
        <v>229348.6</v>
      </c>
      <c r="F133" s="4">
        <v>229348.6</v>
      </c>
      <c r="G133" s="6">
        <f>G106+G101+G70+G65+G60+G34+G29+G24</f>
        <v>43249.321000000004</v>
      </c>
      <c r="H133" s="8">
        <f t="shared" si="25"/>
        <v>-186099.27900000001</v>
      </c>
      <c r="I133" s="8">
        <f t="shared" si="26"/>
        <v>18.857460215584489</v>
      </c>
      <c r="J133" s="102"/>
      <c r="K133" s="60"/>
      <c r="L133" s="87" t="s">
        <v>85</v>
      </c>
      <c r="M133" s="87"/>
      <c r="N133" s="87"/>
      <c r="O133" s="87"/>
      <c r="P133" s="87"/>
    </row>
    <row r="134" spans="1:16" ht="24" customHeight="1" thickBot="1">
      <c r="A134" s="254"/>
      <c r="B134" s="255"/>
      <c r="C134" s="143"/>
      <c r="D134" s="23" t="s">
        <v>38</v>
      </c>
      <c r="E134" s="24">
        <f>E25+E30+E35+E45+E50+E61+E66+E71+E86+E102+E107</f>
        <v>21212.7</v>
      </c>
      <c r="F134" s="24">
        <f>F25+F30+F35+F45+F50+F61+F66+F71+F86+F102+F107</f>
        <v>21212.7</v>
      </c>
      <c r="G134" s="24">
        <f>G25+G30+G35+G45+G50+G61+G66+G71+G86+G102+G107</f>
        <v>2425.5690000000004</v>
      </c>
      <c r="H134" s="25">
        <f t="shared" si="25"/>
        <v>-18787.131000000001</v>
      </c>
      <c r="I134" s="25">
        <f t="shared" si="26"/>
        <v>11.434513286851745</v>
      </c>
      <c r="J134" s="103"/>
      <c r="K134" s="60"/>
    </row>
    <row r="135" spans="1:16">
      <c r="A135" s="92" t="s">
        <v>36</v>
      </c>
      <c r="B135" s="252"/>
      <c r="C135" s="256"/>
      <c r="D135" s="55" t="s">
        <v>2</v>
      </c>
      <c r="E135" s="26">
        <f>SUM(E136:E139)</f>
        <v>8139.9</v>
      </c>
      <c r="F135" s="26">
        <f>SUM(F136:F139)</f>
        <v>8139.9</v>
      </c>
      <c r="G135" s="26">
        <f>SUM(G136:G139)</f>
        <v>2210.8609999999999</v>
      </c>
      <c r="H135" s="27">
        <f t="shared" si="25"/>
        <v>-5929.0389999999998</v>
      </c>
      <c r="I135" s="27">
        <f t="shared" si="26"/>
        <v>27.160788216071452</v>
      </c>
      <c r="J135" s="101" t="s">
        <v>64</v>
      </c>
      <c r="K135" s="60"/>
    </row>
    <row r="136" spans="1:16" ht="24">
      <c r="A136" s="248"/>
      <c r="B136" s="253"/>
      <c r="C136" s="142"/>
      <c r="D136" s="54" t="s">
        <v>3</v>
      </c>
      <c r="E136" s="6">
        <f>SUM(F136:F136)</f>
        <v>0</v>
      </c>
      <c r="F136" s="6">
        <v>0</v>
      </c>
      <c r="G136" s="6">
        <v>0</v>
      </c>
      <c r="H136" s="8">
        <f t="shared" si="25"/>
        <v>0</v>
      </c>
      <c r="I136" s="8">
        <v>0</v>
      </c>
      <c r="J136" s="102"/>
      <c r="K136" s="60"/>
    </row>
    <row r="137" spans="1:16" ht="21.75" customHeight="1">
      <c r="A137" s="248"/>
      <c r="B137" s="253"/>
      <c r="C137" s="142"/>
      <c r="D137" s="54" t="s">
        <v>4</v>
      </c>
      <c r="E137" s="6">
        <f>SUM(F137:F137)</f>
        <v>0</v>
      </c>
      <c r="F137" s="6">
        <v>0</v>
      </c>
      <c r="G137" s="6">
        <v>0</v>
      </c>
      <c r="H137" s="8">
        <f t="shared" si="25"/>
        <v>0</v>
      </c>
      <c r="I137" s="8">
        <v>0</v>
      </c>
      <c r="J137" s="102"/>
      <c r="K137" s="60"/>
      <c r="L137" s="57"/>
      <c r="M137" s="57"/>
      <c r="N137" s="57"/>
    </row>
    <row r="138" spans="1:16">
      <c r="A138" s="248"/>
      <c r="B138" s="253"/>
      <c r="C138" s="142"/>
      <c r="D138" s="54" t="s">
        <v>5</v>
      </c>
      <c r="E138" s="6">
        <f>SUM(F138:F138)</f>
        <v>8139.9</v>
      </c>
      <c r="F138" s="6">
        <f>F96+F75</f>
        <v>8139.9</v>
      </c>
      <c r="G138" s="6">
        <f>G96+G75</f>
        <v>2210.8609999999999</v>
      </c>
      <c r="H138" s="8">
        <f t="shared" si="25"/>
        <v>-5929.0389999999998</v>
      </c>
      <c r="I138" s="8">
        <f t="shared" si="26"/>
        <v>27.160788216071452</v>
      </c>
      <c r="J138" s="102"/>
      <c r="K138" s="60"/>
    </row>
    <row r="139" spans="1:16" ht="26.25" customHeight="1" thickBot="1">
      <c r="A139" s="254"/>
      <c r="B139" s="255"/>
      <c r="C139" s="143"/>
      <c r="D139" s="23" t="s">
        <v>38</v>
      </c>
      <c r="E139" s="24">
        <f>SUM(F139:F139)</f>
        <v>0</v>
      </c>
      <c r="F139" s="24">
        <v>0</v>
      </c>
      <c r="G139" s="24">
        <v>0</v>
      </c>
      <c r="H139" s="25">
        <f t="shared" si="25"/>
        <v>0</v>
      </c>
      <c r="I139" s="25">
        <v>0</v>
      </c>
      <c r="J139" s="103"/>
      <c r="K139" s="60"/>
    </row>
    <row r="140" spans="1:16" ht="15" customHeight="1">
      <c r="A140" s="92" t="s">
        <v>46</v>
      </c>
      <c r="B140" s="93"/>
      <c r="C140" s="98"/>
      <c r="D140" s="55" t="s">
        <v>2</v>
      </c>
      <c r="E140" s="62">
        <f>E143</f>
        <v>1100</v>
      </c>
      <c r="F140" s="46">
        <f t="shared" ref="F140:G140" si="27">SUM(F141:F144)</f>
        <v>1100</v>
      </c>
      <c r="G140" s="46">
        <f t="shared" si="27"/>
        <v>300</v>
      </c>
      <c r="H140" s="27">
        <f t="shared" si="25"/>
        <v>-800</v>
      </c>
      <c r="I140" s="27">
        <f t="shared" si="26"/>
        <v>27.27272727272727</v>
      </c>
      <c r="J140" s="101" t="s">
        <v>64</v>
      </c>
      <c r="K140" s="60"/>
    </row>
    <row r="141" spans="1:16" ht="24">
      <c r="A141" s="94"/>
      <c r="B141" s="95"/>
      <c r="C141" s="99"/>
      <c r="D141" s="54" t="s">
        <v>3</v>
      </c>
      <c r="E141" s="59">
        <f>SUM(F141:F141)</f>
        <v>0</v>
      </c>
      <c r="F141" s="6">
        <v>0</v>
      </c>
      <c r="G141" s="6">
        <v>0</v>
      </c>
      <c r="H141" s="8">
        <f t="shared" si="25"/>
        <v>0</v>
      </c>
      <c r="I141" s="8">
        <v>0</v>
      </c>
      <c r="J141" s="102"/>
      <c r="K141" s="60"/>
    </row>
    <row r="142" spans="1:16" ht="21.75" customHeight="1">
      <c r="A142" s="94"/>
      <c r="B142" s="95"/>
      <c r="C142" s="99"/>
      <c r="D142" s="54" t="s">
        <v>4</v>
      </c>
      <c r="E142" s="59">
        <f>SUM(F142:F142)</f>
        <v>0</v>
      </c>
      <c r="F142" s="6">
        <v>0</v>
      </c>
      <c r="G142" s="6">
        <v>0</v>
      </c>
      <c r="H142" s="8">
        <f t="shared" si="25"/>
        <v>0</v>
      </c>
      <c r="I142" s="8">
        <v>0</v>
      </c>
      <c r="J142" s="102"/>
      <c r="K142" s="60"/>
    </row>
    <row r="143" spans="1:16">
      <c r="A143" s="94"/>
      <c r="B143" s="95"/>
      <c r="C143" s="99"/>
      <c r="D143" s="54" t="s">
        <v>5</v>
      </c>
      <c r="E143" s="59">
        <f>E80</f>
        <v>1100</v>
      </c>
      <c r="F143" s="9">
        <f>F80</f>
        <v>1100</v>
      </c>
      <c r="G143" s="9">
        <f>G80</f>
        <v>300</v>
      </c>
      <c r="H143" s="8">
        <f t="shared" si="25"/>
        <v>-800</v>
      </c>
      <c r="I143" s="8">
        <f t="shared" si="26"/>
        <v>27.27272727272727</v>
      </c>
      <c r="J143" s="102"/>
      <c r="K143" s="60"/>
    </row>
    <row r="144" spans="1:16" ht="24.75" thickBot="1">
      <c r="A144" s="96"/>
      <c r="B144" s="97"/>
      <c r="C144" s="100"/>
      <c r="D144" s="23" t="s">
        <v>38</v>
      </c>
      <c r="E144" s="58">
        <f>SUM(F144:F144)</f>
        <v>0</v>
      </c>
      <c r="F144" s="24">
        <v>0</v>
      </c>
      <c r="G144" s="24">
        <v>0</v>
      </c>
      <c r="H144" s="25">
        <f t="shared" si="25"/>
        <v>0</v>
      </c>
      <c r="I144" s="25">
        <v>0</v>
      </c>
      <c r="J144" s="103"/>
      <c r="K144" s="60"/>
    </row>
    <row r="145" spans="1:13">
      <c r="A145" s="92" t="s">
        <v>82</v>
      </c>
      <c r="B145" s="93"/>
      <c r="C145" s="98"/>
      <c r="D145" s="55" t="s">
        <v>2</v>
      </c>
      <c r="E145" s="62">
        <f>SUM(E146:E149)</f>
        <v>4276.8</v>
      </c>
      <c r="F145" s="46">
        <f t="shared" ref="F145:G145" si="28">SUM(F146:F149)</f>
        <v>4276.8</v>
      </c>
      <c r="G145" s="46">
        <f t="shared" si="28"/>
        <v>0</v>
      </c>
      <c r="H145" s="27">
        <f t="shared" ref="H145:H149" si="29">G145-F145</f>
        <v>-4276.8</v>
      </c>
      <c r="I145" s="49">
        <f t="shared" ref="I145:I148" si="30">G145/F145*100</f>
        <v>0</v>
      </c>
      <c r="J145" s="101" t="s">
        <v>64</v>
      </c>
      <c r="K145" s="60"/>
    </row>
    <row r="146" spans="1:13" ht="24">
      <c r="A146" s="94"/>
      <c r="B146" s="95"/>
      <c r="C146" s="99"/>
      <c r="D146" s="54" t="s">
        <v>3</v>
      </c>
      <c r="E146" s="59">
        <f>E37</f>
        <v>0</v>
      </c>
      <c r="F146" s="6">
        <v>0</v>
      </c>
      <c r="G146" s="6">
        <v>0</v>
      </c>
      <c r="H146" s="8">
        <f t="shared" si="29"/>
        <v>0</v>
      </c>
      <c r="I146" s="56">
        <v>0</v>
      </c>
      <c r="J146" s="102"/>
      <c r="K146" s="60"/>
    </row>
    <row r="147" spans="1:13" ht="23.25" customHeight="1">
      <c r="A147" s="94"/>
      <c r="B147" s="95"/>
      <c r="C147" s="99"/>
      <c r="D147" s="54" t="s">
        <v>4</v>
      </c>
      <c r="E147" s="59">
        <f>E38</f>
        <v>0</v>
      </c>
      <c r="F147" s="6">
        <v>0</v>
      </c>
      <c r="G147" s="6">
        <v>0</v>
      </c>
      <c r="H147" s="8">
        <f t="shared" si="29"/>
        <v>0</v>
      </c>
      <c r="I147" s="8">
        <v>0</v>
      </c>
      <c r="J147" s="102"/>
      <c r="K147" s="60"/>
    </row>
    <row r="148" spans="1:13">
      <c r="A148" s="94"/>
      <c r="B148" s="95"/>
      <c r="C148" s="99"/>
      <c r="D148" s="54" t="s">
        <v>5</v>
      </c>
      <c r="E148" s="59">
        <f>E39</f>
        <v>4276.8</v>
      </c>
      <c r="F148" s="9">
        <f>F39</f>
        <v>4276.8</v>
      </c>
      <c r="G148" s="9">
        <f>G39</f>
        <v>0</v>
      </c>
      <c r="H148" s="8">
        <f t="shared" si="29"/>
        <v>-4276.8</v>
      </c>
      <c r="I148" s="22">
        <f t="shared" si="30"/>
        <v>0</v>
      </c>
      <c r="J148" s="102"/>
      <c r="K148" s="60"/>
    </row>
    <row r="149" spans="1:13" ht="24.75" thickBot="1">
      <c r="A149" s="96"/>
      <c r="B149" s="97"/>
      <c r="C149" s="100"/>
      <c r="D149" s="23" t="s">
        <v>38</v>
      </c>
      <c r="E149" s="58">
        <f>E40</f>
        <v>0</v>
      </c>
      <c r="F149" s="24">
        <v>0</v>
      </c>
      <c r="G149" s="24">
        <v>0</v>
      </c>
      <c r="H149" s="25">
        <f t="shared" si="29"/>
        <v>0</v>
      </c>
      <c r="I149" s="8">
        <v>0</v>
      </c>
      <c r="J149" s="103"/>
      <c r="K149" s="60"/>
    </row>
    <row r="150" spans="1:13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</row>
    <row r="151" spans="1:13" ht="48.75" customHeight="1">
      <c r="A151" s="60"/>
      <c r="B151" s="117" t="s">
        <v>86</v>
      </c>
      <c r="C151" s="118"/>
      <c r="D151" s="115" t="s">
        <v>87</v>
      </c>
      <c r="E151" s="116"/>
      <c r="F151" s="40" t="s">
        <v>67</v>
      </c>
      <c r="G151" s="108" t="s">
        <v>88</v>
      </c>
      <c r="H151" s="108"/>
      <c r="I151" s="41"/>
      <c r="J151" s="114" t="s">
        <v>78</v>
      </c>
      <c r="K151" s="114"/>
    </row>
    <row r="152" spans="1:13" ht="40.5" customHeight="1">
      <c r="B152" s="42" t="s">
        <v>57</v>
      </c>
      <c r="C152" s="42" t="s">
        <v>14</v>
      </c>
      <c r="D152" s="88" t="s">
        <v>104</v>
      </c>
      <c r="E152" s="109"/>
      <c r="F152" s="43" t="s">
        <v>68</v>
      </c>
      <c r="G152" s="111" t="s">
        <v>69</v>
      </c>
      <c r="H152" s="111"/>
      <c r="I152" s="44" t="s">
        <v>68</v>
      </c>
      <c r="J152" s="91" t="s">
        <v>70</v>
      </c>
      <c r="K152" s="91"/>
    </row>
    <row r="153" spans="1:13" ht="62.25" customHeight="1">
      <c r="B153" s="117" t="s">
        <v>71</v>
      </c>
      <c r="C153" s="107"/>
      <c r="D153" s="115" t="s">
        <v>72</v>
      </c>
      <c r="E153" s="107"/>
      <c r="F153" s="40" t="s">
        <v>73</v>
      </c>
      <c r="G153" s="108" t="s">
        <v>74</v>
      </c>
      <c r="H153" s="109"/>
      <c r="I153" s="41"/>
      <c r="J153" s="110" t="s">
        <v>89</v>
      </c>
      <c r="K153" s="110"/>
    </row>
    <row r="154" spans="1:13" ht="62.25" customHeight="1">
      <c r="B154" s="45" t="s">
        <v>75</v>
      </c>
      <c r="C154" s="45"/>
      <c r="D154" s="88" t="s">
        <v>76</v>
      </c>
      <c r="E154" s="107"/>
      <c r="F154" s="43" t="s">
        <v>68</v>
      </c>
      <c r="G154" s="111" t="s">
        <v>77</v>
      </c>
      <c r="H154" s="111"/>
      <c r="I154" s="44" t="s">
        <v>68</v>
      </c>
      <c r="J154" s="91" t="s">
        <v>70</v>
      </c>
      <c r="K154" s="91"/>
    </row>
    <row r="155" spans="1:13" ht="50.25" customHeight="1">
      <c r="B155" s="104" t="s">
        <v>37</v>
      </c>
      <c r="C155" s="105"/>
      <c r="D155" s="106" t="s">
        <v>79</v>
      </c>
      <c r="E155" s="107"/>
      <c r="F155" s="40" t="s">
        <v>73</v>
      </c>
      <c r="G155" s="112" t="s">
        <v>91</v>
      </c>
      <c r="H155" s="113"/>
      <c r="I155" s="41"/>
      <c r="J155" s="110" t="s">
        <v>90</v>
      </c>
      <c r="K155" s="110"/>
      <c r="M155" t="s">
        <v>14</v>
      </c>
    </row>
    <row r="156" spans="1:13" ht="66.75" customHeight="1">
      <c r="B156" s="45" t="s">
        <v>75</v>
      </c>
      <c r="D156" s="88" t="s">
        <v>80</v>
      </c>
      <c r="E156" s="89"/>
      <c r="F156" s="43" t="s">
        <v>68</v>
      </c>
      <c r="G156" s="90" t="s">
        <v>92</v>
      </c>
      <c r="H156" s="90"/>
      <c r="I156" s="44" t="s">
        <v>68</v>
      </c>
      <c r="J156" s="91" t="s">
        <v>70</v>
      </c>
      <c r="K156" s="91"/>
    </row>
    <row r="157" spans="1:13" ht="48" customHeight="1">
      <c r="B157" s="104" t="s">
        <v>81</v>
      </c>
      <c r="C157" s="105"/>
      <c r="D157" s="106" t="s">
        <v>93</v>
      </c>
      <c r="E157" s="107"/>
      <c r="F157" s="40" t="s">
        <v>73</v>
      </c>
      <c r="G157" s="108" t="s">
        <v>96</v>
      </c>
      <c r="H157" s="109"/>
      <c r="I157" s="41"/>
      <c r="J157" s="110" t="s">
        <v>95</v>
      </c>
      <c r="K157" s="110"/>
    </row>
    <row r="158" spans="1:13" ht="42" customHeight="1">
      <c r="B158" s="45" t="s">
        <v>75</v>
      </c>
      <c r="D158" s="88" t="s">
        <v>94</v>
      </c>
      <c r="E158" s="89"/>
      <c r="F158" s="43" t="s">
        <v>68</v>
      </c>
      <c r="G158" s="90" t="s">
        <v>97</v>
      </c>
      <c r="H158" s="90"/>
      <c r="I158" s="47" t="s">
        <v>68</v>
      </c>
      <c r="J158" s="91" t="s">
        <v>70</v>
      </c>
      <c r="K158" s="91"/>
    </row>
  </sheetData>
  <mergeCells count="143">
    <mergeCell ref="J130:J134"/>
    <mergeCell ref="A129:J129"/>
    <mergeCell ref="J135:J139"/>
    <mergeCell ref="J140:J144"/>
    <mergeCell ref="J113:J117"/>
    <mergeCell ref="J119:J123"/>
    <mergeCell ref="J124:J128"/>
    <mergeCell ref="A140:B144"/>
    <mergeCell ref="C140:C144"/>
    <mergeCell ref="A124:B128"/>
    <mergeCell ref="C124:C128"/>
    <mergeCell ref="A130:B134"/>
    <mergeCell ref="C130:C134"/>
    <mergeCell ref="A135:B139"/>
    <mergeCell ref="C135:C139"/>
    <mergeCell ref="A118:B118"/>
    <mergeCell ref="A119:B123"/>
    <mergeCell ref="C119:C123"/>
    <mergeCell ref="A113:B117"/>
    <mergeCell ref="C113:C117"/>
    <mergeCell ref="H1:J1"/>
    <mergeCell ref="H2:J2"/>
    <mergeCell ref="H4:J4"/>
    <mergeCell ref="J98:J102"/>
    <mergeCell ref="J21:J25"/>
    <mergeCell ref="J26:J30"/>
    <mergeCell ref="J31:J35"/>
    <mergeCell ref="J41:J45"/>
    <mergeCell ref="J46:J50"/>
    <mergeCell ref="J51:J55"/>
    <mergeCell ref="J57:J61"/>
    <mergeCell ref="J62:J66"/>
    <mergeCell ref="J67:J71"/>
    <mergeCell ref="J72:J76"/>
    <mergeCell ref="J77:J81"/>
    <mergeCell ref="A11:J11"/>
    <mergeCell ref="A12:J12"/>
    <mergeCell ref="A7:J7"/>
    <mergeCell ref="I3:J3"/>
    <mergeCell ref="G16:G18"/>
    <mergeCell ref="H16:J16"/>
    <mergeCell ref="A8:J8"/>
    <mergeCell ref="A56:J56"/>
    <mergeCell ref="C36:C40"/>
    <mergeCell ref="L25:L26"/>
    <mergeCell ref="M25:M26"/>
    <mergeCell ref="J17:J18"/>
    <mergeCell ref="A20:J20"/>
    <mergeCell ref="E16:E18"/>
    <mergeCell ref="F16:F18"/>
    <mergeCell ref="A21:A25"/>
    <mergeCell ref="A14:J14"/>
    <mergeCell ref="A15:J15"/>
    <mergeCell ref="A16:A18"/>
    <mergeCell ref="B16:B18"/>
    <mergeCell ref="C16:C18"/>
    <mergeCell ref="D16:D18"/>
    <mergeCell ref="B21:B25"/>
    <mergeCell ref="C21:C25"/>
    <mergeCell ref="A26:A30"/>
    <mergeCell ref="B26:B30"/>
    <mergeCell ref="C26:C30"/>
    <mergeCell ref="J36:J40"/>
    <mergeCell ref="A31:A40"/>
    <mergeCell ref="A62:A66"/>
    <mergeCell ref="B62:B66"/>
    <mergeCell ref="C62:C66"/>
    <mergeCell ref="A57:A61"/>
    <mergeCell ref="B57:B61"/>
    <mergeCell ref="C67:C71"/>
    <mergeCell ref="C72:C76"/>
    <mergeCell ref="A67:A81"/>
    <mergeCell ref="C77:C81"/>
    <mergeCell ref="B67:B81"/>
    <mergeCell ref="C57:C61"/>
    <mergeCell ref="C31:C35"/>
    <mergeCell ref="B46:B50"/>
    <mergeCell ref="C46:C50"/>
    <mergeCell ref="A46:A50"/>
    <mergeCell ref="A51:A55"/>
    <mergeCell ref="B51:B55"/>
    <mergeCell ref="C51:C55"/>
    <mergeCell ref="A41:A45"/>
    <mergeCell ref="B41:B45"/>
    <mergeCell ref="C41:C45"/>
    <mergeCell ref="B31:B40"/>
    <mergeCell ref="A87:A91"/>
    <mergeCell ref="B87:B91"/>
    <mergeCell ref="C87:C91"/>
    <mergeCell ref="A82:A86"/>
    <mergeCell ref="B82:B86"/>
    <mergeCell ref="C82:C86"/>
    <mergeCell ref="A108:A112"/>
    <mergeCell ref="B108:B112"/>
    <mergeCell ref="C108:C112"/>
    <mergeCell ref="A92:J92"/>
    <mergeCell ref="J103:J107"/>
    <mergeCell ref="J108:J112"/>
    <mergeCell ref="C103:C107"/>
    <mergeCell ref="B98:B102"/>
    <mergeCell ref="B103:B107"/>
    <mergeCell ref="A98:A102"/>
    <mergeCell ref="A103:A107"/>
    <mergeCell ref="C93:C97"/>
    <mergeCell ref="B93:B97"/>
    <mergeCell ref="A93:A97"/>
    <mergeCell ref="C98:C102"/>
    <mergeCell ref="J82:J86"/>
    <mergeCell ref="J87:J91"/>
    <mergeCell ref="J93:J97"/>
    <mergeCell ref="G152:H152"/>
    <mergeCell ref="J152:K152"/>
    <mergeCell ref="G153:H153"/>
    <mergeCell ref="J153:K153"/>
    <mergeCell ref="D151:E151"/>
    <mergeCell ref="D152:E152"/>
    <mergeCell ref="B151:C151"/>
    <mergeCell ref="B153:C153"/>
    <mergeCell ref="D153:E153"/>
    <mergeCell ref="L133:P133"/>
    <mergeCell ref="L54:P54"/>
    <mergeCell ref="D158:E158"/>
    <mergeCell ref="G158:H158"/>
    <mergeCell ref="J158:K158"/>
    <mergeCell ref="A145:B149"/>
    <mergeCell ref="C145:C149"/>
    <mergeCell ref="J145:J149"/>
    <mergeCell ref="B157:C157"/>
    <mergeCell ref="D157:E157"/>
    <mergeCell ref="G157:H157"/>
    <mergeCell ref="J157:K157"/>
    <mergeCell ref="G154:H154"/>
    <mergeCell ref="J154:K154"/>
    <mergeCell ref="G155:H155"/>
    <mergeCell ref="J155:K155"/>
    <mergeCell ref="G156:H156"/>
    <mergeCell ref="J156:K156"/>
    <mergeCell ref="D154:E154"/>
    <mergeCell ref="B155:C155"/>
    <mergeCell ref="D155:E155"/>
    <mergeCell ref="D156:E156"/>
    <mergeCell ref="G151:H151"/>
    <mergeCell ref="J151:K151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Николаевна Румянцева</dc:creator>
  <cp:lastModifiedBy>Администратор</cp:lastModifiedBy>
  <cp:lastPrinted>2020-01-20T09:28:16Z</cp:lastPrinted>
  <dcterms:created xsi:type="dcterms:W3CDTF">2018-10-15T13:22:37Z</dcterms:created>
  <dcterms:modified xsi:type="dcterms:W3CDTF">2020-04-07T09:12:31Z</dcterms:modified>
</cp:coreProperties>
</file>