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00" windowWidth="27795" windowHeight="1215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I178" i="1" l="1"/>
  <c r="H178" i="1"/>
  <c r="G178" i="1"/>
  <c r="F178" i="1"/>
  <c r="F160" i="1"/>
  <c r="F162" i="1"/>
  <c r="F161" i="1"/>
  <c r="G36" i="1"/>
  <c r="F59" i="1" l="1"/>
  <c r="F136" i="1" s="1"/>
  <c r="F44" i="1"/>
  <c r="G45" i="1" l="1"/>
  <c r="H45" i="1" s="1"/>
  <c r="G44" i="1"/>
  <c r="G43" i="1"/>
  <c r="H43" i="1" s="1"/>
  <c r="G42" i="1"/>
  <c r="H42" i="1" s="1"/>
  <c r="H41" i="1"/>
  <c r="H44" i="1"/>
  <c r="H36" i="1"/>
  <c r="H37" i="1"/>
  <c r="H38" i="1"/>
  <c r="H39" i="1"/>
  <c r="H40" i="1"/>
  <c r="H35" i="1"/>
  <c r="F43" i="1"/>
  <c r="F41" i="1"/>
  <c r="F45" i="1"/>
  <c r="F42" i="1"/>
  <c r="F36" i="1"/>
  <c r="E179" i="1"/>
  <c r="E178" i="1"/>
  <c r="E177" i="1"/>
  <c r="E176" i="1"/>
  <c r="H179" i="1"/>
  <c r="H177" i="1"/>
  <c r="H176" i="1"/>
  <c r="G175" i="1"/>
  <c r="F175" i="1"/>
  <c r="E158" i="1"/>
  <c r="E157" i="1"/>
  <c r="E156" i="1"/>
  <c r="E105" i="1"/>
  <c r="E104" i="1"/>
  <c r="E94" i="1"/>
  <c r="E95" i="1"/>
  <c r="E41" i="1"/>
  <c r="E45" i="1"/>
  <c r="E44" i="1"/>
  <c r="E43" i="1"/>
  <c r="E42" i="1"/>
  <c r="E36" i="1"/>
  <c r="I175" i="1" l="1"/>
  <c r="H175" i="1"/>
  <c r="E175" i="1"/>
  <c r="F21" i="1"/>
  <c r="F131" i="1"/>
  <c r="F95" i="1"/>
  <c r="F105" i="1" s="1"/>
  <c r="E164" i="1" l="1"/>
  <c r="E162" i="1"/>
  <c r="E161" i="1"/>
  <c r="E77" i="1"/>
  <c r="G173" i="1" l="1"/>
  <c r="G170" i="1"/>
  <c r="H170" i="1" s="1"/>
  <c r="G168" i="1"/>
  <c r="H168" i="1" s="1"/>
  <c r="I173" i="1"/>
  <c r="H166" i="1"/>
  <c r="H167" i="1"/>
  <c r="H169" i="1"/>
  <c r="H171" i="1"/>
  <c r="H172" i="1"/>
  <c r="H173" i="1"/>
  <c r="H174" i="1"/>
  <c r="H152" i="1"/>
  <c r="G164" i="1"/>
  <c r="G163" i="1"/>
  <c r="G162" i="1"/>
  <c r="G161" i="1"/>
  <c r="G139" i="1"/>
  <c r="G143" i="1"/>
  <c r="G142" i="1"/>
  <c r="G141" i="1"/>
  <c r="G140" i="1"/>
  <c r="G132" i="1"/>
  <c r="G131" i="1"/>
  <c r="G128" i="1" s="1"/>
  <c r="G130" i="1"/>
  <c r="G129" i="1"/>
  <c r="G165" i="1" l="1"/>
  <c r="H165" i="1" s="1"/>
  <c r="I168" i="1"/>
  <c r="G160" i="1"/>
  <c r="I170" i="1"/>
  <c r="I165" i="1"/>
  <c r="G104" i="1"/>
  <c r="G103" i="1"/>
  <c r="G77" i="1"/>
  <c r="G72" i="1"/>
  <c r="G94" i="1"/>
  <c r="G95" i="1"/>
  <c r="G105" i="1" s="1"/>
  <c r="G96" i="1"/>
  <c r="G106" i="1" s="1"/>
  <c r="G93" i="1"/>
  <c r="G92" i="1" l="1"/>
  <c r="G102" i="1"/>
  <c r="G118" i="1"/>
  <c r="H118" i="1" s="1"/>
  <c r="H119" i="1"/>
  <c r="H120" i="1"/>
  <c r="H121" i="1"/>
  <c r="H122" i="1"/>
  <c r="H124" i="1"/>
  <c r="H125" i="1"/>
  <c r="H126" i="1"/>
  <c r="H127" i="1"/>
  <c r="H128" i="1"/>
  <c r="H129" i="1"/>
  <c r="H130" i="1"/>
  <c r="H131" i="1"/>
  <c r="H132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3" i="1"/>
  <c r="G123" i="1"/>
  <c r="I123" i="1" s="1"/>
  <c r="I116" i="1"/>
  <c r="I121" i="1"/>
  <c r="I126" i="1"/>
  <c r="I128" i="1"/>
  <c r="I131" i="1"/>
  <c r="I113" i="1"/>
  <c r="H113" i="1"/>
  <c r="H114" i="1"/>
  <c r="H115" i="1"/>
  <c r="H116" i="1"/>
  <c r="H117" i="1"/>
  <c r="G113" i="1"/>
  <c r="H107" i="1"/>
  <c r="H108" i="1"/>
  <c r="H109" i="1"/>
  <c r="H110" i="1"/>
  <c r="H111" i="1"/>
  <c r="G87" i="1"/>
  <c r="G82" i="1"/>
  <c r="I118" i="1" l="1"/>
  <c r="H123" i="1"/>
  <c r="G67" i="1"/>
  <c r="I106" i="1"/>
  <c r="H97" i="1"/>
  <c r="H98" i="1"/>
  <c r="H99" i="1"/>
  <c r="H100" i="1"/>
  <c r="H101" i="1"/>
  <c r="H103" i="1"/>
  <c r="H106" i="1"/>
  <c r="I70" i="1"/>
  <c r="I71" i="1"/>
  <c r="I72" i="1"/>
  <c r="I75" i="1"/>
  <c r="I80" i="1"/>
  <c r="I81" i="1"/>
  <c r="I82" i="1"/>
  <c r="I85" i="1"/>
  <c r="I87" i="1"/>
  <c r="I90" i="1"/>
  <c r="I95" i="1"/>
  <c r="I96" i="1"/>
  <c r="H69" i="1"/>
  <c r="H70" i="1"/>
  <c r="H71" i="1"/>
  <c r="H72" i="1"/>
  <c r="H73" i="1"/>
  <c r="H74" i="1"/>
  <c r="H75" i="1"/>
  <c r="H76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3" i="1"/>
  <c r="H95" i="1"/>
  <c r="H96" i="1"/>
  <c r="H68" i="1"/>
  <c r="H62" i="1"/>
  <c r="H63" i="1"/>
  <c r="H64" i="1"/>
  <c r="H65" i="1"/>
  <c r="G61" i="1"/>
  <c r="H61" i="1"/>
  <c r="G60" i="1"/>
  <c r="G137" i="1" s="1"/>
  <c r="G59" i="1"/>
  <c r="G136" i="1" s="1"/>
  <c r="G157" i="1" s="1"/>
  <c r="G58" i="1"/>
  <c r="G135" i="1" s="1"/>
  <c r="G156" i="1" s="1"/>
  <c r="G57" i="1"/>
  <c r="G134" i="1" s="1"/>
  <c r="G155" i="1" s="1"/>
  <c r="G51" i="1"/>
  <c r="G46" i="1"/>
  <c r="H46" i="1" s="1"/>
  <c r="H47" i="1"/>
  <c r="H48" i="1"/>
  <c r="H49" i="1"/>
  <c r="H50" i="1"/>
  <c r="H51" i="1"/>
  <c r="H52" i="1"/>
  <c r="H53" i="1"/>
  <c r="H54" i="1"/>
  <c r="H55" i="1"/>
  <c r="G31" i="1"/>
  <c r="G133" i="1" l="1"/>
  <c r="G158" i="1"/>
  <c r="G56" i="1"/>
  <c r="G26" i="1"/>
  <c r="G21" i="1"/>
  <c r="H27" i="1"/>
  <c r="H28" i="1"/>
  <c r="H30" i="1"/>
  <c r="H32" i="1"/>
  <c r="H33" i="1"/>
  <c r="H34" i="1"/>
  <c r="I25" i="1"/>
  <c r="I30" i="1"/>
  <c r="I33" i="1"/>
  <c r="I34" i="1"/>
  <c r="H25" i="1"/>
  <c r="H22" i="1"/>
  <c r="H23" i="1"/>
  <c r="I24" i="1"/>
  <c r="H24" i="1"/>
  <c r="E63" i="1"/>
  <c r="E62" i="1"/>
  <c r="E60" i="1"/>
  <c r="E137" i="1" s="1"/>
  <c r="E58" i="1"/>
  <c r="E135" i="1" s="1"/>
  <c r="E57" i="1"/>
  <c r="E134" i="1" s="1"/>
  <c r="E51" i="1"/>
  <c r="E64" i="1"/>
  <c r="E31" i="1"/>
  <c r="E26" i="1"/>
  <c r="E21" i="1"/>
  <c r="E61" i="1" l="1"/>
  <c r="G154" i="1"/>
  <c r="E56" i="1"/>
  <c r="E46" i="1"/>
  <c r="F60" i="1"/>
  <c r="F57" i="1"/>
  <c r="H57" i="1" l="1"/>
  <c r="I57" i="1"/>
  <c r="I60" i="1"/>
  <c r="H60" i="1"/>
  <c r="F58" i="1"/>
  <c r="I58" i="1" l="1"/>
  <c r="H58" i="1"/>
  <c r="F64" i="1"/>
  <c r="F63" i="1"/>
  <c r="F62" i="1"/>
  <c r="F144" i="1"/>
  <c r="F168" i="1"/>
  <c r="E144" i="1" l="1"/>
  <c r="F173" i="1"/>
  <c r="E174" i="1"/>
  <c r="E172" i="1"/>
  <c r="E171" i="1"/>
  <c r="F170" i="1"/>
  <c r="F87" i="1"/>
  <c r="E88" i="1"/>
  <c r="E89" i="1"/>
  <c r="E91" i="1"/>
  <c r="E90" i="1"/>
  <c r="E87" i="1" l="1"/>
  <c r="E173" i="1"/>
  <c r="E170" i="1" s="1"/>
  <c r="I29" i="1" l="1"/>
  <c r="H29" i="1"/>
  <c r="H105" i="1" l="1"/>
  <c r="I105" i="1"/>
  <c r="H163" i="1"/>
  <c r="I163" i="1"/>
  <c r="F56" i="1"/>
  <c r="H59" i="1"/>
  <c r="I59" i="1"/>
  <c r="I21" i="1"/>
  <c r="H21" i="1"/>
  <c r="F164" i="1"/>
  <c r="F96" i="1"/>
  <c r="F106" i="1" s="1"/>
  <c r="F94" i="1"/>
  <c r="F93" i="1"/>
  <c r="F103" i="1" s="1"/>
  <c r="F82" i="1"/>
  <c r="E83" i="1"/>
  <c r="E84" i="1"/>
  <c r="E85" i="1"/>
  <c r="E86" i="1"/>
  <c r="F111" i="1"/>
  <c r="F110" i="1"/>
  <c r="F142" i="1" s="1"/>
  <c r="F109" i="1"/>
  <c r="F108" i="1"/>
  <c r="F132" i="1"/>
  <c r="F130" i="1"/>
  <c r="F129" i="1"/>
  <c r="F118" i="1"/>
  <c r="E119" i="1"/>
  <c r="E120" i="1"/>
  <c r="E121" i="1"/>
  <c r="E122" i="1"/>
  <c r="F123" i="1"/>
  <c r="E124" i="1"/>
  <c r="E125" i="1"/>
  <c r="E126" i="1"/>
  <c r="E127" i="1"/>
  <c r="F140" i="1"/>
  <c r="F104" i="1" l="1"/>
  <c r="H104" i="1" s="1"/>
  <c r="H94" i="1"/>
  <c r="I161" i="1"/>
  <c r="H161" i="1"/>
  <c r="I162" i="1"/>
  <c r="H162" i="1"/>
  <c r="I164" i="1"/>
  <c r="H164" i="1"/>
  <c r="I56" i="1"/>
  <c r="H56" i="1"/>
  <c r="F135" i="1"/>
  <c r="F134" i="1"/>
  <c r="E108" i="1"/>
  <c r="E82" i="1"/>
  <c r="E96" i="1"/>
  <c r="E118" i="1"/>
  <c r="F137" i="1"/>
  <c r="E123" i="1"/>
  <c r="F141" i="1"/>
  <c r="E93" i="1"/>
  <c r="F107" i="1"/>
  <c r="E110" i="1"/>
  <c r="F143" i="1"/>
  <c r="E111" i="1"/>
  <c r="E109" i="1"/>
  <c r="H137" i="1" l="1"/>
  <c r="I137" i="1"/>
  <c r="F155" i="1"/>
  <c r="H134" i="1"/>
  <c r="I134" i="1"/>
  <c r="H135" i="1"/>
  <c r="I135" i="1"/>
  <c r="F156" i="1"/>
  <c r="F158" i="1"/>
  <c r="E107" i="1"/>
  <c r="I155" i="1" l="1"/>
  <c r="H155" i="1"/>
  <c r="H156" i="1"/>
  <c r="I156" i="1"/>
  <c r="H158" i="1"/>
  <c r="I158" i="1"/>
  <c r="F92" i="1"/>
  <c r="E92" i="1"/>
  <c r="I92" i="1" l="1"/>
  <c r="H92" i="1"/>
  <c r="F157" i="1"/>
  <c r="I136" i="1"/>
  <c r="H136" i="1"/>
  <c r="F165" i="1"/>
  <c r="F154" i="1" l="1"/>
  <c r="H157" i="1"/>
  <c r="I157" i="1"/>
  <c r="F61" i="1"/>
  <c r="H154" i="1" l="1"/>
  <c r="I154" i="1"/>
  <c r="F139" i="1"/>
  <c r="E141" i="1"/>
  <c r="E142" i="1"/>
  <c r="E143" i="1"/>
  <c r="E140" i="1"/>
  <c r="E155" i="1"/>
  <c r="F113" i="1"/>
  <c r="E115" i="1"/>
  <c r="E117" i="1"/>
  <c r="E114" i="1"/>
  <c r="F97" i="1"/>
  <c r="E99" i="1"/>
  <c r="E100" i="1"/>
  <c r="E101" i="1"/>
  <c r="E98" i="1"/>
  <c r="F77" i="1"/>
  <c r="E81" i="1"/>
  <c r="E78" i="1"/>
  <c r="F72" i="1"/>
  <c r="E74" i="1"/>
  <c r="E75" i="1"/>
  <c r="E76" i="1"/>
  <c r="E73" i="1"/>
  <c r="F67" i="1"/>
  <c r="E69" i="1"/>
  <c r="E71" i="1"/>
  <c r="E68" i="1"/>
  <c r="F51" i="1"/>
  <c r="F31" i="1"/>
  <c r="F26" i="1"/>
  <c r="H77" i="1" l="1"/>
  <c r="I77" i="1"/>
  <c r="I26" i="1"/>
  <c r="H26" i="1"/>
  <c r="I67" i="1"/>
  <c r="H67" i="1"/>
  <c r="H31" i="1"/>
  <c r="I31" i="1"/>
  <c r="E154" i="1"/>
  <c r="E167" i="1"/>
  <c r="E168" i="1"/>
  <c r="E169" i="1"/>
  <c r="E139" i="1"/>
  <c r="E166" i="1"/>
  <c r="E130" i="1"/>
  <c r="E132" i="1"/>
  <c r="F46" i="1"/>
  <c r="E67" i="1"/>
  <c r="E72" i="1"/>
  <c r="E97" i="1"/>
  <c r="E103" i="1"/>
  <c r="E136" i="1"/>
  <c r="E133" i="1" s="1"/>
  <c r="F102" i="1"/>
  <c r="E106" i="1"/>
  <c r="E116" i="1"/>
  <c r="E113" i="1" s="1"/>
  <c r="I102" i="1" l="1"/>
  <c r="H102" i="1"/>
  <c r="H160" i="1"/>
  <c r="I160" i="1"/>
  <c r="E165" i="1"/>
  <c r="E160" i="1"/>
  <c r="E129" i="1"/>
  <c r="E102" i="1"/>
  <c r="F133" i="1" l="1"/>
  <c r="E131" i="1"/>
  <c r="E128" i="1" s="1"/>
  <c r="F128" i="1"/>
  <c r="I133" i="1" l="1"/>
  <c r="H133" i="1"/>
</calcChain>
</file>

<file path=xl/sharedStrings.xml><?xml version="1.0" encoding="utf-8"?>
<sst xmlns="http://schemas.openxmlformats.org/spreadsheetml/2006/main" count="322" uniqueCount="119">
  <si>
    <t>Номер основного мероприятия</t>
  </si>
  <si>
    <t>Источники финансирования</t>
  </si>
  <si>
    <t>всего</t>
  </si>
  <si>
    <t>федеральный бюджет</t>
  </si>
  <si>
    <t>бюджет автономного округа</t>
  </si>
  <si>
    <t>местный бюджет</t>
  </si>
  <si>
    <t>Укрепление материально-технической базы учреждений культуры (1)</t>
  </si>
  <si>
    <t>Итого по подпрограмме I</t>
  </si>
  <si>
    <t>Итого по подпрограмме II</t>
  </si>
  <si>
    <t>Итого по подпрограмме III</t>
  </si>
  <si>
    <t>В том числе:</t>
  </si>
  <si>
    <t>Прочие расходы</t>
  </si>
  <si>
    <t>Развитие библиотечного дела (1)</t>
  </si>
  <si>
    <t>Развитие музейного дела (1)</t>
  </si>
  <si>
    <t>Управление культуры администрации города Югорска</t>
  </si>
  <si>
    <t xml:space="preserve"> </t>
  </si>
  <si>
    <t>Стимулирование культурного разнообразия в городе Югорске (1)</t>
  </si>
  <si>
    <t>в том числе по проектам, портфелям проектов (в том числе направленные на реализацию национальных и федеральных проектов Российской Федерации и ХМАО-Югры, муниципальных проектов,  реализуемых в составе муниципальной программы)</t>
  </si>
  <si>
    <t>Проекты, портфели проектов  (в том числе направленные на реализацию национальных и федеральных проектов Российской Федерации и ХМАО-Югры, муниципальных проектов  реализуемых в составе муниципальной программы):</t>
  </si>
  <si>
    <t>Всего по муниципальной программе:</t>
  </si>
  <si>
    <t>Основные мероприятия муниципальной программы (их связь с целевыми показателями муниципальной программы)</t>
  </si>
  <si>
    <t>Участие в реализации федерального проекта «Цифровая культура» (1)</t>
  </si>
  <si>
    <t>Участие в реализации федерального проекта «Культурная среда» (1)</t>
  </si>
  <si>
    <t>Управление культуры администрации города Югорска,</t>
  </si>
  <si>
    <t>1.1</t>
  </si>
  <si>
    <t>1.2</t>
  </si>
  <si>
    <t>1.3</t>
  </si>
  <si>
    <t>1.4</t>
  </si>
  <si>
    <t>1.5</t>
  </si>
  <si>
    <t>2.1</t>
  </si>
  <si>
    <t>2.2</t>
  </si>
  <si>
    <t>2.3</t>
  </si>
  <si>
    <t>2.4</t>
  </si>
  <si>
    <t>3.1</t>
  </si>
  <si>
    <t>Реализация проекта музейно-туристического комплекса «Ворота в Югру» (1)</t>
  </si>
  <si>
    <t xml:space="preserve">Управление бухгалтерского учета и отчетности администрации города Югорска   </t>
  </si>
  <si>
    <t xml:space="preserve">Управление культуры администрации города Югорска         </t>
  </si>
  <si>
    <t>3.2</t>
  </si>
  <si>
    <t>3.3</t>
  </si>
  <si>
    <t>Проведение независимой оценки качества условий оказания услуг организациями культуры, в том числе негосударственными (коммерческими, некоммерческими) (1)</t>
  </si>
  <si>
    <t>Освещение мероприятий в сфере культуры в  средствах массовой информации (1)</t>
  </si>
  <si>
    <t>Ответственный исполнитель                                                                                             (Управление культуры администрации города Югорска)</t>
  </si>
  <si>
    <t>Соисполнитель 1                                                                                                         (Управление бухгалтерского учета и отчетности администрации города Югорска)</t>
  </si>
  <si>
    <t>Итого по мероприятию 2.3</t>
  </si>
  <si>
    <t>Департамент муниципальной собственности и градостроительства администрации города Югорска</t>
  </si>
  <si>
    <t>иные источники финансирования</t>
  </si>
  <si>
    <t>в том числе инвестиции в объекты муниципальной собственности</t>
  </si>
  <si>
    <t>Подпрограмма I «Модернизация и развитие учреждений и организаций культуры»</t>
  </si>
  <si>
    <t>Подпрограмма II «Поддержка творческих инициатив, способствующих самореализации населения»</t>
  </si>
  <si>
    <t>Подпрограмма III «Организационные, экономические механизмы развития культуры»</t>
  </si>
  <si>
    <t>Поддержка одаренных детей и молодежи, развитие художественного образования (4)</t>
  </si>
  <si>
    <t>Организационно-техническое и финансовое обеспечение деятельности  Управления культуры администрации города Югорска (1)</t>
  </si>
  <si>
    <t>Инвестиции в объекты муниципальной собственности (за исключением инвестиций в объекты муниципальной собственности по проектам, портфелям проектов)</t>
  </si>
  <si>
    <t>Участие в реализации федерального проекта «Творческие люди»                                        (1, 2, 3, 4)</t>
  </si>
  <si>
    <t>Соисполнитель 2                                                                                     (Департамент муниципальной собственности и градостроительства администрации города Югорска)</t>
  </si>
  <si>
    <t xml:space="preserve">Ответственный исполнитель/соисполнитель </t>
  </si>
  <si>
    <t>Утверждено по программе (план по программе)</t>
  </si>
  <si>
    <t>Утверждено в бюджете</t>
  </si>
  <si>
    <t>Фактическое значение за отчетный период</t>
  </si>
  <si>
    <t>Абсолютное значение</t>
  </si>
  <si>
    <t>Относительное значение</t>
  </si>
  <si>
    <t>Отклонение</t>
  </si>
  <si>
    <t>Результаты реализации муниципальной программы</t>
  </si>
  <si>
    <t>(гр.7-гр.6)</t>
  </si>
  <si>
    <t>(гр.7/гр.6*100%)</t>
  </si>
  <si>
    <t>(ответственный исполнитель)</t>
  </si>
  <si>
    <t>Муниципальная программа города Югорска "Культурное пространство"</t>
  </si>
  <si>
    <t>(наименование программы)</t>
  </si>
  <si>
    <t xml:space="preserve">Отчет </t>
  </si>
  <si>
    <t>об исполнении муниципальной программы</t>
  </si>
  <si>
    <t>по</t>
  </si>
  <si>
    <t>состоянию на</t>
  </si>
  <si>
    <t>2019 г.</t>
  </si>
  <si>
    <t>Х</t>
  </si>
  <si>
    <t>Компенсация проезда почетных граждан ко Дню города Югорска</t>
  </si>
  <si>
    <t>Исполнение мероприятия запланировано в III квартале</t>
  </si>
  <si>
    <t>Фейерверк</t>
  </si>
  <si>
    <t>Исполнено в 1 квартале В январе оплачены услуги по проведению фейерверка в честь Нового года</t>
  </si>
  <si>
    <t>/_________</t>
  </si>
  <si>
    <t>(подпись)</t>
  </si>
  <si>
    <t>Исполнитель: главный специалист Управления культуры администрации города Югорска</t>
  </si>
  <si>
    <t>(телефон)</t>
  </si>
  <si>
    <t>Управление бухгалтерского учета и отчетности администрации города Югорска</t>
  </si>
  <si>
    <t>Михайлова Л.А.</t>
  </si>
  <si>
    <t>/__________</t>
  </si>
  <si>
    <t>Бочарова О.В.</t>
  </si>
  <si>
    <t>________________</t>
  </si>
  <si>
    <t>(соисполнитель)</t>
  </si>
  <si>
    <t>Начальник управления бухгалтерского учета и отчетности администрации города Югорска</t>
  </si>
  <si>
    <t>Исполнитель: главный специалист по экономике Управления бухгалтерского учета и отчетности администрации города Югорска</t>
  </si>
  <si>
    <t xml:space="preserve">Муниципальный контракт №1 по информационному освещению мероприятий в сфере культуры с МУП "Югорский информационно-издательский центр" заключен 31.01.2019. </t>
  </si>
  <si>
    <t>Румянцева Н.Н.</t>
  </si>
  <si>
    <t>5-00-26  (вн.201)</t>
  </si>
  <si>
    <t>Голин С.Д.</t>
  </si>
  <si>
    <t>Первый заместитель главы города - директор ДМСиГ администрации города Югорска</t>
  </si>
  <si>
    <t>01 июля</t>
  </si>
  <si>
    <t>Департамент жилищно-коммунального и строительного комплекса администрации города Югорска</t>
  </si>
  <si>
    <t>итого по мероприятию 1.3.</t>
  </si>
  <si>
    <t>Соисполнитель 3                                                                                     (Департамент жилищно-коммунального и строительного комплекса администрации города Югорска)</t>
  </si>
  <si>
    <t>Контракт заключен 29.04.2019 с ООО "ЕСМС".</t>
  </si>
  <si>
    <t>контракт на сумму 50,0 т.р.</t>
  </si>
  <si>
    <t>контракт на сумму 1999821,0 р.</t>
  </si>
  <si>
    <t>Гоголева О.А.</t>
  </si>
  <si>
    <t xml:space="preserve">Количество читателей МБУ «ЦБС г. Югорска» по итогам 2 квартала 2019 года составило 10310 человек, в том числе 4099 детей в возрасте до 14 лет. За отчетный период библиотеки посетило 58798 человек, в том числе детей до 14 лет 22212. Выдача документов из фондов библиотек составила 73614 экземпляров, в том числе для детей 30583 экземпляров. По справочно - библиографическому обслуживанию пользователей было выполнено 3142 справки  и проведено 667 консультаций. На конец отчетного периода  библиотечный фонд составляет 159514 экземпляров, число поступлений новых книг составляет 1027 экземпляра. 
</t>
  </si>
  <si>
    <t xml:space="preserve">В рамках мероприятия запланировано приобретение циркового реквизита, сценических костюмов, моноблоков, а также мероприятия по устранению предписаний надзорных органов. </t>
  </si>
  <si>
    <t xml:space="preserve">До настоящего времени вопрос о безвозмездной передаче земельных участков не решен, следовательно, проводить полномасштабные работы на территории музейного комплекса не представляется возможным.  В 2019 году планируется:т монтаж нестандартных экспозиционных объектов: рыболовный запор и рыболовная ловушка «гимга»; обустройство новых экспозиционных объектов: погреб-ледник, вешала для сушки сетей; приобретение деревянной скульптуры «Рыбак манси».  Проведена оплата по договору на оснащение экспозиционного комплекса "Оленеводческий чум".                                                                            
</t>
  </si>
  <si>
    <t>В соответствии с приказом управления культуры администрации города Югорска МБУ ДО "Детская школа исксств" на 2019 год утверждено муниципальное задание на оказание муниципальных услуг (выполнение работ). По итогам мониторинга выполнения муниципального задания за 2-ой квартал 2019 года отклонений от заданных параметров, характеризующих качество и объем предоставляемых услуг (выполненных работ) не выявлено.</t>
  </si>
  <si>
    <t xml:space="preserve">Для эффективного проведения общегородских мероприятий управлением культуры были разработаны вопросы по взаимодействию с различными структурами города, составлены планы организационных мероприятий, сметы и подготовлены приказы  в количестве 72  единиц. Специалистами управления подготовлено 197  исходящих документа (справки, отчеты, планы, письма), принято в работу 276  входящих документа. В отчетном периоде начальником управления культуры проведено 6 аппаратных совещаний с руководителями подведомственных учреждений культуры. В управление культуры поступило 3 письменных обращения граждан, на которые были подготовлены ответы в соответствии с требованиями Федерального закона от 02.05.2006 № 59-ФЗ  «О порядке рассмотрения обращений граждан Российской Федерации».
</t>
  </si>
  <si>
    <t xml:space="preserve">Объем музейных фондов составил 35 277 единиц хранения (ОФ – 25 242 ед.хр., НВФ – 10 035 ед.хр.). Доля основного фонда – 71,6%. Текущий учет музейных предметов и музейных коллекций ведется в комплексной автоматизированной музейной системе КАМИС. Электронная учетная база данных на конец отчётного периода составляет 35,1 тысяч  единиц хранения, что составляет 100 % объема музейного фонда. Количество музейных предметов, прошедших инвентаризацию, на конец отчётного периода составляет 13 922 ед. хр., 39,5% от совокупного музейного фонда, 55,2% от основного музейного фонда. Количество музейных предметов, получивших цифровое изображение на конец отчётного периода составляет 11 341 ед.хр., 32,1% от совокупного музейного фонда, 44,9% от основного музейного фонда. </t>
  </si>
  <si>
    <t>сумма введена вручную, т.к. при суммировании округляется не верно (не соответствует муницип. программе)</t>
  </si>
  <si>
    <t>Учреждением  КДУ проведено 485 культурно-массовых мероприятий (без учета  киносеансов) для разновозрастной аудитории (81 093 человек), в том числе для детей проведено 224 мероприятия.</t>
  </si>
  <si>
    <t>Управление культуры                                                                                                 администрации города Югорска</t>
  </si>
  <si>
    <t xml:space="preserve">Заключается контракт на выполнение работ по ремонту кровли ЦК «Югра-Презент» </t>
  </si>
  <si>
    <t>Валинурова О.С.</t>
  </si>
  <si>
    <t>_______________________________________________________________________________________________________</t>
  </si>
  <si>
    <t>Максимчук Н.С.</t>
  </si>
  <si>
    <t>Исполнитель:__________________________________________________________________________________</t>
  </si>
  <si>
    <t>_______________</t>
  </si>
  <si>
    <t>И.о. начальника Управления культуры администрации города Югорска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</si>
</sst>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7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u/>
      <sz val="10"/>
      <color theme="1"/>
      <name val="Times New Roman"/>
      <family val="1"/>
      <charset val="204"/>
    </font>
    <font>
      <b/>
      <u/>
      <sz val="11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.5"/>
      <color theme="1"/>
      <name val="Times New Roman"/>
      <family val="1"/>
      <charset val="204"/>
    </font>
    <font>
      <sz val="8.5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u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38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/>
    </xf>
    <xf numFmtId="164" fontId="2" fillId="0" borderId="1" xfId="0" applyNumberFormat="1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wrapText="1"/>
    </xf>
    <xf numFmtId="0" fontId="10" fillId="0" borderId="0" xfId="0" applyFont="1" applyAlignment="1">
      <alignment vertical="center"/>
    </xf>
    <xf numFmtId="0" fontId="10" fillId="0" borderId="0" xfId="0" applyFont="1" applyFill="1" applyAlignment="1">
      <alignment horizontal="right" vertical="center"/>
    </xf>
    <xf numFmtId="0" fontId="10" fillId="0" borderId="0" xfId="0" applyFont="1" applyFill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0" xfId="0" applyFont="1" applyFill="1" applyAlignment="1">
      <alignment horizontal="left" vertical="center"/>
    </xf>
    <xf numFmtId="0" fontId="10" fillId="0" borderId="0" xfId="0" applyFont="1" applyFill="1" applyAlignment="1">
      <alignment vertical="center"/>
    </xf>
    <xf numFmtId="0" fontId="1" fillId="0" borderId="0" xfId="0" applyFont="1" applyAlignment="1">
      <alignment horizontal="right" vertical="center" wrapText="1"/>
    </xf>
    <xf numFmtId="164" fontId="6" fillId="0" borderId="0" xfId="0" applyNumberFormat="1" applyFont="1"/>
    <xf numFmtId="164" fontId="3" fillId="0" borderId="1" xfId="0" applyNumberFormat="1" applyFont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/>
    </xf>
    <xf numFmtId="0" fontId="2" fillId="0" borderId="13" xfId="0" applyFont="1" applyBorder="1" applyAlignment="1">
      <alignment vertical="center" wrapText="1"/>
    </xf>
    <xf numFmtId="164" fontId="2" fillId="0" borderId="13" xfId="0" applyNumberFormat="1" applyFont="1" applyBorder="1" applyAlignment="1">
      <alignment horizontal="center" vertical="center" wrapText="1"/>
    </xf>
    <xf numFmtId="164" fontId="2" fillId="0" borderId="13" xfId="0" applyNumberFormat="1" applyFont="1" applyBorder="1" applyAlignment="1">
      <alignment horizontal="center" vertical="center"/>
    </xf>
    <xf numFmtId="164" fontId="2" fillId="0" borderId="16" xfId="0" applyNumberFormat="1" applyFont="1" applyBorder="1" applyAlignment="1">
      <alignment horizontal="center" vertical="center" wrapText="1"/>
    </xf>
    <xf numFmtId="164" fontId="2" fillId="0" borderId="16" xfId="0" applyNumberFormat="1" applyFont="1" applyBorder="1" applyAlignment="1">
      <alignment horizontal="center" vertical="center"/>
    </xf>
    <xf numFmtId="164" fontId="2" fillId="0" borderId="2" xfId="0" applyNumberFormat="1" applyFont="1" applyFill="1" applyBorder="1" applyAlignment="1">
      <alignment horizontal="center"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164" fontId="2" fillId="0" borderId="16" xfId="0" applyNumberFormat="1" applyFont="1" applyFill="1" applyBorder="1" applyAlignment="1">
      <alignment horizontal="center" vertical="center" wrapText="1"/>
    </xf>
    <xf numFmtId="164" fontId="2" fillId="0" borderId="13" xfId="0" applyNumberFormat="1" applyFont="1" applyFill="1" applyBorder="1" applyAlignment="1">
      <alignment horizontal="center" vertical="center" wrapText="1"/>
    </xf>
    <xf numFmtId="164" fontId="2" fillId="0" borderId="4" xfId="0" applyNumberFormat="1" applyFont="1" applyBorder="1" applyAlignment="1">
      <alignment vertical="center"/>
    </xf>
    <xf numFmtId="0" fontId="3" fillId="0" borderId="16" xfId="0" applyFont="1" applyBorder="1" applyAlignment="1">
      <alignment vertical="center" wrapText="1"/>
    </xf>
    <xf numFmtId="164" fontId="3" fillId="0" borderId="16" xfId="0" applyNumberFormat="1" applyFont="1" applyBorder="1" applyAlignment="1">
      <alignment horizontal="center" vertical="center" wrapText="1"/>
    </xf>
    <xf numFmtId="164" fontId="3" fillId="0" borderId="16" xfId="0" applyNumberFormat="1" applyFont="1" applyBorder="1" applyAlignment="1">
      <alignment horizontal="center" vertical="center"/>
    </xf>
    <xf numFmtId="0" fontId="3" fillId="0" borderId="13" xfId="0" applyFont="1" applyBorder="1" applyAlignment="1">
      <alignment vertical="center" wrapText="1"/>
    </xf>
    <xf numFmtId="164" fontId="3" fillId="0" borderId="13" xfId="0" applyNumberFormat="1" applyFont="1" applyBorder="1" applyAlignment="1">
      <alignment horizontal="center" vertical="center" wrapText="1"/>
    </xf>
    <xf numFmtId="164" fontId="3" fillId="0" borderId="13" xfId="0" applyNumberFormat="1" applyFont="1" applyBorder="1" applyAlignment="1">
      <alignment horizontal="center" vertical="center"/>
    </xf>
    <xf numFmtId="0" fontId="5" fillId="0" borderId="0" xfId="0" applyFont="1"/>
    <xf numFmtId="164" fontId="15" fillId="0" borderId="0" xfId="0" applyNumberFormat="1" applyFont="1" applyFill="1" applyAlignment="1">
      <alignment horizontal="left" wrapText="1"/>
    </xf>
    <xf numFmtId="0" fontId="15" fillId="0" borderId="5" xfId="0" applyFont="1" applyBorder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164" fontId="1" fillId="0" borderId="0" xfId="0" applyNumberFormat="1" applyFont="1" applyFill="1" applyAlignment="1">
      <alignment horizontal="center" vertical="top" wrapText="1"/>
    </xf>
    <xf numFmtId="164" fontId="1" fillId="0" borderId="0" xfId="0" applyNumberFormat="1" applyFont="1" applyAlignment="1">
      <alignment horizontal="center" vertical="top" wrapText="1"/>
    </xf>
    <xf numFmtId="164" fontId="1" fillId="0" borderId="0" xfId="0" applyNumberFormat="1" applyFont="1" applyFill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Fill="1" applyAlignment="1">
      <alignment vertical="center" wrapText="1"/>
    </xf>
    <xf numFmtId="164" fontId="2" fillId="0" borderId="16" xfId="0" applyNumberFormat="1" applyFont="1" applyBorder="1" applyAlignment="1">
      <alignment horizontal="center"/>
    </xf>
    <xf numFmtId="164" fontId="1" fillId="0" borderId="0" xfId="0" applyNumberFormat="1" applyFont="1" applyAlignment="1">
      <alignment horizontal="center" vertical="top" wrapText="1"/>
    </xf>
    <xf numFmtId="0" fontId="2" fillId="0" borderId="2" xfId="0" applyFont="1" applyBorder="1" applyAlignment="1">
      <alignment vertical="center" wrapText="1"/>
    </xf>
    <xf numFmtId="164" fontId="2" fillId="0" borderId="15" xfId="0" applyNumberFormat="1" applyFont="1" applyBorder="1" applyAlignment="1">
      <alignment horizontal="center" vertical="center"/>
    </xf>
    <xf numFmtId="0" fontId="2" fillId="0" borderId="16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4" xfId="0" applyFont="1" applyFill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16" xfId="0" applyFont="1" applyBorder="1" applyAlignment="1">
      <alignment vertical="center" wrapText="1"/>
    </xf>
    <xf numFmtId="164" fontId="2" fillId="0" borderId="2" xfId="0" applyNumberFormat="1" applyFont="1" applyBorder="1" applyAlignment="1">
      <alignment horizontal="center" vertical="center"/>
    </xf>
    <xf numFmtId="164" fontId="0" fillId="0" borderId="0" xfId="0" applyNumberFormat="1"/>
    <xf numFmtId="164" fontId="2" fillId="0" borderId="13" xfId="0" applyNumberFormat="1" applyFont="1" applyFill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/>
    </xf>
    <xf numFmtId="0" fontId="0" fillId="0" borderId="0" xfId="0" applyFont="1"/>
    <xf numFmtId="164" fontId="2" fillId="2" borderId="1" xfId="0" applyNumberFormat="1" applyFont="1" applyFill="1" applyBorder="1" applyAlignment="1">
      <alignment horizontal="center" vertical="center" wrapText="1"/>
    </xf>
    <xf numFmtId="0" fontId="0" fillId="0" borderId="4" xfId="0" applyFont="1" applyBorder="1" applyAlignment="1">
      <alignment vertical="center" wrapText="1"/>
    </xf>
    <xf numFmtId="164" fontId="2" fillId="0" borderId="16" xfId="0" applyNumberFormat="1" applyFont="1" applyFill="1" applyBorder="1" applyAlignment="1">
      <alignment horizontal="center"/>
    </xf>
    <xf numFmtId="0" fontId="5" fillId="0" borderId="0" xfId="0" applyFont="1" applyAlignment="1">
      <alignment wrapText="1"/>
    </xf>
    <xf numFmtId="0" fontId="1" fillId="0" borderId="0" xfId="0" applyFont="1" applyAlignment="1">
      <alignment horizontal="center" vertical="top" wrapText="1"/>
    </xf>
    <xf numFmtId="0" fontId="0" fillId="0" borderId="0" xfId="0" applyAlignment="1"/>
    <xf numFmtId="164" fontId="1" fillId="0" borderId="0" xfId="0" applyNumberFormat="1" applyFont="1" applyAlignment="1">
      <alignment horizontal="center" vertical="top" wrapText="1"/>
    </xf>
    <xf numFmtId="164" fontId="1" fillId="0" borderId="0" xfId="0" applyNumberFormat="1" applyFont="1" applyAlignment="1">
      <alignment horizontal="left" vertical="top" wrapText="1"/>
    </xf>
    <xf numFmtId="0" fontId="2" fillId="0" borderId="2" xfId="0" applyFont="1" applyBorder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14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7" xfId="0" applyFont="1" applyBorder="1" applyAlignment="1">
      <alignment vertical="center" wrapText="1"/>
    </xf>
    <xf numFmtId="0" fontId="5" fillId="0" borderId="18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1" fillId="0" borderId="15" xfId="0" applyFont="1" applyBorder="1" applyAlignment="1">
      <alignment vertical="center" wrapText="1"/>
    </xf>
    <xf numFmtId="0" fontId="0" fillId="0" borderId="3" xfId="0" applyFont="1" applyBorder="1" applyAlignment="1">
      <alignment vertical="center"/>
    </xf>
    <xf numFmtId="0" fontId="0" fillId="0" borderId="14" xfId="0" applyFont="1" applyBorder="1" applyAlignment="1">
      <alignment vertical="center"/>
    </xf>
    <xf numFmtId="164" fontId="2" fillId="0" borderId="15" xfId="0" applyNumberFormat="1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0" fontId="16" fillId="0" borderId="0" xfId="0" applyFont="1" applyAlignment="1">
      <alignment horizontal="left" vertical="center" wrapText="1"/>
    </xf>
    <xf numFmtId="0" fontId="0" fillId="0" borderId="0" xfId="0" applyFont="1" applyAlignment="1">
      <alignment horizontal="left" vertical="center" wrapText="1"/>
    </xf>
    <xf numFmtId="164" fontId="14" fillId="0" borderId="0" xfId="0" applyNumberFormat="1" applyFont="1" applyBorder="1" applyAlignment="1">
      <alignment horizontal="center" wrapText="1"/>
    </xf>
    <xf numFmtId="0" fontId="0" fillId="0" borderId="0" xfId="0" applyAlignment="1">
      <alignment wrapText="1"/>
    </xf>
    <xf numFmtId="0" fontId="14" fillId="0" borderId="0" xfId="0" applyFont="1" applyAlignment="1">
      <alignment horizontal="left" wrapText="1"/>
    </xf>
    <xf numFmtId="164" fontId="1" fillId="0" borderId="0" xfId="0" applyNumberFormat="1" applyFont="1" applyAlignment="1">
      <alignment horizontal="center" vertical="center" wrapText="1"/>
    </xf>
    <xf numFmtId="0" fontId="14" fillId="0" borderId="0" xfId="0" applyFont="1" applyBorder="1" applyAlignment="1">
      <alignment horizontal="left" wrapText="1"/>
    </xf>
    <xf numFmtId="164" fontId="14" fillId="0" borderId="0" xfId="0" applyNumberFormat="1" applyFont="1" applyAlignment="1">
      <alignment horizontal="center" wrapText="1"/>
    </xf>
    <xf numFmtId="0" fontId="0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6" fillId="0" borderId="0" xfId="0" applyFont="1" applyAlignment="1">
      <alignment wrapText="1"/>
    </xf>
    <xf numFmtId="0" fontId="0" fillId="0" borderId="0" xfId="0" applyFont="1" applyAlignment="1">
      <alignment wrapText="1"/>
    </xf>
    <xf numFmtId="0" fontId="2" fillId="0" borderId="15" xfId="0" applyFont="1" applyBorder="1" applyAlignment="1">
      <alignment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3" xfId="0" applyFont="1" applyFill="1" applyBorder="1" applyAlignment="1">
      <alignment vertical="center" wrapText="1"/>
    </xf>
    <xf numFmtId="49" fontId="2" fillId="0" borderId="4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0" fontId="2" fillId="0" borderId="3" xfId="0" applyFont="1" applyFill="1" applyBorder="1" applyAlignment="1">
      <alignment vertical="center" wrapText="1"/>
    </xf>
    <xf numFmtId="0" fontId="0" fillId="0" borderId="3" xfId="0" applyFont="1" applyFill="1" applyBorder="1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0" fillId="0" borderId="0" xfId="0" applyFont="1" applyBorder="1" applyAlignment="1"/>
    <xf numFmtId="0" fontId="0" fillId="0" borderId="9" xfId="0" applyFont="1" applyBorder="1" applyAlignment="1"/>
    <xf numFmtId="164" fontId="2" fillId="0" borderId="15" xfId="0" applyNumberFormat="1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14" xfId="0" applyFont="1" applyBorder="1" applyAlignment="1">
      <alignment vertical="center" wrapText="1"/>
    </xf>
    <xf numFmtId="0" fontId="0" fillId="0" borderId="1" xfId="0" applyFont="1" applyBorder="1" applyAlignment="1">
      <alignment vertical="center" wrapText="1"/>
    </xf>
    <xf numFmtId="0" fontId="0" fillId="0" borderId="2" xfId="0" applyFont="1" applyBorder="1" applyAlignment="1">
      <alignment vertical="center" wrapText="1"/>
    </xf>
    <xf numFmtId="0" fontId="2" fillId="0" borderId="16" xfId="0" applyFont="1" applyBorder="1" applyAlignment="1">
      <alignment vertical="center" wrapText="1"/>
    </xf>
    <xf numFmtId="0" fontId="0" fillId="0" borderId="13" xfId="0" applyFont="1" applyBorder="1" applyAlignment="1">
      <alignment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49" fontId="0" fillId="0" borderId="2" xfId="0" applyNumberFormat="1" applyFont="1" applyBorder="1" applyAlignment="1">
      <alignment horizontal="center" vertical="center" wrapText="1"/>
    </xf>
    <xf numFmtId="49" fontId="2" fillId="0" borderId="16" xfId="0" applyNumberFormat="1" applyFont="1" applyBorder="1" applyAlignment="1">
      <alignment horizontal="center" vertical="center" wrapText="1"/>
    </xf>
    <xf numFmtId="49" fontId="0" fillId="0" borderId="13" xfId="0" applyNumberFormat="1" applyFont="1" applyBorder="1" applyAlignment="1">
      <alignment horizontal="center" vertical="center" wrapText="1"/>
    </xf>
    <xf numFmtId="49" fontId="2" fillId="0" borderId="15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14" xfId="0" applyNumberFormat="1" applyFont="1" applyBorder="1" applyAlignment="1">
      <alignment horizontal="center" vertical="center" wrapText="1"/>
    </xf>
    <xf numFmtId="49" fontId="2" fillId="0" borderId="16" xfId="0" applyNumberFormat="1" applyFont="1" applyFill="1" applyBorder="1" applyAlignment="1">
      <alignment horizontal="center" vertical="center" wrapText="1"/>
    </xf>
    <xf numFmtId="49" fontId="2" fillId="0" borderId="13" xfId="0" applyNumberFormat="1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vertical="center" wrapText="1"/>
    </xf>
    <xf numFmtId="0" fontId="0" fillId="0" borderId="16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vertical="center" wrapText="1"/>
    </xf>
    <xf numFmtId="0" fontId="0" fillId="0" borderId="13" xfId="0" applyFont="1" applyFill="1" applyBorder="1" applyAlignment="1">
      <alignment vertical="center" wrapText="1"/>
    </xf>
    <xf numFmtId="0" fontId="0" fillId="0" borderId="14" xfId="0" applyFont="1" applyFill="1" applyBorder="1" applyAlignment="1">
      <alignment vertical="center" wrapText="1"/>
    </xf>
    <xf numFmtId="49" fontId="2" fillId="0" borderId="15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14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vertical="center" wrapText="1"/>
    </xf>
    <xf numFmtId="0" fontId="5" fillId="0" borderId="14" xfId="0" applyFont="1" applyFill="1" applyBorder="1" applyAlignment="1">
      <alignment vertical="center" wrapText="1"/>
    </xf>
    <xf numFmtId="49" fontId="0" fillId="0" borderId="3" xfId="0" applyNumberFormat="1" applyFont="1" applyFill="1" applyBorder="1" applyAlignment="1">
      <alignment vertical="center" wrapText="1"/>
    </xf>
    <xf numFmtId="49" fontId="0" fillId="0" borderId="14" xfId="0" applyNumberFormat="1" applyFont="1" applyFill="1" applyBorder="1" applyAlignment="1">
      <alignment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0" fillId="0" borderId="4" xfId="0" applyFont="1" applyBorder="1" applyAlignment="1">
      <alignment vertical="center" wrapText="1"/>
    </xf>
    <xf numFmtId="0" fontId="1" fillId="0" borderId="0" xfId="0" applyFont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0" fontId="2" fillId="0" borderId="1" xfId="0" applyFont="1" applyBorder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4" xfId="0" applyBorder="1" applyAlignment="1">
      <alignment vertical="center"/>
    </xf>
    <xf numFmtId="0" fontId="2" fillId="0" borderId="6" xfId="0" applyFont="1" applyBorder="1" applyAlignment="1">
      <alignment horizontal="center" vertical="center" wrapText="1"/>
    </xf>
    <xf numFmtId="0" fontId="0" fillId="0" borderId="12" xfId="0" applyBorder="1" applyAlignment="1"/>
    <xf numFmtId="0" fontId="0" fillId="0" borderId="7" xfId="0" applyBorder="1" applyAlignment="1"/>
    <xf numFmtId="0" fontId="0" fillId="0" borderId="8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3" xfId="0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9" fillId="0" borderId="0" xfId="0" applyFont="1" applyFill="1" applyBorder="1" applyAlignment="1">
      <alignment horizontal="center" vertical="top" wrapText="1"/>
    </xf>
    <xf numFmtId="0" fontId="0" fillId="0" borderId="0" xfId="0" applyBorder="1" applyAlignment="1">
      <alignment horizontal="center" vertical="top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164" fontId="2" fillId="0" borderId="3" xfId="0" applyNumberFormat="1" applyFont="1" applyBorder="1" applyAlignment="1">
      <alignment horizontal="center" vertical="center"/>
    </xf>
    <xf numFmtId="164" fontId="9" fillId="0" borderId="15" xfId="0" applyNumberFormat="1" applyFont="1" applyBorder="1" applyAlignment="1">
      <alignment vertical="top" wrapText="1"/>
    </xf>
    <xf numFmtId="0" fontId="13" fillId="0" borderId="3" xfId="0" applyFont="1" applyBorder="1" applyAlignment="1">
      <alignment vertical="top"/>
    </xf>
    <xf numFmtId="0" fontId="13" fillId="0" borderId="14" xfId="0" applyFont="1" applyBorder="1" applyAlignment="1">
      <alignment vertical="top"/>
    </xf>
    <xf numFmtId="0" fontId="1" fillId="0" borderId="0" xfId="0" applyFont="1" applyFill="1" applyAlignment="1">
      <alignment horizontal="right" vertical="center" wrapText="1"/>
    </xf>
    <xf numFmtId="0" fontId="0" fillId="0" borderId="0" xfId="0" applyFill="1" applyAlignment="1">
      <alignment horizontal="right" vertical="center" wrapText="1"/>
    </xf>
    <xf numFmtId="0" fontId="0" fillId="0" borderId="0" xfId="0" applyFill="1" applyAlignment="1"/>
    <xf numFmtId="164" fontId="2" fillId="0" borderId="15" xfId="0" applyNumberFormat="1" applyFont="1" applyFill="1" applyBorder="1" applyAlignment="1">
      <alignment vertical="center" wrapText="1"/>
    </xf>
    <xf numFmtId="164" fontId="9" fillId="0" borderId="15" xfId="0" applyNumberFormat="1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164" fontId="9" fillId="0" borderId="15" xfId="0" applyNumberFormat="1" applyFont="1" applyBorder="1" applyAlignment="1">
      <alignment horizontal="center" vertical="top" wrapText="1"/>
    </xf>
    <xf numFmtId="0" fontId="13" fillId="0" borderId="3" xfId="0" applyFont="1" applyBorder="1" applyAlignment="1">
      <alignment horizontal="center" vertical="top"/>
    </xf>
    <xf numFmtId="0" fontId="13" fillId="0" borderId="14" xfId="0" applyFont="1" applyBorder="1" applyAlignment="1">
      <alignment horizontal="center" vertical="top"/>
    </xf>
    <xf numFmtId="164" fontId="2" fillId="0" borderId="15" xfId="0" applyNumberFormat="1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164" fontId="11" fillId="0" borderId="15" xfId="0" applyNumberFormat="1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14" xfId="0" applyFont="1" applyFill="1" applyBorder="1" applyAlignment="1">
      <alignment horizontal="center" vertical="center" wrapText="1"/>
    </xf>
    <xf numFmtId="164" fontId="2" fillId="0" borderId="15" xfId="0" applyNumberFormat="1" applyFont="1" applyBorder="1" applyAlignment="1">
      <alignment vertical="top" wrapText="1"/>
    </xf>
    <xf numFmtId="0" fontId="0" fillId="0" borderId="3" xfId="0" applyFont="1" applyBorder="1" applyAlignment="1">
      <alignment vertical="top" wrapText="1"/>
    </xf>
    <xf numFmtId="0" fontId="0" fillId="0" borderId="14" xfId="0" applyFont="1" applyBorder="1" applyAlignment="1">
      <alignment vertical="top" wrapText="1"/>
    </xf>
    <xf numFmtId="164" fontId="2" fillId="0" borderId="15" xfId="0" applyNumberFormat="1" applyFont="1" applyFill="1" applyBorder="1" applyAlignment="1">
      <alignment vertical="top" wrapText="1"/>
    </xf>
    <xf numFmtId="0" fontId="0" fillId="0" borderId="3" xfId="0" applyFont="1" applyFill="1" applyBorder="1" applyAlignment="1">
      <alignment vertical="top" wrapText="1"/>
    </xf>
    <xf numFmtId="0" fontId="0" fillId="0" borderId="14" xfId="0" applyFont="1" applyFill="1" applyBorder="1" applyAlignment="1">
      <alignment vertical="top" wrapText="1"/>
    </xf>
    <xf numFmtId="164" fontId="2" fillId="0" borderId="3" xfId="0" applyNumberFormat="1" applyFont="1" applyBorder="1" applyAlignment="1">
      <alignment vertical="center" wrapText="1"/>
    </xf>
    <xf numFmtId="0" fontId="7" fillId="0" borderId="0" xfId="0" applyFont="1" applyBorder="1" applyAlignment="1">
      <alignment horizontal="center" vertical="center" wrapText="1"/>
    </xf>
    <xf numFmtId="0" fontId="8" fillId="0" borderId="0" xfId="0" applyFont="1" applyBorder="1" applyAlignment="1"/>
    <xf numFmtId="0" fontId="8" fillId="0" borderId="0" xfId="0" applyFont="1" applyAlignment="1"/>
    <xf numFmtId="0" fontId="4" fillId="0" borderId="0" xfId="0" applyFont="1" applyAlignment="1"/>
    <xf numFmtId="0" fontId="0" fillId="0" borderId="0" xfId="0" applyAlignment="1">
      <alignment horizontal="center" vertical="top" wrapText="1"/>
    </xf>
    <xf numFmtId="0" fontId="0" fillId="0" borderId="0" xfId="0" applyAlignment="1">
      <alignment vertical="top" wrapText="1"/>
    </xf>
    <xf numFmtId="0" fontId="2" fillId="0" borderId="8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0" fillId="0" borderId="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164" fontId="2" fillId="0" borderId="2" xfId="0" applyNumberFormat="1" applyFont="1" applyBorder="1" applyAlignment="1">
      <alignment horizontal="center" vertical="center"/>
    </xf>
    <xf numFmtId="0" fontId="2" fillId="0" borderId="18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2" fillId="0" borderId="19" xfId="0" applyFont="1" applyBorder="1" applyAlignment="1">
      <alignment vertical="center" wrapText="1"/>
    </xf>
    <xf numFmtId="0" fontId="2" fillId="0" borderId="20" xfId="0" applyFont="1" applyBorder="1" applyAlignment="1">
      <alignment vertical="center" wrapText="1"/>
    </xf>
    <xf numFmtId="0" fontId="0" fillId="0" borderId="15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0" fillId="0" borderId="7" xfId="0" applyFont="1" applyBorder="1" applyAlignment="1">
      <alignment vertical="center" wrapText="1"/>
    </xf>
    <xf numFmtId="0" fontId="0" fillId="0" borderId="8" xfId="0" applyFont="1" applyBorder="1" applyAlignment="1">
      <alignment vertical="center" wrapText="1"/>
    </xf>
    <xf numFmtId="0" fontId="0" fillId="0" borderId="9" xfId="0" applyFont="1" applyBorder="1" applyAlignment="1">
      <alignment vertical="center" wrapText="1"/>
    </xf>
    <xf numFmtId="0" fontId="3" fillId="0" borderId="17" xfId="0" applyFont="1" applyBorder="1" applyAlignment="1">
      <alignment vertical="center" wrapText="1"/>
    </xf>
    <xf numFmtId="0" fontId="4" fillId="0" borderId="18" xfId="0" applyFont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0" fontId="4" fillId="0" borderId="9" xfId="0" applyFont="1" applyBorder="1" applyAlignment="1">
      <alignment vertical="center" wrapText="1"/>
    </xf>
    <xf numFmtId="0" fontId="4" fillId="0" borderId="19" xfId="0" applyFont="1" applyBorder="1" applyAlignment="1">
      <alignment vertical="center" wrapText="1"/>
    </xf>
    <xf numFmtId="0" fontId="4" fillId="0" borderId="20" xfId="0" applyFont="1" applyBorder="1" applyAlignment="1">
      <alignment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wrapText="1"/>
    </xf>
    <xf numFmtId="0" fontId="15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90"/>
  <sheetViews>
    <sheetView tabSelected="1" zoomScale="110" zoomScaleNormal="110" workbookViewId="0">
      <selection activeCell="L189" sqref="L189"/>
    </sheetView>
  </sheetViews>
  <sheetFormatPr defaultRowHeight="15" x14ac:dyDescent="0.25"/>
  <cols>
    <col min="2" max="2" width="21.140625" customWidth="1"/>
    <col min="3" max="3" width="21.28515625" customWidth="1"/>
    <col min="4" max="4" width="15.7109375" customWidth="1"/>
    <col min="5" max="5" width="14.28515625" customWidth="1"/>
    <col min="6" max="6" width="13.5703125" customWidth="1"/>
    <col min="7" max="7" width="16.85546875" customWidth="1"/>
    <col min="8" max="8" width="15.42578125" customWidth="1"/>
    <col min="9" max="9" width="16" customWidth="1"/>
    <col min="10" max="10" width="43.85546875" customWidth="1"/>
  </cols>
  <sheetData>
    <row r="1" spans="1:10" ht="14.25" customHeight="1" x14ac:dyDescent="0.25"/>
    <row r="2" spans="1:10" hidden="1" x14ac:dyDescent="0.25">
      <c r="H2" s="185"/>
      <c r="I2" s="70"/>
      <c r="J2" s="70"/>
    </row>
    <row r="3" spans="1:10" ht="15" hidden="1" customHeight="1" x14ac:dyDescent="0.25">
      <c r="H3" s="160"/>
      <c r="I3" s="161"/>
      <c r="J3" s="70"/>
    </row>
    <row r="4" spans="1:10" ht="15" hidden="1" customHeight="1" x14ac:dyDescent="0.25">
      <c r="H4" s="18"/>
      <c r="I4" s="160"/>
      <c r="J4" s="161"/>
    </row>
    <row r="5" spans="1:10" ht="15" hidden="1" customHeight="1" x14ac:dyDescent="0.25">
      <c r="H5" s="185"/>
      <c r="I5" s="186"/>
      <c r="J5" s="187"/>
    </row>
    <row r="6" spans="1:10" ht="6.75" customHeight="1" x14ac:dyDescent="0.25"/>
    <row r="7" spans="1:10" ht="15.75" x14ac:dyDescent="0.25">
      <c r="A7" s="180" t="s">
        <v>68</v>
      </c>
      <c r="B7" s="180"/>
      <c r="C7" s="180"/>
      <c r="D7" s="180"/>
      <c r="E7" s="180"/>
      <c r="F7" s="180"/>
      <c r="G7" s="180"/>
      <c r="H7" s="180"/>
      <c r="I7" s="180"/>
      <c r="J7" s="180"/>
    </row>
    <row r="8" spans="1:10" ht="15.75" x14ac:dyDescent="0.25">
      <c r="A8" s="180" t="s">
        <v>69</v>
      </c>
      <c r="B8" s="180"/>
      <c r="C8" s="180"/>
      <c r="D8" s="180"/>
      <c r="E8" s="180"/>
      <c r="F8" s="180"/>
      <c r="G8" s="180"/>
      <c r="H8" s="180"/>
      <c r="I8" s="180"/>
      <c r="J8" s="180"/>
    </row>
    <row r="9" spans="1:10" ht="15.75" x14ac:dyDescent="0.25">
      <c r="A9" s="12"/>
      <c r="B9" s="12"/>
      <c r="C9" s="12"/>
      <c r="D9" s="13" t="s">
        <v>70</v>
      </c>
      <c r="E9" s="14" t="s">
        <v>71</v>
      </c>
      <c r="F9" s="15" t="s">
        <v>95</v>
      </c>
      <c r="G9" s="16" t="s">
        <v>72</v>
      </c>
      <c r="H9" s="12"/>
      <c r="I9" s="12"/>
      <c r="J9" s="17"/>
    </row>
    <row r="10" spans="1:10" ht="6" customHeight="1" x14ac:dyDescent="0.25"/>
    <row r="11" spans="1:10" x14ac:dyDescent="0.25">
      <c r="A11" s="207" t="s">
        <v>66</v>
      </c>
      <c r="B11" s="207"/>
      <c r="C11" s="207"/>
      <c r="D11" s="207"/>
      <c r="E11" s="208"/>
      <c r="F11" s="209"/>
      <c r="G11" s="210"/>
      <c r="H11" s="210"/>
      <c r="I11" s="210"/>
      <c r="J11" s="210"/>
    </row>
    <row r="12" spans="1:10" x14ac:dyDescent="0.25">
      <c r="A12" s="69" t="s">
        <v>67</v>
      </c>
      <c r="B12" s="211"/>
      <c r="C12" s="211"/>
      <c r="D12" s="211"/>
      <c r="E12" s="211"/>
      <c r="F12" s="212"/>
      <c r="G12" s="212"/>
      <c r="H12" s="212"/>
      <c r="I12" s="212"/>
      <c r="J12" s="212"/>
    </row>
    <row r="13" spans="1:10" ht="6" customHeight="1" x14ac:dyDescent="0.25"/>
    <row r="14" spans="1:10" x14ac:dyDescent="0.25">
      <c r="A14" s="173" t="s">
        <v>14</v>
      </c>
      <c r="B14" s="174"/>
      <c r="C14" s="174"/>
      <c r="D14" s="174"/>
      <c r="E14" s="175"/>
      <c r="F14" s="175"/>
      <c r="G14" s="175"/>
      <c r="H14" s="175"/>
      <c r="I14" s="175"/>
      <c r="J14" s="175"/>
    </row>
    <row r="15" spans="1:10" ht="15" customHeight="1" x14ac:dyDescent="0.25">
      <c r="A15" s="176" t="s">
        <v>65</v>
      </c>
      <c r="B15" s="176"/>
      <c r="C15" s="176"/>
      <c r="D15" s="176"/>
      <c r="E15" s="177"/>
      <c r="F15" s="177"/>
      <c r="G15" s="177"/>
      <c r="H15" s="177"/>
      <c r="I15" s="177"/>
      <c r="J15" s="177"/>
    </row>
    <row r="16" spans="1:10" ht="17.25" customHeight="1" x14ac:dyDescent="0.25">
      <c r="A16" s="76" t="s">
        <v>0</v>
      </c>
      <c r="B16" s="76" t="s">
        <v>20</v>
      </c>
      <c r="C16" s="76" t="s">
        <v>55</v>
      </c>
      <c r="D16" s="118" t="s">
        <v>1</v>
      </c>
      <c r="E16" s="167" t="s">
        <v>56</v>
      </c>
      <c r="F16" s="76" t="s">
        <v>57</v>
      </c>
      <c r="G16" s="76" t="s">
        <v>58</v>
      </c>
      <c r="H16" s="162" t="s">
        <v>61</v>
      </c>
      <c r="I16" s="162"/>
      <c r="J16" s="162"/>
    </row>
    <row r="17" spans="1:14" ht="39.75" customHeight="1" x14ac:dyDescent="0.25">
      <c r="A17" s="178"/>
      <c r="B17" s="178"/>
      <c r="C17" s="178"/>
      <c r="D17" s="118"/>
      <c r="E17" s="170"/>
      <c r="F17" s="172"/>
      <c r="G17" s="77"/>
      <c r="H17" s="10" t="s">
        <v>59</v>
      </c>
      <c r="I17" s="10" t="s">
        <v>60</v>
      </c>
      <c r="J17" s="76" t="s">
        <v>62</v>
      </c>
    </row>
    <row r="18" spans="1:14" ht="20.25" customHeight="1" x14ac:dyDescent="0.25">
      <c r="A18" s="179"/>
      <c r="B18" s="179"/>
      <c r="C18" s="179"/>
      <c r="D18" s="118"/>
      <c r="E18" s="171"/>
      <c r="F18" s="166"/>
      <c r="G18" s="117"/>
      <c r="H18" s="11" t="s">
        <v>63</v>
      </c>
      <c r="I18" s="11" t="s">
        <v>64</v>
      </c>
      <c r="J18" s="166"/>
    </row>
    <row r="19" spans="1:14" x14ac:dyDescent="0.25">
      <c r="A19" s="1">
        <v>1</v>
      </c>
      <c r="B19" s="1">
        <v>2</v>
      </c>
      <c r="C19" s="1">
        <v>3</v>
      </c>
      <c r="D19" s="1">
        <v>4</v>
      </c>
      <c r="E19" s="1">
        <v>5</v>
      </c>
      <c r="F19" s="1">
        <v>6</v>
      </c>
      <c r="G19" s="3">
        <v>7</v>
      </c>
      <c r="H19" s="3">
        <v>8</v>
      </c>
      <c r="I19" s="3">
        <v>9</v>
      </c>
      <c r="J19" s="3">
        <v>10</v>
      </c>
    </row>
    <row r="20" spans="1:14" ht="15.75" thickBot="1" x14ac:dyDescent="0.3">
      <c r="A20" s="167" t="s">
        <v>47</v>
      </c>
      <c r="B20" s="164"/>
      <c r="C20" s="164"/>
      <c r="D20" s="164"/>
      <c r="E20" s="164"/>
      <c r="F20" s="164"/>
      <c r="G20" s="168"/>
      <c r="H20" s="168"/>
      <c r="I20" s="168"/>
      <c r="J20" s="169"/>
    </row>
    <row r="21" spans="1:14" ht="24" customHeight="1" x14ac:dyDescent="0.25">
      <c r="A21" s="140" t="s">
        <v>24</v>
      </c>
      <c r="B21" s="107" t="s">
        <v>12</v>
      </c>
      <c r="C21" s="107" t="s">
        <v>14</v>
      </c>
      <c r="D21" s="54" t="s">
        <v>2</v>
      </c>
      <c r="E21" s="31">
        <f>SUM(E22:E25)</f>
        <v>30917.8</v>
      </c>
      <c r="F21" s="31">
        <f>SUM(F22:F25)</f>
        <v>30917.758999999998</v>
      </c>
      <c r="G21" s="28">
        <f>SUM(G22:G25)</f>
        <v>13541.9</v>
      </c>
      <c r="H21" s="28">
        <f t="shared" ref="H21:H23" si="0">G21-F21</f>
        <v>-17375.858999999997</v>
      </c>
      <c r="I21" s="28">
        <f t="shared" ref="I21" si="1">G21/F21*100</f>
        <v>43.799746288209313</v>
      </c>
      <c r="J21" s="189" t="s">
        <v>103</v>
      </c>
    </row>
    <row r="22" spans="1:14" ht="26.25" customHeight="1" x14ac:dyDescent="0.25">
      <c r="A22" s="111"/>
      <c r="B22" s="108"/>
      <c r="C22" s="108"/>
      <c r="D22" s="55" t="s">
        <v>3</v>
      </c>
      <c r="E22" s="4">
        <v>14.9</v>
      </c>
      <c r="F22" s="4">
        <v>14.9</v>
      </c>
      <c r="G22" s="8">
        <v>14.9</v>
      </c>
      <c r="H22" s="8">
        <f t="shared" si="0"/>
        <v>0</v>
      </c>
      <c r="I22" s="8">
        <v>0</v>
      </c>
      <c r="J22" s="190"/>
      <c r="N22" t="s">
        <v>15</v>
      </c>
    </row>
    <row r="23" spans="1:14" ht="33" customHeight="1" x14ac:dyDescent="0.25">
      <c r="A23" s="111"/>
      <c r="B23" s="108"/>
      <c r="C23" s="108"/>
      <c r="D23" s="55" t="s">
        <v>4</v>
      </c>
      <c r="E23" s="4">
        <v>405.7</v>
      </c>
      <c r="F23" s="4">
        <v>405.709</v>
      </c>
      <c r="G23" s="8">
        <v>307.24</v>
      </c>
      <c r="H23" s="8">
        <f t="shared" si="0"/>
        <v>-98.468999999999994</v>
      </c>
      <c r="I23" s="8">
        <v>0</v>
      </c>
      <c r="J23" s="190"/>
    </row>
    <row r="24" spans="1:14" ht="18" customHeight="1" x14ac:dyDescent="0.25">
      <c r="A24" s="111"/>
      <c r="B24" s="108"/>
      <c r="C24" s="108"/>
      <c r="D24" s="55" t="s">
        <v>5</v>
      </c>
      <c r="E24" s="4">
        <v>30070.9</v>
      </c>
      <c r="F24" s="4">
        <v>30070.85</v>
      </c>
      <c r="G24" s="8">
        <v>13048.57</v>
      </c>
      <c r="H24" s="8">
        <f>G24-F24</f>
        <v>-17022.28</v>
      </c>
      <c r="I24" s="8">
        <f>G24/F24*100</f>
        <v>43.392754112371286</v>
      </c>
      <c r="J24" s="190"/>
      <c r="L24" s="19"/>
    </row>
    <row r="25" spans="1:14" ht="27" customHeight="1" thickBot="1" x14ac:dyDescent="0.3">
      <c r="A25" s="141"/>
      <c r="B25" s="109"/>
      <c r="C25" s="109"/>
      <c r="D25" s="24" t="s">
        <v>45</v>
      </c>
      <c r="E25" s="32">
        <v>426.3</v>
      </c>
      <c r="F25" s="32">
        <v>426.3</v>
      </c>
      <c r="G25" s="62">
        <v>171.19</v>
      </c>
      <c r="H25" s="26">
        <f>G25-F25</f>
        <v>-255.11</v>
      </c>
      <c r="I25" s="26">
        <f t="shared" ref="I25:I60" si="2">G25/F25*100</f>
        <v>40.157166314801778</v>
      </c>
      <c r="J25" s="191"/>
      <c r="L25" s="163"/>
      <c r="M25" s="122"/>
    </row>
    <row r="26" spans="1:14" ht="31.5" customHeight="1" x14ac:dyDescent="0.25">
      <c r="A26" s="110" t="s">
        <v>25</v>
      </c>
      <c r="B26" s="113" t="s">
        <v>13</v>
      </c>
      <c r="C26" s="113" t="s">
        <v>14</v>
      </c>
      <c r="D26" s="56" t="s">
        <v>2</v>
      </c>
      <c r="E26" s="30">
        <f>SUM(E27:E30)</f>
        <v>21165.7</v>
      </c>
      <c r="F26" s="30">
        <f>SUM(F27:F30)</f>
        <v>21165.65</v>
      </c>
      <c r="G26" s="23">
        <f>SUM(G27:G30)</f>
        <v>9008.69</v>
      </c>
      <c r="H26" s="23">
        <f t="shared" ref="H26:H65" si="3">G26-F26</f>
        <v>-12156.960000000001</v>
      </c>
      <c r="I26" s="23">
        <f t="shared" si="2"/>
        <v>42.562784511697018</v>
      </c>
      <c r="J26" s="192" t="s">
        <v>108</v>
      </c>
      <c r="L26" s="164"/>
      <c r="M26" s="165"/>
    </row>
    <row r="27" spans="1:14" ht="35.25" customHeight="1" x14ac:dyDescent="0.25">
      <c r="A27" s="111"/>
      <c r="B27" s="108"/>
      <c r="C27" s="108"/>
      <c r="D27" s="55" t="s">
        <v>3</v>
      </c>
      <c r="E27" s="4">
        <v>0</v>
      </c>
      <c r="F27" s="4">
        <v>0</v>
      </c>
      <c r="G27" s="8">
        <v>0</v>
      </c>
      <c r="H27" s="8">
        <f t="shared" si="3"/>
        <v>0</v>
      </c>
      <c r="I27" s="8">
        <v>0</v>
      </c>
      <c r="J27" s="193"/>
    </row>
    <row r="28" spans="1:14" ht="34.5" customHeight="1" x14ac:dyDescent="0.25">
      <c r="A28" s="111"/>
      <c r="B28" s="108"/>
      <c r="C28" s="108"/>
      <c r="D28" s="55" t="s">
        <v>4</v>
      </c>
      <c r="E28" s="63">
        <v>0</v>
      </c>
      <c r="F28" s="63">
        <v>0</v>
      </c>
      <c r="G28" s="8">
        <v>0</v>
      </c>
      <c r="H28" s="8">
        <f t="shared" si="3"/>
        <v>0</v>
      </c>
      <c r="I28" s="8">
        <v>0</v>
      </c>
      <c r="J28" s="193"/>
    </row>
    <row r="29" spans="1:14" ht="29.25" customHeight="1" x14ac:dyDescent="0.25">
      <c r="A29" s="111"/>
      <c r="B29" s="108"/>
      <c r="C29" s="108"/>
      <c r="D29" s="55" t="s">
        <v>5</v>
      </c>
      <c r="E29" s="4">
        <v>20015.7</v>
      </c>
      <c r="F29" s="4">
        <v>20015.650000000001</v>
      </c>
      <c r="G29" s="8">
        <v>8761.0300000000007</v>
      </c>
      <c r="H29" s="8">
        <f t="shared" si="3"/>
        <v>-11254.62</v>
      </c>
      <c r="I29" s="8">
        <f t="shared" si="2"/>
        <v>43.770899271320189</v>
      </c>
      <c r="J29" s="193"/>
    </row>
    <row r="30" spans="1:14" ht="33.75" customHeight="1" thickBot="1" x14ac:dyDescent="0.3">
      <c r="A30" s="112"/>
      <c r="B30" s="114"/>
      <c r="C30" s="114"/>
      <c r="D30" s="52" t="s">
        <v>45</v>
      </c>
      <c r="E30" s="29">
        <v>1150</v>
      </c>
      <c r="F30" s="29">
        <v>1150</v>
      </c>
      <c r="G30" s="60">
        <v>247.66</v>
      </c>
      <c r="H30" s="60">
        <f t="shared" si="3"/>
        <v>-902.34</v>
      </c>
      <c r="I30" s="60">
        <f t="shared" si="2"/>
        <v>21.535652173913043</v>
      </c>
      <c r="J30" s="194"/>
    </row>
    <row r="31" spans="1:14" ht="18.75" customHeight="1" x14ac:dyDescent="0.25">
      <c r="A31" s="147" t="s">
        <v>26</v>
      </c>
      <c r="B31" s="142" t="s">
        <v>6</v>
      </c>
      <c r="C31" s="142" t="s">
        <v>23</v>
      </c>
      <c r="D31" s="54" t="s">
        <v>2</v>
      </c>
      <c r="E31" s="31">
        <f>SUM(E32:E35)</f>
        <v>1950.4</v>
      </c>
      <c r="F31" s="31">
        <f>SUM(F32:F35)</f>
        <v>1950.4299999999998</v>
      </c>
      <c r="G31" s="28">
        <f>SUM(G32:G35)</f>
        <v>1091.8000000000002</v>
      </c>
      <c r="H31" s="28">
        <f t="shared" si="3"/>
        <v>-858.62999999999965</v>
      </c>
      <c r="I31" s="28">
        <f t="shared" si="2"/>
        <v>55.977399855416508</v>
      </c>
      <c r="J31" s="195" t="s">
        <v>104</v>
      </c>
    </row>
    <row r="32" spans="1:14" ht="21" customHeight="1" x14ac:dyDescent="0.25">
      <c r="A32" s="148"/>
      <c r="B32" s="115"/>
      <c r="C32" s="115"/>
      <c r="D32" s="55" t="s">
        <v>3</v>
      </c>
      <c r="E32" s="4">
        <v>0</v>
      </c>
      <c r="F32" s="4">
        <v>0</v>
      </c>
      <c r="G32" s="8">
        <v>0</v>
      </c>
      <c r="H32" s="8">
        <f t="shared" si="3"/>
        <v>0</v>
      </c>
      <c r="I32" s="8">
        <v>0</v>
      </c>
      <c r="J32" s="196"/>
    </row>
    <row r="33" spans="1:11" ht="21.75" customHeight="1" x14ac:dyDescent="0.25">
      <c r="A33" s="155"/>
      <c r="B33" s="116"/>
      <c r="C33" s="116"/>
      <c r="D33" s="55" t="s">
        <v>4</v>
      </c>
      <c r="E33" s="4">
        <v>946.3</v>
      </c>
      <c r="F33" s="4">
        <v>946.3</v>
      </c>
      <c r="G33" s="8">
        <v>638.94000000000005</v>
      </c>
      <c r="H33" s="8">
        <f t="shared" si="3"/>
        <v>-307.3599999999999</v>
      </c>
      <c r="I33" s="8">
        <f t="shared" si="2"/>
        <v>67.519814012469624</v>
      </c>
      <c r="J33" s="196"/>
    </row>
    <row r="34" spans="1:11" ht="18" customHeight="1" x14ac:dyDescent="0.25">
      <c r="A34" s="155"/>
      <c r="B34" s="116"/>
      <c r="C34" s="116"/>
      <c r="D34" s="55" t="s">
        <v>5</v>
      </c>
      <c r="E34" s="4">
        <v>1004.1</v>
      </c>
      <c r="F34" s="4">
        <v>1004.13</v>
      </c>
      <c r="G34" s="8">
        <v>452.86</v>
      </c>
      <c r="H34" s="8">
        <f t="shared" si="3"/>
        <v>-551.27</v>
      </c>
      <c r="I34" s="8">
        <f t="shared" si="2"/>
        <v>45.099738081722492</v>
      </c>
      <c r="J34" s="196"/>
    </row>
    <row r="35" spans="1:11" ht="18.75" customHeight="1" x14ac:dyDescent="0.25">
      <c r="A35" s="155"/>
      <c r="B35" s="116"/>
      <c r="C35" s="116"/>
      <c r="D35" s="52" t="s">
        <v>45</v>
      </c>
      <c r="E35" s="29">
        <v>0</v>
      </c>
      <c r="F35" s="29">
        <v>0</v>
      </c>
      <c r="G35" s="60">
        <v>0</v>
      </c>
      <c r="H35" s="60">
        <f>G35-F35</f>
        <v>0</v>
      </c>
      <c r="I35" s="60">
        <v>0</v>
      </c>
      <c r="J35" s="196"/>
    </row>
    <row r="36" spans="1:11" ht="19.5" customHeight="1" x14ac:dyDescent="0.25">
      <c r="A36" s="74"/>
      <c r="B36" s="74"/>
      <c r="C36" s="114" t="s">
        <v>96</v>
      </c>
      <c r="D36" s="55" t="s">
        <v>2</v>
      </c>
      <c r="E36" s="4">
        <f>SUM(E37:E40)</f>
        <v>5000</v>
      </c>
      <c r="F36" s="4">
        <f>SUM(F37:F40)</f>
        <v>5000</v>
      </c>
      <c r="G36" s="4">
        <f>SUM(G37:G40)</f>
        <v>0</v>
      </c>
      <c r="H36" s="60">
        <f t="shared" ref="H36:H45" si="4">G36-F36</f>
        <v>-5000</v>
      </c>
      <c r="I36" s="60">
        <v>0</v>
      </c>
      <c r="J36" s="158" t="s">
        <v>112</v>
      </c>
    </row>
    <row r="37" spans="1:11" ht="27" customHeight="1" x14ac:dyDescent="0.25">
      <c r="A37" s="74"/>
      <c r="B37" s="74"/>
      <c r="C37" s="115"/>
      <c r="D37" s="55" t="s">
        <v>3</v>
      </c>
      <c r="E37" s="4">
        <v>0</v>
      </c>
      <c r="F37" s="4">
        <v>0</v>
      </c>
      <c r="G37" s="8">
        <v>0</v>
      </c>
      <c r="H37" s="60">
        <f t="shared" si="4"/>
        <v>0</v>
      </c>
      <c r="I37" s="60">
        <v>0</v>
      </c>
      <c r="J37" s="235"/>
    </row>
    <row r="38" spans="1:11" ht="27" customHeight="1" x14ac:dyDescent="0.25">
      <c r="A38" s="74"/>
      <c r="B38" s="74"/>
      <c r="C38" s="115"/>
      <c r="D38" s="55" t="s">
        <v>4</v>
      </c>
      <c r="E38" s="4">
        <v>0</v>
      </c>
      <c r="F38" s="4">
        <v>0</v>
      </c>
      <c r="G38" s="8">
        <v>0</v>
      </c>
      <c r="H38" s="60">
        <f t="shared" si="4"/>
        <v>0</v>
      </c>
      <c r="I38" s="60">
        <v>0</v>
      </c>
      <c r="J38" s="235"/>
    </row>
    <row r="39" spans="1:11" ht="19.5" customHeight="1" x14ac:dyDescent="0.25">
      <c r="A39" s="74"/>
      <c r="B39" s="74"/>
      <c r="C39" s="115"/>
      <c r="D39" s="55" t="s">
        <v>5</v>
      </c>
      <c r="E39" s="4">
        <v>5000</v>
      </c>
      <c r="F39" s="4">
        <v>5000</v>
      </c>
      <c r="G39" s="8">
        <v>0</v>
      </c>
      <c r="H39" s="60">
        <f t="shared" si="4"/>
        <v>-5000</v>
      </c>
      <c r="I39" s="60">
        <v>0</v>
      </c>
      <c r="J39" s="235"/>
    </row>
    <row r="40" spans="1:11" ht="27" customHeight="1" x14ac:dyDescent="0.25">
      <c r="A40" s="74"/>
      <c r="B40" s="159"/>
      <c r="C40" s="113"/>
      <c r="D40" s="58" t="s">
        <v>45</v>
      </c>
      <c r="E40" s="4">
        <v>0</v>
      </c>
      <c r="F40" s="4">
        <v>0</v>
      </c>
      <c r="G40" s="8">
        <v>0</v>
      </c>
      <c r="H40" s="60">
        <f t="shared" si="4"/>
        <v>0</v>
      </c>
      <c r="I40" s="60">
        <v>0</v>
      </c>
      <c r="J40" s="157"/>
    </row>
    <row r="41" spans="1:11" ht="18" customHeight="1" x14ac:dyDescent="0.25">
      <c r="A41" s="74"/>
      <c r="B41" s="73" t="s">
        <v>97</v>
      </c>
      <c r="C41" s="73"/>
      <c r="D41" s="56" t="s">
        <v>2</v>
      </c>
      <c r="E41" s="4">
        <f>SUM(E42:E45)</f>
        <v>6950.4000000000005</v>
      </c>
      <c r="F41" s="4">
        <f>SUM(F42:F45)</f>
        <v>6950.43</v>
      </c>
      <c r="G41" s="8">
        <v>0</v>
      </c>
      <c r="H41" s="60">
        <f t="shared" si="4"/>
        <v>-6950.43</v>
      </c>
      <c r="I41" s="60">
        <v>0</v>
      </c>
      <c r="J41" s="76" t="s">
        <v>73</v>
      </c>
    </row>
    <row r="42" spans="1:11" ht="27" customHeight="1" x14ac:dyDescent="0.25">
      <c r="A42" s="74"/>
      <c r="B42" s="126"/>
      <c r="C42" s="74"/>
      <c r="D42" s="55" t="s">
        <v>3</v>
      </c>
      <c r="E42" s="4">
        <f t="shared" ref="E42:G45" si="5">E32+E37</f>
        <v>0</v>
      </c>
      <c r="F42" s="4">
        <f t="shared" si="5"/>
        <v>0</v>
      </c>
      <c r="G42" s="8">
        <f t="shared" si="5"/>
        <v>0</v>
      </c>
      <c r="H42" s="60">
        <f t="shared" si="4"/>
        <v>0</v>
      </c>
      <c r="I42" s="60">
        <v>0</v>
      </c>
      <c r="J42" s="77"/>
    </row>
    <row r="43" spans="1:11" ht="27" customHeight="1" x14ac:dyDescent="0.25">
      <c r="A43" s="74"/>
      <c r="B43" s="126"/>
      <c r="C43" s="74"/>
      <c r="D43" s="55" t="s">
        <v>4</v>
      </c>
      <c r="E43" s="4">
        <f t="shared" si="5"/>
        <v>946.3</v>
      </c>
      <c r="F43" s="4">
        <f t="shared" si="5"/>
        <v>946.3</v>
      </c>
      <c r="G43" s="8">
        <f t="shared" si="5"/>
        <v>638.94000000000005</v>
      </c>
      <c r="H43" s="60">
        <f t="shared" si="4"/>
        <v>-307.3599999999999</v>
      </c>
      <c r="I43" s="60">
        <v>0</v>
      </c>
      <c r="J43" s="77"/>
    </row>
    <row r="44" spans="1:11" ht="18" customHeight="1" x14ac:dyDescent="0.25">
      <c r="A44" s="74"/>
      <c r="B44" s="126"/>
      <c r="C44" s="74"/>
      <c r="D44" s="55" t="s">
        <v>5</v>
      </c>
      <c r="E44" s="4">
        <f t="shared" si="5"/>
        <v>6004.1</v>
      </c>
      <c r="F44" s="4">
        <f>F34+F39</f>
        <v>6004.13</v>
      </c>
      <c r="G44" s="8">
        <f t="shared" si="5"/>
        <v>452.86</v>
      </c>
      <c r="H44" s="60">
        <f t="shared" si="4"/>
        <v>-5551.27</v>
      </c>
      <c r="I44" s="60">
        <v>0</v>
      </c>
      <c r="J44" s="77"/>
    </row>
    <row r="45" spans="1:11" ht="27" customHeight="1" thickBot="1" x14ac:dyDescent="0.3">
      <c r="A45" s="75"/>
      <c r="B45" s="127"/>
      <c r="C45" s="75"/>
      <c r="D45" s="24" t="s">
        <v>45</v>
      </c>
      <c r="E45" s="32">
        <f t="shared" si="5"/>
        <v>0</v>
      </c>
      <c r="F45" s="32">
        <f t="shared" si="5"/>
        <v>0</v>
      </c>
      <c r="G45" s="26">
        <f t="shared" si="5"/>
        <v>0</v>
      </c>
      <c r="H45" s="26">
        <f t="shared" si="4"/>
        <v>0</v>
      </c>
      <c r="I45" s="26">
        <v>0</v>
      </c>
      <c r="J45" s="78"/>
    </row>
    <row r="46" spans="1:11" x14ac:dyDescent="0.25">
      <c r="A46" s="110" t="s">
        <v>27</v>
      </c>
      <c r="B46" s="113" t="s">
        <v>22</v>
      </c>
      <c r="C46" s="113" t="s">
        <v>14</v>
      </c>
      <c r="D46" s="56" t="s">
        <v>2</v>
      </c>
      <c r="E46" s="30">
        <f>SUM(E47:E50)</f>
        <v>0</v>
      </c>
      <c r="F46" s="30">
        <f>SUM(F47:F50)</f>
        <v>0</v>
      </c>
      <c r="G46" s="23">
        <f>SUM(G47:G50)</f>
        <v>0</v>
      </c>
      <c r="H46" s="23">
        <f t="shared" si="3"/>
        <v>0</v>
      </c>
      <c r="I46" s="23">
        <v>0</v>
      </c>
      <c r="J46" s="181" t="s">
        <v>73</v>
      </c>
      <c r="K46" s="64"/>
    </row>
    <row r="47" spans="1:11" ht="24" x14ac:dyDescent="0.25">
      <c r="A47" s="111"/>
      <c r="B47" s="108"/>
      <c r="C47" s="108"/>
      <c r="D47" s="55" t="s">
        <v>3</v>
      </c>
      <c r="E47" s="4">
        <v>0</v>
      </c>
      <c r="F47" s="4">
        <v>0</v>
      </c>
      <c r="G47" s="8">
        <v>0</v>
      </c>
      <c r="H47" s="8">
        <f t="shared" si="3"/>
        <v>0</v>
      </c>
      <c r="I47" s="8">
        <v>0</v>
      </c>
      <c r="J47" s="89"/>
      <c r="K47" s="64"/>
    </row>
    <row r="48" spans="1:11" ht="27" customHeight="1" x14ac:dyDescent="0.25">
      <c r="A48" s="111"/>
      <c r="B48" s="108"/>
      <c r="C48" s="108"/>
      <c r="D48" s="55" t="s">
        <v>4</v>
      </c>
      <c r="E48" s="4">
        <v>0</v>
      </c>
      <c r="F48" s="4">
        <v>0</v>
      </c>
      <c r="G48" s="8">
        <v>0</v>
      </c>
      <c r="H48" s="8">
        <f t="shared" si="3"/>
        <v>0</v>
      </c>
      <c r="I48" s="8">
        <v>0</v>
      </c>
      <c r="J48" s="89"/>
      <c r="K48" s="64"/>
    </row>
    <row r="49" spans="1:16" x14ac:dyDescent="0.25">
      <c r="A49" s="111"/>
      <c r="B49" s="108"/>
      <c r="C49" s="108"/>
      <c r="D49" s="55" t="s">
        <v>5</v>
      </c>
      <c r="E49" s="4">
        <v>0</v>
      </c>
      <c r="F49" s="4">
        <v>0</v>
      </c>
      <c r="G49" s="8">
        <v>0</v>
      </c>
      <c r="H49" s="8">
        <f t="shared" si="3"/>
        <v>0</v>
      </c>
      <c r="I49" s="8">
        <v>0</v>
      </c>
      <c r="J49" s="89"/>
      <c r="K49" s="64"/>
    </row>
    <row r="50" spans="1:16" ht="27" customHeight="1" thickBot="1" x14ac:dyDescent="0.3">
      <c r="A50" s="112"/>
      <c r="B50" s="114"/>
      <c r="C50" s="114"/>
      <c r="D50" s="52" t="s">
        <v>45</v>
      </c>
      <c r="E50" s="29">
        <v>0</v>
      </c>
      <c r="F50" s="29">
        <v>0</v>
      </c>
      <c r="G50" s="60">
        <v>0</v>
      </c>
      <c r="H50" s="60">
        <f t="shared" si="3"/>
        <v>0</v>
      </c>
      <c r="I50" s="60">
        <v>0</v>
      </c>
      <c r="J50" s="89"/>
      <c r="K50" s="64"/>
    </row>
    <row r="51" spans="1:16" ht="15" customHeight="1" x14ac:dyDescent="0.25">
      <c r="A51" s="147" t="s">
        <v>28</v>
      </c>
      <c r="B51" s="142" t="s">
        <v>21</v>
      </c>
      <c r="C51" s="142" t="s">
        <v>14</v>
      </c>
      <c r="D51" s="54" t="s">
        <v>2</v>
      </c>
      <c r="E51" s="31">
        <f>SUM(E52:E55)</f>
        <v>0</v>
      </c>
      <c r="F51" s="31">
        <f>SUM(F52:F55)</f>
        <v>0</v>
      </c>
      <c r="G51" s="28">
        <f>SUM(G52:G55)</f>
        <v>0</v>
      </c>
      <c r="H51" s="28">
        <f t="shared" si="3"/>
        <v>0</v>
      </c>
      <c r="I51" s="28">
        <v>0</v>
      </c>
      <c r="J51" s="88" t="s">
        <v>73</v>
      </c>
      <c r="K51" s="64"/>
    </row>
    <row r="52" spans="1:16" ht="24" x14ac:dyDescent="0.25">
      <c r="A52" s="148"/>
      <c r="B52" s="115"/>
      <c r="C52" s="115"/>
      <c r="D52" s="55" t="s">
        <v>3</v>
      </c>
      <c r="E52" s="4">
        <v>0</v>
      </c>
      <c r="F52" s="4">
        <v>0</v>
      </c>
      <c r="G52" s="8">
        <v>0</v>
      </c>
      <c r="H52" s="8">
        <f t="shared" si="3"/>
        <v>0</v>
      </c>
      <c r="I52" s="8">
        <v>0</v>
      </c>
      <c r="J52" s="89"/>
      <c r="K52" s="64"/>
    </row>
    <row r="53" spans="1:16" ht="27" customHeight="1" x14ac:dyDescent="0.25">
      <c r="A53" s="148"/>
      <c r="B53" s="115"/>
      <c r="C53" s="115"/>
      <c r="D53" s="55" t="s">
        <v>4</v>
      </c>
      <c r="E53" s="4">
        <v>0</v>
      </c>
      <c r="F53" s="4">
        <v>0</v>
      </c>
      <c r="G53" s="8">
        <v>0</v>
      </c>
      <c r="H53" s="8">
        <f t="shared" si="3"/>
        <v>0</v>
      </c>
      <c r="I53" s="8">
        <v>0</v>
      </c>
      <c r="J53" s="89"/>
      <c r="K53" s="64"/>
    </row>
    <row r="54" spans="1:16" x14ac:dyDescent="0.25">
      <c r="A54" s="155"/>
      <c r="B54" s="153"/>
      <c r="C54" s="153"/>
      <c r="D54" s="55" t="s">
        <v>5</v>
      </c>
      <c r="E54" s="4">
        <v>0</v>
      </c>
      <c r="F54" s="4">
        <v>0</v>
      </c>
      <c r="G54" s="8">
        <v>0</v>
      </c>
      <c r="H54" s="8">
        <f t="shared" si="3"/>
        <v>0</v>
      </c>
      <c r="I54" s="8">
        <v>0</v>
      </c>
      <c r="J54" s="89"/>
      <c r="K54" s="64"/>
    </row>
    <row r="55" spans="1:16" ht="26.25" customHeight="1" thickBot="1" x14ac:dyDescent="0.3">
      <c r="A55" s="156"/>
      <c r="B55" s="154"/>
      <c r="C55" s="154"/>
      <c r="D55" s="24" t="s">
        <v>45</v>
      </c>
      <c r="E55" s="32">
        <v>0</v>
      </c>
      <c r="F55" s="32">
        <v>0</v>
      </c>
      <c r="G55" s="26">
        <v>0</v>
      </c>
      <c r="H55" s="26">
        <f t="shared" si="3"/>
        <v>0</v>
      </c>
      <c r="I55" s="26">
        <v>0</v>
      </c>
      <c r="J55" s="90"/>
      <c r="K55" s="64"/>
    </row>
    <row r="56" spans="1:16" x14ac:dyDescent="0.25">
      <c r="A56" s="157"/>
      <c r="B56" s="113" t="s">
        <v>7</v>
      </c>
      <c r="C56" s="113"/>
      <c r="D56" s="56" t="s">
        <v>2</v>
      </c>
      <c r="E56" s="30">
        <f>SUM(E57:E60)</f>
        <v>59033.8</v>
      </c>
      <c r="F56" s="30">
        <f>SUM(F57:F60)</f>
        <v>59033.839</v>
      </c>
      <c r="G56" s="23">
        <f>SUM(G57:G60)</f>
        <v>23642.39</v>
      </c>
      <c r="H56" s="23">
        <f t="shared" si="3"/>
        <v>-35391.449000000001</v>
      </c>
      <c r="I56" s="23">
        <f t="shared" si="2"/>
        <v>40.04887772926304</v>
      </c>
      <c r="J56" s="181" t="s">
        <v>73</v>
      </c>
      <c r="K56" s="64"/>
    </row>
    <row r="57" spans="1:16" ht="24" x14ac:dyDescent="0.25">
      <c r="A57" s="105"/>
      <c r="B57" s="108"/>
      <c r="C57" s="108"/>
      <c r="D57" s="55" t="s">
        <v>3</v>
      </c>
      <c r="E57" s="4">
        <f>E22+E27+E47+E52+E32</f>
        <v>14.9</v>
      </c>
      <c r="F57" s="4">
        <f>F22+F27+F47+F52+F32</f>
        <v>14.9</v>
      </c>
      <c r="G57" s="8">
        <f>G22+G27+G32+G47+G52</f>
        <v>14.9</v>
      </c>
      <c r="H57" s="8">
        <f t="shared" si="3"/>
        <v>0</v>
      </c>
      <c r="I57" s="8">
        <f t="shared" si="2"/>
        <v>100</v>
      </c>
      <c r="J57" s="89"/>
      <c r="K57" s="64"/>
    </row>
    <row r="58" spans="1:16" ht="24.75" customHeight="1" x14ac:dyDescent="0.25">
      <c r="A58" s="105"/>
      <c r="B58" s="108"/>
      <c r="C58" s="108"/>
      <c r="D58" s="55" t="s">
        <v>4</v>
      </c>
      <c r="E58" s="4">
        <f>E23+E28+E48+E53+E33</f>
        <v>1352</v>
      </c>
      <c r="F58" s="4">
        <f>F23+F28+F48+F53+F33</f>
        <v>1352.009</v>
      </c>
      <c r="G58" s="8">
        <f>G23+G28+G33+G48+G53</f>
        <v>946.18000000000006</v>
      </c>
      <c r="H58" s="8">
        <f t="shared" si="3"/>
        <v>-405.82899999999995</v>
      </c>
      <c r="I58" s="8">
        <f t="shared" si="2"/>
        <v>69.983261945741489</v>
      </c>
      <c r="J58" s="89"/>
      <c r="K58" s="64"/>
    </row>
    <row r="59" spans="1:16" ht="18.75" customHeight="1" x14ac:dyDescent="0.25">
      <c r="A59" s="105"/>
      <c r="B59" s="108"/>
      <c r="C59" s="108"/>
      <c r="D59" s="55" t="s">
        <v>5</v>
      </c>
      <c r="E59" s="65">
        <v>56090.6</v>
      </c>
      <c r="F59" s="4">
        <f>F24+F29+F49+F54+F44</f>
        <v>56090.63</v>
      </c>
      <c r="G59" s="8">
        <f>G24+G29+G34+G49+G54</f>
        <v>22262.46</v>
      </c>
      <c r="H59" s="8">
        <f t="shared" si="3"/>
        <v>-33828.17</v>
      </c>
      <c r="I59" s="8">
        <f t="shared" si="2"/>
        <v>39.690158587985195</v>
      </c>
      <c r="J59" s="89"/>
      <c r="K59" s="64"/>
      <c r="L59" s="68" t="s">
        <v>109</v>
      </c>
      <c r="M59" s="68"/>
      <c r="N59" s="68"/>
      <c r="O59" s="68"/>
      <c r="P59" s="68"/>
    </row>
    <row r="60" spans="1:16" ht="28.5" customHeight="1" thickBot="1" x14ac:dyDescent="0.3">
      <c r="A60" s="158"/>
      <c r="B60" s="114"/>
      <c r="C60" s="114"/>
      <c r="D60" s="52" t="s">
        <v>45</v>
      </c>
      <c r="E60" s="29">
        <f>E25+E30+E50+E55+E35</f>
        <v>1576.3</v>
      </c>
      <c r="F60" s="29">
        <f>F25+F30+F50+F55+F35</f>
        <v>1576.3</v>
      </c>
      <c r="G60" s="60">
        <f>G25+G30+G35+G50+G55</f>
        <v>418.85</v>
      </c>
      <c r="H60" s="60">
        <f t="shared" si="3"/>
        <v>-1157.4499999999998</v>
      </c>
      <c r="I60" s="60">
        <f t="shared" si="2"/>
        <v>26.571718581488295</v>
      </c>
      <c r="J60" s="89"/>
      <c r="K60" s="64"/>
    </row>
    <row r="61" spans="1:16" ht="21.75" customHeight="1" x14ac:dyDescent="0.25">
      <c r="A61" s="104"/>
      <c r="B61" s="107" t="s">
        <v>17</v>
      </c>
      <c r="C61" s="107"/>
      <c r="D61" s="54" t="s">
        <v>2</v>
      </c>
      <c r="E61" s="31">
        <f t="shared" ref="E61" si="6">SUM(E62:E65)</f>
        <v>0</v>
      </c>
      <c r="F61" s="31">
        <f t="shared" ref="F61" si="7">SUM(F62:F65)</f>
        <v>0</v>
      </c>
      <c r="G61" s="28">
        <f>SUM(G62:G65)</f>
        <v>0</v>
      </c>
      <c r="H61" s="28">
        <f t="shared" si="3"/>
        <v>0</v>
      </c>
      <c r="I61" s="28">
        <v>0</v>
      </c>
      <c r="J61" s="197" t="s">
        <v>73</v>
      </c>
      <c r="K61" s="64"/>
    </row>
    <row r="62" spans="1:16" ht="27" customHeight="1" x14ac:dyDescent="0.25">
      <c r="A62" s="105"/>
      <c r="B62" s="108"/>
      <c r="C62" s="108"/>
      <c r="D62" s="55" t="s">
        <v>3</v>
      </c>
      <c r="E62" s="4">
        <f t="shared" ref="E62:F64" si="8">E47+E52</f>
        <v>0</v>
      </c>
      <c r="F62" s="4">
        <f t="shared" si="8"/>
        <v>0</v>
      </c>
      <c r="G62" s="8">
        <v>0</v>
      </c>
      <c r="H62" s="8">
        <f t="shared" si="3"/>
        <v>0</v>
      </c>
      <c r="I62" s="8">
        <v>0</v>
      </c>
      <c r="J62" s="198"/>
      <c r="K62" s="64"/>
    </row>
    <row r="63" spans="1:16" ht="24" customHeight="1" x14ac:dyDescent="0.25">
      <c r="A63" s="105"/>
      <c r="B63" s="108"/>
      <c r="C63" s="108"/>
      <c r="D63" s="55" t="s">
        <v>4</v>
      </c>
      <c r="E63" s="4">
        <f t="shared" si="8"/>
        <v>0</v>
      </c>
      <c r="F63" s="4">
        <f t="shared" si="8"/>
        <v>0</v>
      </c>
      <c r="G63" s="8">
        <v>0</v>
      </c>
      <c r="H63" s="8">
        <f t="shared" si="3"/>
        <v>0</v>
      </c>
      <c r="I63" s="8">
        <v>0</v>
      </c>
      <c r="J63" s="198"/>
      <c r="K63" s="64"/>
    </row>
    <row r="64" spans="1:16" ht="32.25" customHeight="1" x14ac:dyDescent="0.25">
      <c r="A64" s="105"/>
      <c r="B64" s="108"/>
      <c r="C64" s="108"/>
      <c r="D64" s="55" t="s">
        <v>5</v>
      </c>
      <c r="E64" s="4">
        <f t="shared" si="8"/>
        <v>0</v>
      </c>
      <c r="F64" s="4">
        <f t="shared" si="8"/>
        <v>0</v>
      </c>
      <c r="G64" s="8">
        <v>0</v>
      </c>
      <c r="H64" s="8">
        <f t="shared" si="3"/>
        <v>0</v>
      </c>
      <c r="I64" s="8">
        <v>0</v>
      </c>
      <c r="J64" s="198"/>
      <c r="K64" s="64"/>
    </row>
    <row r="65" spans="1:11" ht="29.25" customHeight="1" thickBot="1" x14ac:dyDescent="0.3">
      <c r="A65" s="106"/>
      <c r="B65" s="109"/>
      <c r="C65" s="109"/>
      <c r="D65" s="24" t="s">
        <v>45</v>
      </c>
      <c r="E65" s="32">
        <v>0</v>
      </c>
      <c r="F65" s="32">
        <v>0</v>
      </c>
      <c r="G65" s="26">
        <v>0</v>
      </c>
      <c r="H65" s="26">
        <f t="shared" si="3"/>
        <v>0</v>
      </c>
      <c r="I65" s="26">
        <v>0</v>
      </c>
      <c r="J65" s="199"/>
      <c r="K65" s="64"/>
    </row>
    <row r="66" spans="1:11" ht="15.75" thickBot="1" x14ac:dyDescent="0.3">
      <c r="A66" s="151" t="s">
        <v>48</v>
      </c>
      <c r="B66" s="152"/>
      <c r="C66" s="152"/>
      <c r="D66" s="152"/>
      <c r="E66" s="152"/>
      <c r="F66" s="152"/>
      <c r="G66" s="123"/>
      <c r="H66" s="123"/>
      <c r="I66" s="123"/>
      <c r="J66" s="124"/>
      <c r="K66" s="64"/>
    </row>
    <row r="67" spans="1:11" x14ac:dyDescent="0.25">
      <c r="A67" s="140" t="s">
        <v>29</v>
      </c>
      <c r="B67" s="107" t="s">
        <v>50</v>
      </c>
      <c r="C67" s="107" t="s">
        <v>14</v>
      </c>
      <c r="D67" s="54" t="s">
        <v>2</v>
      </c>
      <c r="E67" s="31">
        <f>SUM(E68:E71)</f>
        <v>89000</v>
      </c>
      <c r="F67" s="31">
        <f>SUM(F69:F71)</f>
        <v>89000</v>
      </c>
      <c r="G67" s="28">
        <f>SUM(G68:G71)</f>
        <v>46980.874000000003</v>
      </c>
      <c r="H67" s="28">
        <f>G67-F67</f>
        <v>-42019.125999999997</v>
      </c>
      <c r="I67" s="28">
        <f>G67/F67*100</f>
        <v>52.787498876404491</v>
      </c>
      <c r="J67" s="125" t="s">
        <v>106</v>
      </c>
      <c r="K67" s="64"/>
    </row>
    <row r="68" spans="1:11" ht="24" x14ac:dyDescent="0.25">
      <c r="A68" s="111"/>
      <c r="B68" s="108"/>
      <c r="C68" s="108"/>
      <c r="D68" s="55" t="s">
        <v>3</v>
      </c>
      <c r="E68" s="4">
        <f>SUM(F68:F68)</f>
        <v>0</v>
      </c>
      <c r="F68" s="5">
        <v>0</v>
      </c>
      <c r="G68" s="8">
        <v>0</v>
      </c>
      <c r="H68" s="8">
        <f>G68-F68</f>
        <v>0</v>
      </c>
      <c r="I68" s="8">
        <v>0</v>
      </c>
      <c r="J68" s="74"/>
      <c r="K68" s="64"/>
    </row>
    <row r="69" spans="1:11" ht="26.25" customHeight="1" x14ac:dyDescent="0.25">
      <c r="A69" s="111"/>
      <c r="B69" s="108"/>
      <c r="C69" s="108"/>
      <c r="D69" s="55" t="s">
        <v>4</v>
      </c>
      <c r="E69" s="4">
        <f>SUM(F69:F69)</f>
        <v>0</v>
      </c>
      <c r="F69" s="4">
        <v>0</v>
      </c>
      <c r="G69" s="8">
        <v>0</v>
      </c>
      <c r="H69" s="8">
        <f t="shared" ref="H69:H111" si="9">G69-F69</f>
        <v>0</v>
      </c>
      <c r="I69" s="8">
        <v>0</v>
      </c>
      <c r="J69" s="74"/>
      <c r="K69" s="64"/>
    </row>
    <row r="70" spans="1:11" x14ac:dyDescent="0.25">
      <c r="A70" s="111"/>
      <c r="B70" s="108"/>
      <c r="C70" s="108"/>
      <c r="D70" s="55" t="s">
        <v>5</v>
      </c>
      <c r="E70" s="4">
        <v>81400</v>
      </c>
      <c r="F70" s="4">
        <v>81400</v>
      </c>
      <c r="G70" s="8">
        <v>43755.144</v>
      </c>
      <c r="H70" s="8">
        <f t="shared" si="9"/>
        <v>-37644.856</v>
      </c>
      <c r="I70" s="8">
        <f t="shared" ref="I70:I106" si="10">G70/F70*100</f>
        <v>53.753248157248159</v>
      </c>
      <c r="J70" s="74"/>
      <c r="K70" s="40"/>
    </row>
    <row r="71" spans="1:11" ht="25.5" customHeight="1" thickBot="1" x14ac:dyDescent="0.3">
      <c r="A71" s="141"/>
      <c r="B71" s="109"/>
      <c r="C71" s="109"/>
      <c r="D71" s="24" t="s">
        <v>45</v>
      </c>
      <c r="E71" s="32">
        <f>SUM(F71:F71)</f>
        <v>7600</v>
      </c>
      <c r="F71" s="32">
        <v>7600</v>
      </c>
      <c r="G71" s="62">
        <v>3225.73</v>
      </c>
      <c r="H71" s="26">
        <f t="shared" si="9"/>
        <v>-4374.2700000000004</v>
      </c>
      <c r="I71" s="26">
        <f t="shared" si="10"/>
        <v>42.443815789473682</v>
      </c>
      <c r="J71" s="75"/>
      <c r="K71" s="64"/>
    </row>
    <row r="72" spans="1:11" ht="24" customHeight="1" x14ac:dyDescent="0.25">
      <c r="A72" s="110" t="s">
        <v>30</v>
      </c>
      <c r="B72" s="113" t="s">
        <v>34</v>
      </c>
      <c r="C72" s="113" t="s">
        <v>14</v>
      </c>
      <c r="D72" s="56" t="s">
        <v>2</v>
      </c>
      <c r="E72" s="30">
        <f>SUM(E73:E76)</f>
        <v>1000</v>
      </c>
      <c r="F72" s="30">
        <f t="shared" ref="F72" si="11">SUM(F73:F76)</f>
        <v>1000</v>
      </c>
      <c r="G72" s="23">
        <f>SUM(G73:G76)</f>
        <v>24.5</v>
      </c>
      <c r="H72" s="23">
        <f t="shared" si="9"/>
        <v>-975.5</v>
      </c>
      <c r="I72" s="23">
        <f t="shared" si="10"/>
        <v>2.4500000000000002</v>
      </c>
      <c r="J72" s="200" t="s">
        <v>105</v>
      </c>
      <c r="K72" s="64"/>
    </row>
    <row r="73" spans="1:11" ht="29.25" customHeight="1" x14ac:dyDescent="0.25">
      <c r="A73" s="111"/>
      <c r="B73" s="108"/>
      <c r="C73" s="108"/>
      <c r="D73" s="55" t="s">
        <v>3</v>
      </c>
      <c r="E73" s="4">
        <f>SUM(F73:F73)</f>
        <v>0</v>
      </c>
      <c r="F73" s="4">
        <v>0</v>
      </c>
      <c r="G73" s="8">
        <v>0</v>
      </c>
      <c r="H73" s="8">
        <f t="shared" si="9"/>
        <v>0</v>
      </c>
      <c r="I73" s="8">
        <v>0</v>
      </c>
      <c r="J73" s="201"/>
      <c r="K73" s="64"/>
    </row>
    <row r="74" spans="1:11" ht="29.25" customHeight="1" x14ac:dyDescent="0.25">
      <c r="A74" s="111"/>
      <c r="B74" s="108"/>
      <c r="C74" s="108"/>
      <c r="D74" s="55" t="s">
        <v>4</v>
      </c>
      <c r="E74" s="4">
        <f>SUM(F74:F74)</f>
        <v>0</v>
      </c>
      <c r="F74" s="4">
        <v>0</v>
      </c>
      <c r="G74" s="8">
        <v>0</v>
      </c>
      <c r="H74" s="8">
        <f t="shared" si="9"/>
        <v>0</v>
      </c>
      <c r="I74" s="8">
        <v>0</v>
      </c>
      <c r="J74" s="201"/>
      <c r="K74" s="64"/>
    </row>
    <row r="75" spans="1:11" ht="21.75" customHeight="1" x14ac:dyDescent="0.25">
      <c r="A75" s="111"/>
      <c r="B75" s="108"/>
      <c r="C75" s="108"/>
      <c r="D75" s="55" t="s">
        <v>5</v>
      </c>
      <c r="E75" s="4">
        <f>SUM(F75:F75)</f>
        <v>1000</v>
      </c>
      <c r="F75" s="4">
        <v>1000</v>
      </c>
      <c r="G75" s="8">
        <v>24.5</v>
      </c>
      <c r="H75" s="8">
        <f t="shared" si="9"/>
        <v>-975.5</v>
      </c>
      <c r="I75" s="8">
        <f t="shared" si="10"/>
        <v>2.4500000000000002</v>
      </c>
      <c r="J75" s="201"/>
      <c r="K75" s="64"/>
    </row>
    <row r="76" spans="1:11" ht="31.5" customHeight="1" thickBot="1" x14ac:dyDescent="0.3">
      <c r="A76" s="112"/>
      <c r="B76" s="114"/>
      <c r="C76" s="114"/>
      <c r="D76" s="52" t="s">
        <v>45</v>
      </c>
      <c r="E76" s="29">
        <f>SUM(F76:F76)</f>
        <v>0</v>
      </c>
      <c r="F76" s="29">
        <v>0</v>
      </c>
      <c r="G76" s="60">
        <v>0</v>
      </c>
      <c r="H76" s="60">
        <f t="shared" si="9"/>
        <v>0</v>
      </c>
      <c r="I76" s="60">
        <v>0</v>
      </c>
      <c r="J76" s="202"/>
      <c r="K76" s="64"/>
    </row>
    <row r="77" spans="1:11" ht="19.5" customHeight="1" x14ac:dyDescent="0.25">
      <c r="A77" s="147" t="s">
        <v>31</v>
      </c>
      <c r="B77" s="142" t="s">
        <v>16</v>
      </c>
      <c r="C77" s="142" t="s">
        <v>14</v>
      </c>
      <c r="D77" s="54" t="s">
        <v>2</v>
      </c>
      <c r="E77" s="31">
        <f>SUM(E78:E81)</f>
        <v>106074.2</v>
      </c>
      <c r="F77" s="31">
        <f t="shared" ref="F77" si="12">SUM(F78:F81)</f>
        <v>106074.19</v>
      </c>
      <c r="G77" s="28">
        <f>SUM(G78:G81)</f>
        <v>54982.01</v>
      </c>
      <c r="H77" s="28">
        <f t="shared" si="9"/>
        <v>-51092.18</v>
      </c>
      <c r="I77" s="28">
        <f t="shared" si="10"/>
        <v>51.833542165158178</v>
      </c>
      <c r="J77" s="203" t="s">
        <v>110</v>
      </c>
      <c r="K77" s="64"/>
    </row>
    <row r="78" spans="1:11" ht="21" customHeight="1" x14ac:dyDescent="0.25">
      <c r="A78" s="148"/>
      <c r="B78" s="115"/>
      <c r="C78" s="115"/>
      <c r="D78" s="55" t="s">
        <v>3</v>
      </c>
      <c r="E78" s="4">
        <f>SUM(F78:F78)</f>
        <v>0</v>
      </c>
      <c r="F78" s="4">
        <v>0</v>
      </c>
      <c r="G78" s="8">
        <v>0</v>
      </c>
      <c r="H78" s="8">
        <f t="shared" si="9"/>
        <v>0</v>
      </c>
      <c r="I78" s="8">
        <v>0</v>
      </c>
      <c r="J78" s="204"/>
      <c r="K78" s="64"/>
    </row>
    <row r="79" spans="1:11" ht="24" customHeight="1" x14ac:dyDescent="0.25">
      <c r="A79" s="148"/>
      <c r="B79" s="115"/>
      <c r="C79" s="116"/>
      <c r="D79" s="55" t="s">
        <v>4</v>
      </c>
      <c r="E79" s="4">
        <v>215</v>
      </c>
      <c r="F79" s="4">
        <v>215</v>
      </c>
      <c r="G79" s="8">
        <v>0</v>
      </c>
      <c r="H79" s="8">
        <f t="shared" si="9"/>
        <v>-215</v>
      </c>
      <c r="I79" s="8">
        <v>0</v>
      </c>
      <c r="J79" s="204"/>
      <c r="K79" s="64"/>
    </row>
    <row r="80" spans="1:11" ht="20.25" customHeight="1" x14ac:dyDescent="0.25">
      <c r="A80" s="148"/>
      <c r="B80" s="115"/>
      <c r="C80" s="116"/>
      <c r="D80" s="55" t="s">
        <v>5</v>
      </c>
      <c r="E80" s="4">
        <v>94359.2</v>
      </c>
      <c r="F80" s="4">
        <v>94359.19</v>
      </c>
      <c r="G80" s="8">
        <v>48406</v>
      </c>
      <c r="H80" s="8">
        <f t="shared" si="9"/>
        <v>-45953.19</v>
      </c>
      <c r="I80" s="8">
        <f t="shared" si="10"/>
        <v>51.299719719934011</v>
      </c>
      <c r="J80" s="204"/>
      <c r="K80" s="64"/>
    </row>
    <row r="81" spans="1:12" ht="24" customHeight="1" thickBot="1" x14ac:dyDescent="0.3">
      <c r="A81" s="148"/>
      <c r="B81" s="115"/>
      <c r="C81" s="116"/>
      <c r="D81" s="52" t="s">
        <v>45</v>
      </c>
      <c r="E81" s="29">
        <f>SUM(F81:F81)</f>
        <v>11500</v>
      </c>
      <c r="F81" s="29">
        <v>11500</v>
      </c>
      <c r="G81" s="60">
        <v>6576.01</v>
      </c>
      <c r="H81" s="60">
        <f t="shared" si="9"/>
        <v>-4923.99</v>
      </c>
      <c r="I81" s="60">
        <f t="shared" si="10"/>
        <v>57.182695652173919</v>
      </c>
      <c r="J81" s="205"/>
      <c r="K81" s="64"/>
    </row>
    <row r="82" spans="1:12" ht="15" customHeight="1" x14ac:dyDescent="0.25">
      <c r="A82" s="149"/>
      <c r="B82" s="116"/>
      <c r="C82" s="103" t="s">
        <v>35</v>
      </c>
      <c r="D82" s="54" t="s">
        <v>2</v>
      </c>
      <c r="E82" s="31">
        <f>SUM(E83:E86)</f>
        <v>34.6</v>
      </c>
      <c r="F82" s="31">
        <f t="shared" ref="F82" si="13">SUM(F83:F86)</f>
        <v>34.6</v>
      </c>
      <c r="G82" s="28">
        <f>SUM(G83:G86)</f>
        <v>0</v>
      </c>
      <c r="H82" s="28">
        <f t="shared" si="9"/>
        <v>-34.6</v>
      </c>
      <c r="I82" s="28">
        <f t="shared" si="10"/>
        <v>0</v>
      </c>
      <c r="J82" s="125" t="s">
        <v>75</v>
      </c>
      <c r="K82" s="64"/>
    </row>
    <row r="83" spans="1:12" ht="27.75" customHeight="1" x14ac:dyDescent="0.25">
      <c r="A83" s="149"/>
      <c r="B83" s="116"/>
      <c r="C83" s="126"/>
      <c r="D83" s="55" t="s">
        <v>3</v>
      </c>
      <c r="E83" s="4">
        <f>SUM(F83:F83)</f>
        <v>0</v>
      </c>
      <c r="F83" s="4">
        <v>0</v>
      </c>
      <c r="G83" s="8">
        <v>0</v>
      </c>
      <c r="H83" s="8">
        <f t="shared" si="9"/>
        <v>0</v>
      </c>
      <c r="I83" s="8">
        <v>0</v>
      </c>
      <c r="J83" s="74"/>
      <c r="K83" s="64"/>
    </row>
    <row r="84" spans="1:12" ht="27.75" customHeight="1" x14ac:dyDescent="0.25">
      <c r="A84" s="149"/>
      <c r="B84" s="116"/>
      <c r="C84" s="74"/>
      <c r="D84" s="55" t="s">
        <v>4</v>
      </c>
      <c r="E84" s="4">
        <f>SUM(F84:F84)</f>
        <v>0</v>
      </c>
      <c r="F84" s="4">
        <v>0</v>
      </c>
      <c r="G84" s="8">
        <v>0</v>
      </c>
      <c r="H84" s="8">
        <f t="shared" si="9"/>
        <v>0</v>
      </c>
      <c r="I84" s="8">
        <v>0</v>
      </c>
      <c r="J84" s="74"/>
      <c r="K84" s="64"/>
    </row>
    <row r="85" spans="1:12" ht="18.75" customHeight="1" x14ac:dyDescent="0.25">
      <c r="A85" s="149"/>
      <c r="B85" s="116"/>
      <c r="C85" s="74"/>
      <c r="D85" s="55" t="s">
        <v>5</v>
      </c>
      <c r="E85" s="4">
        <f>SUM(F85:F85)</f>
        <v>34.6</v>
      </c>
      <c r="F85" s="4">
        <v>34.6</v>
      </c>
      <c r="G85" s="8">
        <v>0</v>
      </c>
      <c r="H85" s="8">
        <f t="shared" si="9"/>
        <v>-34.6</v>
      </c>
      <c r="I85" s="8">
        <f t="shared" si="10"/>
        <v>0</v>
      </c>
      <c r="J85" s="74"/>
      <c r="K85" s="64"/>
      <c r="L85" t="s">
        <v>74</v>
      </c>
    </row>
    <row r="86" spans="1:12" ht="27.75" customHeight="1" thickBot="1" x14ac:dyDescent="0.3">
      <c r="A86" s="149"/>
      <c r="B86" s="116"/>
      <c r="C86" s="75"/>
      <c r="D86" s="24" t="s">
        <v>45</v>
      </c>
      <c r="E86" s="32">
        <f>SUM(F86:F86)</f>
        <v>0</v>
      </c>
      <c r="F86" s="32">
        <v>0</v>
      </c>
      <c r="G86" s="26">
        <v>0</v>
      </c>
      <c r="H86" s="26">
        <f t="shared" si="9"/>
        <v>0</v>
      </c>
      <c r="I86" s="26">
        <v>0</v>
      </c>
      <c r="J86" s="75"/>
      <c r="K86" s="64"/>
    </row>
    <row r="87" spans="1:12" ht="16.5" customHeight="1" x14ac:dyDescent="0.25">
      <c r="A87" s="149"/>
      <c r="B87" s="74"/>
      <c r="C87" s="115" t="s">
        <v>44</v>
      </c>
      <c r="D87" s="56" t="s">
        <v>2</v>
      </c>
      <c r="E87" s="30">
        <f>SUM(E88:E91)</f>
        <v>300</v>
      </c>
      <c r="F87" s="30">
        <f t="shared" ref="F87" si="14">SUM(F88:F91)</f>
        <v>300</v>
      </c>
      <c r="G87" s="23">
        <f>SUM(G88:G91)</f>
        <v>300</v>
      </c>
      <c r="H87" s="23">
        <f t="shared" si="9"/>
        <v>0</v>
      </c>
      <c r="I87" s="23">
        <f t="shared" si="10"/>
        <v>100</v>
      </c>
      <c r="J87" s="206" t="s">
        <v>77</v>
      </c>
      <c r="K87" s="64"/>
    </row>
    <row r="88" spans="1:12" ht="27.75" customHeight="1" x14ac:dyDescent="0.25">
      <c r="A88" s="149"/>
      <c r="B88" s="74"/>
      <c r="C88" s="74"/>
      <c r="D88" s="55" t="s">
        <v>3</v>
      </c>
      <c r="E88" s="4">
        <f>SUM(F88:F88)</f>
        <v>0</v>
      </c>
      <c r="F88" s="4">
        <v>0</v>
      </c>
      <c r="G88" s="8">
        <v>0</v>
      </c>
      <c r="H88" s="8">
        <f t="shared" si="9"/>
        <v>0</v>
      </c>
      <c r="I88" s="8">
        <v>0</v>
      </c>
      <c r="J88" s="74"/>
      <c r="K88" s="64"/>
    </row>
    <row r="89" spans="1:12" ht="27.75" customHeight="1" x14ac:dyDescent="0.25">
      <c r="A89" s="149"/>
      <c r="B89" s="74"/>
      <c r="C89" s="74"/>
      <c r="D89" s="55" t="s">
        <v>4</v>
      </c>
      <c r="E89" s="4">
        <f>SUM(F89:F89)</f>
        <v>0</v>
      </c>
      <c r="F89" s="4">
        <v>0</v>
      </c>
      <c r="G89" s="8">
        <v>0</v>
      </c>
      <c r="H89" s="8">
        <f t="shared" si="9"/>
        <v>0</v>
      </c>
      <c r="I89" s="8">
        <v>0</v>
      </c>
      <c r="J89" s="74"/>
      <c r="K89" s="64"/>
      <c r="L89" t="s">
        <v>76</v>
      </c>
    </row>
    <row r="90" spans="1:12" ht="15.75" customHeight="1" x14ac:dyDescent="0.25">
      <c r="A90" s="149"/>
      <c r="B90" s="74"/>
      <c r="C90" s="74"/>
      <c r="D90" s="55" t="s">
        <v>5</v>
      </c>
      <c r="E90" s="4">
        <f>SUM(F90:F90)</f>
        <v>300</v>
      </c>
      <c r="F90" s="4">
        <v>300</v>
      </c>
      <c r="G90" s="8">
        <v>300</v>
      </c>
      <c r="H90" s="8">
        <f t="shared" si="9"/>
        <v>0</v>
      </c>
      <c r="I90" s="8">
        <f t="shared" si="10"/>
        <v>100</v>
      </c>
      <c r="J90" s="74"/>
      <c r="K90" s="64"/>
    </row>
    <row r="91" spans="1:12" ht="27.75" customHeight="1" thickBot="1" x14ac:dyDescent="0.3">
      <c r="A91" s="149"/>
      <c r="B91" s="74"/>
      <c r="C91" s="74"/>
      <c r="D91" s="52" t="s">
        <v>45</v>
      </c>
      <c r="E91" s="29">
        <f>SUM(F91:F91)</f>
        <v>0</v>
      </c>
      <c r="F91" s="29">
        <v>0</v>
      </c>
      <c r="G91" s="60">
        <v>0</v>
      </c>
      <c r="H91" s="60">
        <f t="shared" si="9"/>
        <v>0</v>
      </c>
      <c r="I91" s="60">
        <v>0</v>
      </c>
      <c r="J91" s="74"/>
      <c r="K91" s="64"/>
    </row>
    <row r="92" spans="1:12" ht="16.5" customHeight="1" x14ac:dyDescent="0.25">
      <c r="A92" s="149"/>
      <c r="B92" s="142" t="s">
        <v>43</v>
      </c>
      <c r="C92" s="143"/>
      <c r="D92" s="54" t="s">
        <v>2</v>
      </c>
      <c r="E92" s="31">
        <f>SUM(E93:E96)</f>
        <v>106408.8</v>
      </c>
      <c r="F92" s="31">
        <f t="shared" ref="F92" si="15">SUM(F93:F96)</f>
        <v>106408.79000000001</v>
      </c>
      <c r="G92" s="28">
        <f>SUM(G93:G96)</f>
        <v>55282.01</v>
      </c>
      <c r="H92" s="28">
        <f t="shared" si="9"/>
        <v>-51126.780000000006</v>
      </c>
      <c r="I92" s="28">
        <f t="shared" si="10"/>
        <v>51.952484376525653</v>
      </c>
      <c r="J92" s="88" t="s">
        <v>73</v>
      </c>
      <c r="K92" s="64"/>
    </row>
    <row r="93" spans="1:12" ht="27.75" customHeight="1" x14ac:dyDescent="0.25">
      <c r="A93" s="149"/>
      <c r="B93" s="116"/>
      <c r="C93" s="144"/>
      <c r="D93" s="55" t="s">
        <v>3</v>
      </c>
      <c r="E93" s="4">
        <f>SUM(F93:F93)</f>
        <v>0</v>
      </c>
      <c r="F93" s="4">
        <f>F78+F83</f>
        <v>0</v>
      </c>
      <c r="G93" s="8">
        <f>G78+G83+G88</f>
        <v>0</v>
      </c>
      <c r="H93" s="8">
        <f t="shared" si="9"/>
        <v>0</v>
      </c>
      <c r="I93" s="8">
        <v>0</v>
      </c>
      <c r="J93" s="89"/>
      <c r="K93" s="64"/>
    </row>
    <row r="94" spans="1:12" ht="27.75" customHeight="1" x14ac:dyDescent="0.25">
      <c r="A94" s="149"/>
      <c r="B94" s="116"/>
      <c r="C94" s="144"/>
      <c r="D94" s="55" t="s">
        <v>4</v>
      </c>
      <c r="E94" s="4">
        <f>E79+E84+E89</f>
        <v>215</v>
      </c>
      <c r="F94" s="4">
        <f>F79+F84</f>
        <v>215</v>
      </c>
      <c r="G94" s="8">
        <f t="shared" ref="G94:G96" si="16">G79+G84+G89</f>
        <v>0</v>
      </c>
      <c r="H94" s="8">
        <f t="shared" si="9"/>
        <v>-215</v>
      </c>
      <c r="I94" s="8">
        <v>0</v>
      </c>
      <c r="J94" s="89"/>
      <c r="K94" s="64"/>
    </row>
    <row r="95" spans="1:12" ht="21" customHeight="1" x14ac:dyDescent="0.25">
      <c r="A95" s="149"/>
      <c r="B95" s="116"/>
      <c r="C95" s="144"/>
      <c r="D95" s="55" t="s">
        <v>5</v>
      </c>
      <c r="E95" s="4">
        <f>E80+E85+E90</f>
        <v>94693.8</v>
      </c>
      <c r="F95" s="4">
        <f>F80+F85+F90</f>
        <v>94693.790000000008</v>
      </c>
      <c r="G95" s="8">
        <f t="shared" si="16"/>
        <v>48706</v>
      </c>
      <c r="H95" s="8">
        <f t="shared" si="9"/>
        <v>-45987.790000000008</v>
      </c>
      <c r="I95" s="8">
        <f t="shared" si="10"/>
        <v>51.435263072689338</v>
      </c>
      <c r="J95" s="89"/>
      <c r="K95" s="64"/>
    </row>
    <row r="96" spans="1:12" ht="27.75" customHeight="1" thickBot="1" x14ac:dyDescent="0.3">
      <c r="A96" s="150"/>
      <c r="B96" s="146"/>
      <c r="C96" s="145"/>
      <c r="D96" s="24" t="s">
        <v>45</v>
      </c>
      <c r="E96" s="32">
        <f>SUM(F96:F96)</f>
        <v>11500</v>
      </c>
      <c r="F96" s="32">
        <f>F81+F86</f>
        <v>11500</v>
      </c>
      <c r="G96" s="26">
        <f t="shared" si="16"/>
        <v>6576.01</v>
      </c>
      <c r="H96" s="26">
        <f t="shared" si="9"/>
        <v>-4923.99</v>
      </c>
      <c r="I96" s="26">
        <f t="shared" si="10"/>
        <v>57.182695652173919</v>
      </c>
      <c r="J96" s="90"/>
      <c r="K96" s="64"/>
    </row>
    <row r="97" spans="1:11" x14ac:dyDescent="0.25">
      <c r="A97" s="110" t="s">
        <v>32</v>
      </c>
      <c r="B97" s="113" t="s">
        <v>53</v>
      </c>
      <c r="C97" s="115" t="s">
        <v>14</v>
      </c>
      <c r="D97" s="56" t="s">
        <v>2</v>
      </c>
      <c r="E97" s="30">
        <f>SUM(E98:E101)</f>
        <v>0</v>
      </c>
      <c r="F97" s="30">
        <f t="shared" ref="F97" si="17">SUM(F98:F101)</f>
        <v>0</v>
      </c>
      <c r="G97" s="23">
        <v>0</v>
      </c>
      <c r="H97" s="23">
        <f t="shared" si="9"/>
        <v>0</v>
      </c>
      <c r="I97" s="23">
        <v>0</v>
      </c>
      <c r="J97" s="181" t="s">
        <v>73</v>
      </c>
      <c r="K97" s="64"/>
    </row>
    <row r="98" spans="1:11" ht="24" x14ac:dyDescent="0.25">
      <c r="A98" s="111"/>
      <c r="B98" s="108"/>
      <c r="C98" s="115"/>
      <c r="D98" s="55" t="s">
        <v>3</v>
      </c>
      <c r="E98" s="4">
        <f>SUM(F98:F98)</f>
        <v>0</v>
      </c>
      <c r="F98" s="4">
        <v>0</v>
      </c>
      <c r="G98" s="8">
        <v>0</v>
      </c>
      <c r="H98" s="8">
        <f t="shared" si="9"/>
        <v>0</v>
      </c>
      <c r="I98" s="8">
        <v>0</v>
      </c>
      <c r="J98" s="89"/>
      <c r="K98" s="64"/>
    </row>
    <row r="99" spans="1:11" ht="24" customHeight="1" x14ac:dyDescent="0.25">
      <c r="A99" s="111"/>
      <c r="B99" s="108"/>
      <c r="C99" s="116"/>
      <c r="D99" s="55" t="s">
        <v>4</v>
      </c>
      <c r="E99" s="4">
        <f>SUM(F99:F99)</f>
        <v>0</v>
      </c>
      <c r="F99" s="4">
        <v>0</v>
      </c>
      <c r="G99" s="8">
        <v>0</v>
      </c>
      <c r="H99" s="8">
        <f t="shared" si="9"/>
        <v>0</v>
      </c>
      <c r="I99" s="8">
        <v>0</v>
      </c>
      <c r="J99" s="89"/>
      <c r="K99" s="64"/>
    </row>
    <row r="100" spans="1:11" x14ac:dyDescent="0.25">
      <c r="A100" s="111"/>
      <c r="B100" s="108"/>
      <c r="C100" s="116"/>
      <c r="D100" s="55" t="s">
        <v>5</v>
      </c>
      <c r="E100" s="4">
        <f>SUM(F100:F100)</f>
        <v>0</v>
      </c>
      <c r="F100" s="4">
        <v>0</v>
      </c>
      <c r="G100" s="8">
        <v>0</v>
      </c>
      <c r="H100" s="8">
        <f t="shared" si="9"/>
        <v>0</v>
      </c>
      <c r="I100" s="8">
        <v>0</v>
      </c>
      <c r="J100" s="89"/>
      <c r="K100" s="64"/>
    </row>
    <row r="101" spans="1:11" ht="27" customHeight="1" thickBot="1" x14ac:dyDescent="0.3">
      <c r="A101" s="112"/>
      <c r="B101" s="114"/>
      <c r="C101" s="116"/>
      <c r="D101" s="52" t="s">
        <v>45</v>
      </c>
      <c r="E101" s="29">
        <f>SUM(F101:F101)</f>
        <v>0</v>
      </c>
      <c r="F101" s="29">
        <v>0</v>
      </c>
      <c r="G101" s="60">
        <v>0</v>
      </c>
      <c r="H101" s="60">
        <f t="shared" si="9"/>
        <v>0</v>
      </c>
      <c r="I101" s="60">
        <v>0</v>
      </c>
      <c r="J101" s="89"/>
      <c r="K101" s="64"/>
    </row>
    <row r="102" spans="1:11" x14ac:dyDescent="0.25">
      <c r="A102" s="104"/>
      <c r="B102" s="107" t="s">
        <v>8</v>
      </c>
      <c r="C102" s="107"/>
      <c r="D102" s="54" t="s">
        <v>2</v>
      </c>
      <c r="E102" s="31">
        <f>SUM(E103:E106)</f>
        <v>196408.8</v>
      </c>
      <c r="F102" s="31">
        <f t="shared" ref="F102" si="18">SUM(F103:F106)</f>
        <v>196408.79</v>
      </c>
      <c r="G102" s="28">
        <f>SUM(G103:G106)</f>
        <v>102287.38400000001</v>
      </c>
      <c r="H102" s="28">
        <f t="shared" si="9"/>
        <v>-94121.406000000003</v>
      </c>
      <c r="I102" s="28">
        <f t="shared" si="10"/>
        <v>52.078821930525621</v>
      </c>
      <c r="J102" s="88" t="s">
        <v>73</v>
      </c>
      <c r="K102" s="64"/>
    </row>
    <row r="103" spans="1:11" ht="24" x14ac:dyDescent="0.25">
      <c r="A103" s="105"/>
      <c r="B103" s="108"/>
      <c r="C103" s="108"/>
      <c r="D103" s="55" t="s">
        <v>3</v>
      </c>
      <c r="E103" s="4">
        <f>SUM(F103:F103)</f>
        <v>0</v>
      </c>
      <c r="F103" s="4">
        <f t="shared" ref="F103:G106" si="19">F68+F73+F93+F98</f>
        <v>0</v>
      </c>
      <c r="G103" s="8">
        <f t="shared" si="19"/>
        <v>0</v>
      </c>
      <c r="H103" s="8">
        <f t="shared" si="9"/>
        <v>0</v>
      </c>
      <c r="I103" s="8">
        <v>0</v>
      </c>
      <c r="J103" s="89"/>
      <c r="K103" s="64"/>
    </row>
    <row r="104" spans="1:11" ht="27" customHeight="1" x14ac:dyDescent="0.25">
      <c r="A104" s="105"/>
      <c r="B104" s="108"/>
      <c r="C104" s="108"/>
      <c r="D104" s="55" t="s">
        <v>4</v>
      </c>
      <c r="E104" s="4">
        <f>E69+E74+E94+E99</f>
        <v>215</v>
      </c>
      <c r="F104" s="4">
        <f t="shared" si="19"/>
        <v>215</v>
      </c>
      <c r="G104" s="8">
        <f t="shared" si="19"/>
        <v>0</v>
      </c>
      <c r="H104" s="8">
        <f t="shared" si="9"/>
        <v>-215</v>
      </c>
      <c r="I104" s="8">
        <v>0</v>
      </c>
      <c r="J104" s="89"/>
      <c r="K104" s="64"/>
    </row>
    <row r="105" spans="1:11" x14ac:dyDescent="0.25">
      <c r="A105" s="105"/>
      <c r="B105" s="108"/>
      <c r="C105" s="108"/>
      <c r="D105" s="55" t="s">
        <v>5</v>
      </c>
      <c r="E105" s="4">
        <f>E70+E75+E95+E100</f>
        <v>177093.8</v>
      </c>
      <c r="F105" s="4">
        <f>F70+F75+F95+F100</f>
        <v>177093.79</v>
      </c>
      <c r="G105" s="8">
        <f t="shared" si="19"/>
        <v>92485.644</v>
      </c>
      <c r="H105" s="8">
        <f t="shared" si="9"/>
        <v>-84608.146000000008</v>
      </c>
      <c r="I105" s="8">
        <f t="shared" si="10"/>
        <v>52.224103397414446</v>
      </c>
      <c r="J105" s="89"/>
      <c r="K105" s="64"/>
    </row>
    <row r="106" spans="1:11" ht="27.75" customHeight="1" thickBot="1" x14ac:dyDescent="0.3">
      <c r="A106" s="106"/>
      <c r="B106" s="109"/>
      <c r="C106" s="109"/>
      <c r="D106" s="24" t="s">
        <v>45</v>
      </c>
      <c r="E106" s="32">
        <f>SUM(F106:F106)</f>
        <v>19100</v>
      </c>
      <c r="F106" s="32">
        <f t="shared" si="19"/>
        <v>19100</v>
      </c>
      <c r="G106" s="26">
        <f t="shared" si="19"/>
        <v>9801.74</v>
      </c>
      <c r="H106" s="26">
        <f t="shared" si="9"/>
        <v>-9298.26</v>
      </c>
      <c r="I106" s="26">
        <f t="shared" si="10"/>
        <v>51.31801047120419</v>
      </c>
      <c r="J106" s="90"/>
      <c r="K106" s="64"/>
    </row>
    <row r="107" spans="1:11" ht="15.75" customHeight="1" x14ac:dyDescent="0.25">
      <c r="A107" s="104"/>
      <c r="B107" s="107" t="s">
        <v>17</v>
      </c>
      <c r="C107" s="107"/>
      <c r="D107" s="54" t="s">
        <v>2</v>
      </c>
      <c r="E107" s="31">
        <f>SUM(E108:E111)</f>
        <v>0</v>
      </c>
      <c r="F107" s="31">
        <f t="shared" ref="F107" si="20">SUM(F108:F111)</f>
        <v>0</v>
      </c>
      <c r="G107" s="28">
        <v>0</v>
      </c>
      <c r="H107" s="28">
        <f t="shared" si="9"/>
        <v>0</v>
      </c>
      <c r="I107" s="28">
        <v>0</v>
      </c>
      <c r="J107" s="88" t="s">
        <v>73</v>
      </c>
      <c r="K107" s="64"/>
    </row>
    <row r="108" spans="1:11" ht="35.25" customHeight="1" x14ac:dyDescent="0.25">
      <c r="A108" s="105"/>
      <c r="B108" s="108"/>
      <c r="C108" s="108"/>
      <c r="D108" s="55" t="s">
        <v>3</v>
      </c>
      <c r="E108" s="4">
        <f>SUM(F108:F108)</f>
        <v>0</v>
      </c>
      <c r="F108" s="4">
        <f>F98</f>
        <v>0</v>
      </c>
      <c r="G108" s="8">
        <v>0</v>
      </c>
      <c r="H108" s="8">
        <f t="shared" si="9"/>
        <v>0</v>
      </c>
      <c r="I108" s="8">
        <v>0</v>
      </c>
      <c r="J108" s="89"/>
      <c r="K108" s="64"/>
    </row>
    <row r="109" spans="1:11" ht="29.25" customHeight="1" x14ac:dyDescent="0.25">
      <c r="A109" s="105"/>
      <c r="B109" s="108"/>
      <c r="C109" s="108"/>
      <c r="D109" s="55" t="s">
        <v>4</v>
      </c>
      <c r="E109" s="4">
        <f>SUM(F109:F109)</f>
        <v>0</v>
      </c>
      <c r="F109" s="4">
        <f>F99</f>
        <v>0</v>
      </c>
      <c r="G109" s="8">
        <v>0</v>
      </c>
      <c r="H109" s="8">
        <f t="shared" si="9"/>
        <v>0</v>
      </c>
      <c r="I109" s="8">
        <v>0</v>
      </c>
      <c r="J109" s="89"/>
      <c r="K109" s="64"/>
    </row>
    <row r="110" spans="1:11" ht="21.75" customHeight="1" x14ac:dyDescent="0.25">
      <c r="A110" s="105"/>
      <c r="B110" s="108"/>
      <c r="C110" s="108"/>
      <c r="D110" s="55" t="s">
        <v>5</v>
      </c>
      <c r="E110" s="4">
        <f>SUM(F110:F110)</f>
        <v>0</v>
      </c>
      <c r="F110" s="4">
        <f>F100</f>
        <v>0</v>
      </c>
      <c r="G110" s="8">
        <v>0</v>
      </c>
      <c r="H110" s="8">
        <f t="shared" si="9"/>
        <v>0</v>
      </c>
      <c r="I110" s="8">
        <v>0</v>
      </c>
      <c r="J110" s="89"/>
      <c r="K110" s="64"/>
    </row>
    <row r="111" spans="1:11" ht="38.25" customHeight="1" thickBot="1" x14ac:dyDescent="0.3">
      <c r="A111" s="106"/>
      <c r="B111" s="109"/>
      <c r="C111" s="109"/>
      <c r="D111" s="24" t="s">
        <v>45</v>
      </c>
      <c r="E111" s="32">
        <f>SUM(F111:F111)</f>
        <v>0</v>
      </c>
      <c r="F111" s="32">
        <f>F101</f>
        <v>0</v>
      </c>
      <c r="G111" s="26">
        <v>0</v>
      </c>
      <c r="H111" s="26">
        <f t="shared" si="9"/>
        <v>0</v>
      </c>
      <c r="I111" s="26">
        <v>0</v>
      </c>
      <c r="J111" s="90"/>
      <c r="K111" s="64"/>
    </row>
    <row r="112" spans="1:11" ht="15.75" thickBot="1" x14ac:dyDescent="0.3">
      <c r="A112" s="121" t="s">
        <v>49</v>
      </c>
      <c r="B112" s="122"/>
      <c r="C112" s="122"/>
      <c r="D112" s="122"/>
      <c r="E112" s="122"/>
      <c r="F112" s="122"/>
      <c r="G112" s="123"/>
      <c r="H112" s="123"/>
      <c r="I112" s="123"/>
      <c r="J112" s="124"/>
      <c r="K112" s="64"/>
    </row>
    <row r="113" spans="1:12" ht="34.5" customHeight="1" x14ac:dyDescent="0.25">
      <c r="A113" s="137" t="s">
        <v>33</v>
      </c>
      <c r="B113" s="103" t="s">
        <v>51</v>
      </c>
      <c r="C113" s="103" t="s">
        <v>35</v>
      </c>
      <c r="D113" s="59" t="s">
        <v>2</v>
      </c>
      <c r="E113" s="27">
        <f>SUM(E114:E117)</f>
        <v>7400</v>
      </c>
      <c r="F113" s="27">
        <f t="shared" ref="F113" si="21">SUM(F114:F117)</f>
        <v>7400</v>
      </c>
      <c r="G113" s="28">
        <f>SUM(G114:G117)</f>
        <v>4464.2780000000002</v>
      </c>
      <c r="H113" s="28">
        <f t="shared" ref="H113:H116" si="22">G113-F113</f>
        <v>-2935.7219999999998</v>
      </c>
      <c r="I113" s="28">
        <f>G113/F113*100</f>
        <v>60.328081081081088</v>
      </c>
      <c r="J113" s="182" t="s">
        <v>107</v>
      </c>
      <c r="K113" s="64"/>
    </row>
    <row r="114" spans="1:12" ht="40.5" customHeight="1" x14ac:dyDescent="0.25">
      <c r="A114" s="138"/>
      <c r="B114" s="126"/>
      <c r="C114" s="126"/>
      <c r="D114" s="58" t="s">
        <v>3</v>
      </c>
      <c r="E114" s="6">
        <f>SUM(F114:F114)</f>
        <v>0</v>
      </c>
      <c r="F114" s="6">
        <v>0</v>
      </c>
      <c r="G114" s="8">
        <v>0</v>
      </c>
      <c r="H114" s="8">
        <f t="shared" si="22"/>
        <v>0</v>
      </c>
      <c r="I114" s="8">
        <v>0</v>
      </c>
      <c r="J114" s="183"/>
      <c r="K114" s="64"/>
    </row>
    <row r="115" spans="1:12" ht="36" customHeight="1" x14ac:dyDescent="0.25">
      <c r="A115" s="138"/>
      <c r="B115" s="126"/>
      <c r="C115" s="74"/>
      <c r="D115" s="58" t="s">
        <v>4</v>
      </c>
      <c r="E115" s="6">
        <f>SUM(F115:F115)</f>
        <v>0</v>
      </c>
      <c r="F115" s="6">
        <v>0</v>
      </c>
      <c r="G115" s="8">
        <v>0</v>
      </c>
      <c r="H115" s="8">
        <f t="shared" si="22"/>
        <v>0</v>
      </c>
      <c r="I115" s="8">
        <v>0</v>
      </c>
      <c r="J115" s="183"/>
      <c r="K115" s="64"/>
    </row>
    <row r="116" spans="1:12" ht="24.75" customHeight="1" x14ac:dyDescent="0.25">
      <c r="A116" s="138"/>
      <c r="B116" s="126"/>
      <c r="C116" s="74"/>
      <c r="D116" s="58" t="s">
        <v>5</v>
      </c>
      <c r="E116" s="6">
        <f>SUM(F116:F116)</f>
        <v>7400</v>
      </c>
      <c r="F116" s="6">
        <v>7400</v>
      </c>
      <c r="G116" s="8">
        <v>4464.2780000000002</v>
      </c>
      <c r="H116" s="8">
        <f t="shared" si="22"/>
        <v>-2935.7219999999998</v>
      </c>
      <c r="I116" s="8">
        <f t="shared" ref="I116:I158" si="23">G116/F116*100</f>
        <v>60.328081081081088</v>
      </c>
      <c r="J116" s="183"/>
      <c r="K116" s="64"/>
    </row>
    <row r="117" spans="1:12" ht="28.5" customHeight="1" thickBot="1" x14ac:dyDescent="0.3">
      <c r="A117" s="139"/>
      <c r="B117" s="127"/>
      <c r="C117" s="75"/>
      <c r="D117" s="24" t="s">
        <v>45</v>
      </c>
      <c r="E117" s="25">
        <f>SUM(F117:F117)</f>
        <v>0</v>
      </c>
      <c r="F117" s="25">
        <v>0</v>
      </c>
      <c r="G117" s="26">
        <v>0</v>
      </c>
      <c r="H117" s="26">
        <f>G117-F117</f>
        <v>0</v>
      </c>
      <c r="I117" s="26">
        <v>0</v>
      </c>
      <c r="J117" s="184"/>
      <c r="K117" s="64"/>
    </row>
    <row r="118" spans="1:12" x14ac:dyDescent="0.25">
      <c r="A118" s="132" t="s">
        <v>37</v>
      </c>
      <c r="B118" s="119" t="s">
        <v>40</v>
      </c>
      <c r="C118" s="126" t="s">
        <v>36</v>
      </c>
      <c r="D118" s="57" t="s">
        <v>2</v>
      </c>
      <c r="E118" s="22">
        <f>SUM(E119:E122)</f>
        <v>2000</v>
      </c>
      <c r="F118" s="22">
        <f t="shared" ref="F118" si="24">SUM(F119:F122)</f>
        <v>2000</v>
      </c>
      <c r="G118" s="23">
        <f>SUM(G119:G122)</f>
        <v>1898.489</v>
      </c>
      <c r="H118" s="23">
        <f t="shared" ref="H118:H158" si="25">G118-F118</f>
        <v>-101.51099999999997</v>
      </c>
      <c r="I118" s="23">
        <f t="shared" si="23"/>
        <v>94.924450000000007</v>
      </c>
      <c r="J118" s="188" t="s">
        <v>90</v>
      </c>
      <c r="K118" s="64"/>
    </row>
    <row r="119" spans="1:12" ht="24" x14ac:dyDescent="0.25">
      <c r="A119" s="133"/>
      <c r="B119" s="128"/>
      <c r="C119" s="126"/>
      <c r="D119" s="58" t="s">
        <v>3</v>
      </c>
      <c r="E119" s="6">
        <f>SUM(F119:F119)</f>
        <v>0</v>
      </c>
      <c r="F119" s="6">
        <v>0</v>
      </c>
      <c r="G119" s="8">
        <v>0</v>
      </c>
      <c r="H119" s="8">
        <f t="shared" si="25"/>
        <v>0</v>
      </c>
      <c r="I119" s="8">
        <v>0</v>
      </c>
      <c r="J119" s="116"/>
      <c r="K119" s="64"/>
    </row>
    <row r="120" spans="1:12" ht="27" customHeight="1" x14ac:dyDescent="0.25">
      <c r="A120" s="133"/>
      <c r="B120" s="128"/>
      <c r="C120" s="126"/>
      <c r="D120" s="58" t="s">
        <v>4</v>
      </c>
      <c r="E120" s="6">
        <f>SUM(F120:F120)</f>
        <v>0</v>
      </c>
      <c r="F120" s="6">
        <v>0</v>
      </c>
      <c r="G120" s="8">
        <v>0</v>
      </c>
      <c r="H120" s="8">
        <f t="shared" si="25"/>
        <v>0</v>
      </c>
      <c r="I120" s="8">
        <v>0</v>
      </c>
      <c r="J120" s="116"/>
      <c r="K120" s="64"/>
    </row>
    <row r="121" spans="1:12" x14ac:dyDescent="0.25">
      <c r="A121" s="133"/>
      <c r="B121" s="128"/>
      <c r="C121" s="126"/>
      <c r="D121" s="58" t="s">
        <v>5</v>
      </c>
      <c r="E121" s="6">
        <f>SUM(F121:F121)</f>
        <v>2000</v>
      </c>
      <c r="F121" s="6">
        <v>2000</v>
      </c>
      <c r="G121" s="8">
        <v>1898.489</v>
      </c>
      <c r="H121" s="8">
        <f t="shared" si="25"/>
        <v>-101.51099999999997</v>
      </c>
      <c r="I121" s="8">
        <f t="shared" si="23"/>
        <v>94.924450000000007</v>
      </c>
      <c r="J121" s="116"/>
      <c r="K121" s="64"/>
      <c r="L121" t="s">
        <v>101</v>
      </c>
    </row>
    <row r="122" spans="1:12" ht="27" customHeight="1" thickBot="1" x14ac:dyDescent="0.3">
      <c r="A122" s="134"/>
      <c r="B122" s="129"/>
      <c r="C122" s="126"/>
      <c r="D122" s="52" t="s">
        <v>45</v>
      </c>
      <c r="E122" s="21">
        <f>SUM(F122:F122)</f>
        <v>0</v>
      </c>
      <c r="F122" s="21">
        <v>0</v>
      </c>
      <c r="G122" s="60">
        <v>0</v>
      </c>
      <c r="H122" s="60">
        <f t="shared" si="25"/>
        <v>0</v>
      </c>
      <c r="I122" s="60">
        <v>0</v>
      </c>
      <c r="J122" s="146"/>
      <c r="K122" s="64"/>
    </row>
    <row r="123" spans="1:12" x14ac:dyDescent="0.25">
      <c r="A123" s="135" t="s">
        <v>38</v>
      </c>
      <c r="B123" s="130" t="s">
        <v>39</v>
      </c>
      <c r="C123" s="103" t="s">
        <v>36</v>
      </c>
      <c r="D123" s="59" t="s">
        <v>2</v>
      </c>
      <c r="E123" s="27">
        <f>SUM(E124:E127)</f>
        <v>70</v>
      </c>
      <c r="F123" s="27">
        <f t="shared" ref="F123" si="26">SUM(F124:F127)</f>
        <v>70</v>
      </c>
      <c r="G123" s="28">
        <f>SUM(G124:G127)</f>
        <v>15</v>
      </c>
      <c r="H123" s="28">
        <f t="shared" si="25"/>
        <v>-55</v>
      </c>
      <c r="I123" s="28">
        <f t="shared" si="23"/>
        <v>21.428571428571427</v>
      </c>
      <c r="J123" s="125" t="s">
        <v>99</v>
      </c>
      <c r="K123" s="64"/>
    </row>
    <row r="124" spans="1:12" ht="24" x14ac:dyDescent="0.25">
      <c r="A124" s="133"/>
      <c r="B124" s="128"/>
      <c r="C124" s="126"/>
      <c r="D124" s="58" t="s">
        <v>3</v>
      </c>
      <c r="E124" s="6">
        <f>SUM(F124:F124)</f>
        <v>0</v>
      </c>
      <c r="F124" s="6">
        <v>0</v>
      </c>
      <c r="G124" s="8">
        <v>0</v>
      </c>
      <c r="H124" s="8">
        <f t="shared" si="25"/>
        <v>0</v>
      </c>
      <c r="I124" s="8">
        <v>0</v>
      </c>
      <c r="J124" s="74"/>
      <c r="K124" s="64"/>
    </row>
    <row r="125" spans="1:12" ht="26.25" customHeight="1" x14ac:dyDescent="0.25">
      <c r="A125" s="133"/>
      <c r="B125" s="128"/>
      <c r="C125" s="126"/>
      <c r="D125" s="58" t="s">
        <v>4</v>
      </c>
      <c r="E125" s="6">
        <f>SUM(F125:F125)</f>
        <v>0</v>
      </c>
      <c r="F125" s="6">
        <v>0</v>
      </c>
      <c r="G125" s="8">
        <v>0</v>
      </c>
      <c r="H125" s="8">
        <f t="shared" si="25"/>
        <v>0</v>
      </c>
      <c r="I125" s="8">
        <v>0</v>
      </c>
      <c r="J125" s="74"/>
      <c r="K125" s="64"/>
      <c r="L125" t="s">
        <v>100</v>
      </c>
    </row>
    <row r="126" spans="1:12" x14ac:dyDescent="0.25">
      <c r="A126" s="133"/>
      <c r="B126" s="128"/>
      <c r="C126" s="126"/>
      <c r="D126" s="58" t="s">
        <v>5</v>
      </c>
      <c r="E126" s="6">
        <f>SUM(F126:F126)</f>
        <v>70</v>
      </c>
      <c r="F126" s="6">
        <v>70</v>
      </c>
      <c r="G126" s="8">
        <v>15</v>
      </c>
      <c r="H126" s="8">
        <f t="shared" si="25"/>
        <v>-55</v>
      </c>
      <c r="I126" s="8">
        <f t="shared" si="23"/>
        <v>21.428571428571427</v>
      </c>
      <c r="J126" s="74"/>
      <c r="K126" s="64"/>
    </row>
    <row r="127" spans="1:12" ht="26.25" customHeight="1" thickBot="1" x14ac:dyDescent="0.3">
      <c r="A127" s="136"/>
      <c r="B127" s="131"/>
      <c r="C127" s="127"/>
      <c r="D127" s="24" t="s">
        <v>45</v>
      </c>
      <c r="E127" s="25">
        <f>SUM(F127:F127)</f>
        <v>0</v>
      </c>
      <c r="F127" s="25">
        <v>0</v>
      </c>
      <c r="G127" s="26">
        <v>0</v>
      </c>
      <c r="H127" s="26">
        <f t="shared" si="25"/>
        <v>0</v>
      </c>
      <c r="I127" s="26">
        <v>0</v>
      </c>
      <c r="J127" s="75"/>
      <c r="K127" s="64"/>
    </row>
    <row r="128" spans="1:12" x14ac:dyDescent="0.25">
      <c r="A128" s="117"/>
      <c r="B128" s="119" t="s">
        <v>9</v>
      </c>
      <c r="C128" s="119"/>
      <c r="D128" s="57" t="s">
        <v>2</v>
      </c>
      <c r="E128" s="22">
        <f>SUM(E129:E132)</f>
        <v>9470</v>
      </c>
      <c r="F128" s="22">
        <f t="shared" ref="F128" si="27">SUM(F129:F132)</f>
        <v>9470</v>
      </c>
      <c r="G128" s="23">
        <f>SUM(G129:G132)</f>
        <v>6377.7669999999998</v>
      </c>
      <c r="H128" s="23">
        <f t="shared" si="25"/>
        <v>-3092.2330000000002</v>
      </c>
      <c r="I128" s="23">
        <f t="shared" si="23"/>
        <v>67.347064413938753</v>
      </c>
      <c r="J128" s="88" t="s">
        <v>73</v>
      </c>
      <c r="K128" s="64"/>
    </row>
    <row r="129" spans="1:12" ht="24" x14ac:dyDescent="0.25">
      <c r="A129" s="118"/>
      <c r="B129" s="120"/>
      <c r="C129" s="120"/>
      <c r="D129" s="58" t="s">
        <v>3</v>
      </c>
      <c r="E129" s="6">
        <f>SUM(F129:F129)</f>
        <v>0</v>
      </c>
      <c r="F129" s="6">
        <f t="shared" ref="F129:G132" si="28">F114+F119+F124</f>
        <v>0</v>
      </c>
      <c r="G129" s="8">
        <f t="shared" si="28"/>
        <v>0</v>
      </c>
      <c r="H129" s="8">
        <f t="shared" si="25"/>
        <v>0</v>
      </c>
      <c r="I129" s="8">
        <v>0</v>
      </c>
      <c r="J129" s="89"/>
      <c r="K129" s="64"/>
    </row>
    <row r="130" spans="1:12" ht="27.75" customHeight="1" x14ac:dyDescent="0.25">
      <c r="A130" s="118"/>
      <c r="B130" s="120"/>
      <c r="C130" s="120"/>
      <c r="D130" s="58" t="s">
        <v>4</v>
      </c>
      <c r="E130" s="6">
        <f>SUM(F130:F130)</f>
        <v>0</v>
      </c>
      <c r="F130" s="6">
        <f t="shared" si="28"/>
        <v>0</v>
      </c>
      <c r="G130" s="8">
        <f t="shared" si="28"/>
        <v>0</v>
      </c>
      <c r="H130" s="8">
        <f t="shared" si="25"/>
        <v>0</v>
      </c>
      <c r="I130" s="8">
        <v>0</v>
      </c>
      <c r="J130" s="89"/>
      <c r="K130" s="64"/>
    </row>
    <row r="131" spans="1:12" ht="22.5" customHeight="1" x14ac:dyDescent="0.25">
      <c r="A131" s="118"/>
      <c r="B131" s="120"/>
      <c r="C131" s="120"/>
      <c r="D131" s="58" t="s">
        <v>5</v>
      </c>
      <c r="E131" s="6">
        <f>SUM(F131:F131)</f>
        <v>9470</v>
      </c>
      <c r="F131" s="6">
        <f>F116+F121+F126</f>
        <v>9470</v>
      </c>
      <c r="G131" s="8">
        <f t="shared" si="28"/>
        <v>6377.7669999999998</v>
      </c>
      <c r="H131" s="8">
        <f t="shared" si="25"/>
        <v>-3092.2330000000002</v>
      </c>
      <c r="I131" s="8">
        <f t="shared" si="23"/>
        <v>67.347064413938753</v>
      </c>
      <c r="J131" s="89"/>
      <c r="K131" s="64"/>
    </row>
    <row r="132" spans="1:12" ht="27" customHeight="1" thickBot="1" x14ac:dyDescent="0.3">
      <c r="A132" s="76"/>
      <c r="B132" s="73"/>
      <c r="C132" s="73"/>
      <c r="D132" s="52" t="s">
        <v>45</v>
      </c>
      <c r="E132" s="21">
        <f>SUM(F132:F132)</f>
        <v>0</v>
      </c>
      <c r="F132" s="21">
        <f t="shared" si="28"/>
        <v>0</v>
      </c>
      <c r="G132" s="60">
        <f t="shared" si="28"/>
        <v>0</v>
      </c>
      <c r="H132" s="60">
        <f t="shared" si="25"/>
        <v>0</v>
      </c>
      <c r="I132" s="60">
        <v>0</v>
      </c>
      <c r="J132" s="90"/>
      <c r="K132" s="64"/>
    </row>
    <row r="133" spans="1:12" ht="15" customHeight="1" x14ac:dyDescent="0.25">
      <c r="A133" s="229" t="s">
        <v>19</v>
      </c>
      <c r="B133" s="230"/>
      <c r="C133" s="103"/>
      <c r="D133" s="34" t="s">
        <v>2</v>
      </c>
      <c r="E133" s="35">
        <f>SUM(E134:E137)</f>
        <v>264912.59999999998</v>
      </c>
      <c r="F133" s="35">
        <f>SUM(F134:F137)</f>
        <v>264912.62900000002</v>
      </c>
      <c r="G133" s="36">
        <f>SUM(G134:G137)</f>
        <v>132307.541</v>
      </c>
      <c r="H133" s="28">
        <f t="shared" si="25"/>
        <v>-132605.08800000002</v>
      </c>
      <c r="I133" s="28">
        <f t="shared" si="23"/>
        <v>49.943840540724082</v>
      </c>
      <c r="J133" s="88" t="s">
        <v>73</v>
      </c>
      <c r="K133" s="64"/>
    </row>
    <row r="134" spans="1:12" ht="24" x14ac:dyDescent="0.25">
      <c r="A134" s="231"/>
      <c r="B134" s="232"/>
      <c r="C134" s="74"/>
      <c r="D134" s="2" t="s">
        <v>3</v>
      </c>
      <c r="E134" s="7">
        <f t="shared" ref="E134:G137" si="29">E57+E103+E129</f>
        <v>14.9</v>
      </c>
      <c r="F134" s="7">
        <f t="shared" si="29"/>
        <v>14.9</v>
      </c>
      <c r="G134" s="20">
        <f t="shared" si="29"/>
        <v>14.9</v>
      </c>
      <c r="H134" s="8">
        <f t="shared" si="25"/>
        <v>0</v>
      </c>
      <c r="I134" s="8">
        <f t="shared" si="23"/>
        <v>100</v>
      </c>
      <c r="J134" s="89"/>
      <c r="K134" s="64"/>
    </row>
    <row r="135" spans="1:12" ht="25.5" customHeight="1" x14ac:dyDescent="0.25">
      <c r="A135" s="231"/>
      <c r="B135" s="232"/>
      <c r="C135" s="74"/>
      <c r="D135" s="2" t="s">
        <v>4</v>
      </c>
      <c r="E135" s="7">
        <f t="shared" si="29"/>
        <v>1567</v>
      </c>
      <c r="F135" s="7">
        <f t="shared" si="29"/>
        <v>1567.009</v>
      </c>
      <c r="G135" s="20">
        <f t="shared" si="29"/>
        <v>946.18000000000006</v>
      </c>
      <c r="H135" s="8">
        <f t="shared" si="25"/>
        <v>-620.82899999999995</v>
      </c>
      <c r="I135" s="8">
        <f t="shared" si="23"/>
        <v>60.381274134354044</v>
      </c>
      <c r="J135" s="89"/>
      <c r="K135" s="64"/>
    </row>
    <row r="136" spans="1:12" x14ac:dyDescent="0.25">
      <c r="A136" s="231"/>
      <c r="B136" s="232"/>
      <c r="C136" s="74"/>
      <c r="D136" s="2" t="s">
        <v>5</v>
      </c>
      <c r="E136" s="7">
        <f t="shared" si="29"/>
        <v>242654.4</v>
      </c>
      <c r="F136" s="7">
        <f>F59+F105+F131</f>
        <v>242654.42</v>
      </c>
      <c r="G136" s="20">
        <f t="shared" si="29"/>
        <v>121125.87099999998</v>
      </c>
      <c r="H136" s="8">
        <f t="shared" si="25"/>
        <v>-121528.54900000003</v>
      </c>
      <c r="I136" s="8">
        <f t="shared" si="23"/>
        <v>49.91702644443896</v>
      </c>
      <c r="J136" s="89"/>
      <c r="K136" s="64"/>
      <c r="L136" s="61"/>
    </row>
    <row r="137" spans="1:12" ht="24.75" thickBot="1" x14ac:dyDescent="0.3">
      <c r="A137" s="233"/>
      <c r="B137" s="234"/>
      <c r="C137" s="75"/>
      <c r="D137" s="37" t="s">
        <v>45</v>
      </c>
      <c r="E137" s="38">
        <f t="shared" si="29"/>
        <v>20676.3</v>
      </c>
      <c r="F137" s="38">
        <f t="shared" si="29"/>
        <v>20676.3</v>
      </c>
      <c r="G137" s="39">
        <f t="shared" si="29"/>
        <v>10220.59</v>
      </c>
      <c r="H137" s="26">
        <f t="shared" si="25"/>
        <v>-10455.709999999999</v>
      </c>
      <c r="I137" s="26">
        <f t="shared" si="23"/>
        <v>49.431426319022265</v>
      </c>
      <c r="J137" s="90"/>
      <c r="K137" s="64"/>
    </row>
    <row r="138" spans="1:12" x14ac:dyDescent="0.25">
      <c r="A138" s="223" t="s">
        <v>10</v>
      </c>
      <c r="B138" s="224"/>
      <c r="C138" s="66"/>
      <c r="D138" s="57"/>
      <c r="E138" s="22"/>
      <c r="F138" s="22"/>
      <c r="G138" s="23"/>
      <c r="H138" s="23"/>
      <c r="I138" s="23"/>
      <c r="J138" s="33"/>
      <c r="K138" s="64"/>
    </row>
    <row r="139" spans="1:12" ht="15" customHeight="1" x14ac:dyDescent="0.25">
      <c r="A139" s="225" t="s">
        <v>18</v>
      </c>
      <c r="B139" s="226"/>
      <c r="C139" s="73"/>
      <c r="D139" s="58" t="s">
        <v>2</v>
      </c>
      <c r="E139" s="6">
        <f>SUM(E140:E143)</f>
        <v>0</v>
      </c>
      <c r="F139" s="6">
        <f t="shared" ref="F139" si="30">SUM(F140:F143)</f>
        <v>0</v>
      </c>
      <c r="G139" s="8">
        <f>SUM(G140:G143)</f>
        <v>0</v>
      </c>
      <c r="H139" s="8">
        <f t="shared" si="25"/>
        <v>0</v>
      </c>
      <c r="I139" s="8">
        <v>0</v>
      </c>
      <c r="J139" s="217" t="s">
        <v>73</v>
      </c>
      <c r="K139" s="64"/>
    </row>
    <row r="140" spans="1:12" ht="24" x14ac:dyDescent="0.25">
      <c r="A140" s="227"/>
      <c r="B140" s="228"/>
      <c r="C140" s="74"/>
      <c r="D140" s="58" t="s">
        <v>3</v>
      </c>
      <c r="E140" s="6">
        <f>SUM(F140:F140)</f>
        <v>0</v>
      </c>
      <c r="F140" s="6">
        <f t="shared" ref="F140:G143" si="31">F62+F108</f>
        <v>0</v>
      </c>
      <c r="G140" s="8">
        <f t="shared" si="31"/>
        <v>0</v>
      </c>
      <c r="H140" s="8">
        <f t="shared" si="25"/>
        <v>0</v>
      </c>
      <c r="I140" s="8">
        <v>0</v>
      </c>
      <c r="J140" s="89"/>
      <c r="K140" s="64"/>
    </row>
    <row r="141" spans="1:12" ht="23.25" customHeight="1" x14ac:dyDescent="0.25">
      <c r="A141" s="227"/>
      <c r="B141" s="228"/>
      <c r="C141" s="74"/>
      <c r="D141" s="58" t="s">
        <v>4</v>
      </c>
      <c r="E141" s="6">
        <f>SUM(F141:F141)</f>
        <v>0</v>
      </c>
      <c r="F141" s="6">
        <f t="shared" si="31"/>
        <v>0</v>
      </c>
      <c r="G141" s="8">
        <f t="shared" si="31"/>
        <v>0</v>
      </c>
      <c r="H141" s="8">
        <f t="shared" si="25"/>
        <v>0</v>
      </c>
      <c r="I141" s="8">
        <v>0</v>
      </c>
      <c r="J141" s="89"/>
      <c r="K141" s="64"/>
    </row>
    <row r="142" spans="1:12" ht="19.5" customHeight="1" x14ac:dyDescent="0.25">
      <c r="A142" s="227"/>
      <c r="B142" s="228"/>
      <c r="C142" s="74"/>
      <c r="D142" s="58" t="s">
        <v>5</v>
      </c>
      <c r="E142" s="6">
        <f>SUM(F142:F142)</f>
        <v>0</v>
      </c>
      <c r="F142" s="6">
        <f t="shared" si="31"/>
        <v>0</v>
      </c>
      <c r="G142" s="8">
        <f t="shared" si="31"/>
        <v>0</v>
      </c>
      <c r="H142" s="8">
        <f t="shared" si="25"/>
        <v>0</v>
      </c>
      <c r="I142" s="8">
        <v>0</v>
      </c>
      <c r="J142" s="89"/>
      <c r="K142" s="64"/>
    </row>
    <row r="143" spans="1:12" ht="26.25" customHeight="1" thickBot="1" x14ac:dyDescent="0.3">
      <c r="A143" s="227"/>
      <c r="B143" s="228"/>
      <c r="C143" s="74"/>
      <c r="D143" s="52" t="s">
        <v>45</v>
      </c>
      <c r="E143" s="21">
        <f>SUM(F143:F143)</f>
        <v>0</v>
      </c>
      <c r="F143" s="21">
        <f t="shared" si="31"/>
        <v>0</v>
      </c>
      <c r="G143" s="60">
        <f t="shared" si="31"/>
        <v>0</v>
      </c>
      <c r="H143" s="60">
        <f t="shared" si="25"/>
        <v>0</v>
      </c>
      <c r="I143" s="60">
        <v>0</v>
      </c>
      <c r="J143" s="89"/>
      <c r="K143" s="64"/>
    </row>
    <row r="144" spans="1:12" ht="15" customHeight="1" x14ac:dyDescent="0.25">
      <c r="A144" s="79" t="s">
        <v>46</v>
      </c>
      <c r="B144" s="218"/>
      <c r="C144" s="222"/>
      <c r="D144" s="59" t="s">
        <v>2</v>
      </c>
      <c r="E144" s="27">
        <f>SUM(F144:F144)</f>
        <v>0</v>
      </c>
      <c r="F144" s="27">
        <f>F66+F112</f>
        <v>0</v>
      </c>
      <c r="G144" s="28">
        <v>0</v>
      </c>
      <c r="H144" s="28">
        <f t="shared" si="25"/>
        <v>0</v>
      </c>
      <c r="I144" s="28">
        <v>0</v>
      </c>
      <c r="J144" s="88" t="s">
        <v>73</v>
      </c>
      <c r="K144" s="64"/>
    </row>
    <row r="145" spans="1:11" ht="26.25" customHeight="1" x14ac:dyDescent="0.25">
      <c r="A145" s="213"/>
      <c r="B145" s="219"/>
      <c r="C145" s="74"/>
      <c r="D145" s="58" t="s">
        <v>3</v>
      </c>
      <c r="E145" s="6">
        <v>0</v>
      </c>
      <c r="F145" s="6">
        <v>0</v>
      </c>
      <c r="G145" s="8">
        <v>0</v>
      </c>
      <c r="H145" s="8">
        <f t="shared" si="25"/>
        <v>0</v>
      </c>
      <c r="I145" s="8">
        <v>0</v>
      </c>
      <c r="J145" s="89"/>
      <c r="K145" s="64"/>
    </row>
    <row r="146" spans="1:11" ht="27" customHeight="1" x14ac:dyDescent="0.25">
      <c r="A146" s="213"/>
      <c r="B146" s="219"/>
      <c r="C146" s="74"/>
      <c r="D146" s="58" t="s">
        <v>4</v>
      </c>
      <c r="E146" s="6">
        <v>0</v>
      </c>
      <c r="F146" s="6">
        <v>0</v>
      </c>
      <c r="G146" s="8">
        <v>0</v>
      </c>
      <c r="H146" s="8">
        <f t="shared" si="25"/>
        <v>0</v>
      </c>
      <c r="I146" s="8">
        <v>0</v>
      </c>
      <c r="J146" s="89"/>
      <c r="K146" s="64"/>
    </row>
    <row r="147" spans="1:11" ht="16.5" customHeight="1" x14ac:dyDescent="0.25">
      <c r="A147" s="213"/>
      <c r="B147" s="219"/>
      <c r="C147" s="74"/>
      <c r="D147" s="58" t="s">
        <v>5</v>
      </c>
      <c r="E147" s="6">
        <v>0</v>
      </c>
      <c r="F147" s="6">
        <v>0</v>
      </c>
      <c r="G147" s="8">
        <v>0</v>
      </c>
      <c r="H147" s="8">
        <f t="shared" si="25"/>
        <v>0</v>
      </c>
      <c r="I147" s="8">
        <v>0</v>
      </c>
      <c r="J147" s="89"/>
      <c r="K147" s="64"/>
    </row>
    <row r="148" spans="1:11" ht="26.25" customHeight="1" thickBot="1" x14ac:dyDescent="0.3">
      <c r="A148" s="220"/>
      <c r="B148" s="221"/>
      <c r="C148" s="75"/>
      <c r="D148" s="24" t="s">
        <v>45</v>
      </c>
      <c r="E148" s="25">
        <v>0</v>
      </c>
      <c r="F148" s="25">
        <v>0</v>
      </c>
      <c r="G148" s="26">
        <v>0</v>
      </c>
      <c r="H148" s="26">
        <f t="shared" si="25"/>
        <v>0</v>
      </c>
      <c r="I148" s="26">
        <v>0</v>
      </c>
      <c r="J148" s="90"/>
      <c r="K148" s="64"/>
    </row>
    <row r="149" spans="1:11" ht="18" customHeight="1" x14ac:dyDescent="0.25">
      <c r="A149" s="213" t="s">
        <v>52</v>
      </c>
      <c r="B149" s="228"/>
      <c r="C149" s="74"/>
      <c r="D149" s="57" t="s">
        <v>2</v>
      </c>
      <c r="E149" s="22">
        <v>0</v>
      </c>
      <c r="F149" s="22">
        <v>0</v>
      </c>
      <c r="G149" s="23">
        <v>0</v>
      </c>
      <c r="H149" s="23">
        <f t="shared" si="25"/>
        <v>0</v>
      </c>
      <c r="I149" s="23">
        <v>0</v>
      </c>
      <c r="J149" s="181" t="s">
        <v>73</v>
      </c>
      <c r="K149" s="64"/>
    </row>
    <row r="150" spans="1:11" ht="26.25" customHeight="1" x14ac:dyDescent="0.25">
      <c r="A150" s="227"/>
      <c r="B150" s="228"/>
      <c r="C150" s="74"/>
      <c r="D150" s="58" t="s">
        <v>3</v>
      </c>
      <c r="E150" s="6">
        <v>0</v>
      </c>
      <c r="F150" s="6">
        <v>0</v>
      </c>
      <c r="G150" s="8">
        <v>0</v>
      </c>
      <c r="H150" s="8">
        <f t="shared" si="25"/>
        <v>0</v>
      </c>
      <c r="I150" s="8">
        <v>0</v>
      </c>
      <c r="J150" s="89"/>
      <c r="K150" s="64"/>
    </row>
    <row r="151" spans="1:11" ht="24" customHeight="1" x14ac:dyDescent="0.25">
      <c r="A151" s="227"/>
      <c r="B151" s="228"/>
      <c r="C151" s="74"/>
      <c r="D151" s="58" t="s">
        <v>4</v>
      </c>
      <c r="E151" s="6">
        <v>0</v>
      </c>
      <c r="F151" s="6">
        <v>0</v>
      </c>
      <c r="G151" s="8">
        <v>0</v>
      </c>
      <c r="H151" s="8">
        <f t="shared" si="25"/>
        <v>0</v>
      </c>
      <c r="I151" s="8">
        <v>0</v>
      </c>
      <c r="J151" s="89"/>
      <c r="K151" s="64"/>
    </row>
    <row r="152" spans="1:11" ht="15" customHeight="1" x14ac:dyDescent="0.25">
      <c r="A152" s="227"/>
      <c r="B152" s="228"/>
      <c r="C152" s="74"/>
      <c r="D152" s="58" t="s">
        <v>5</v>
      </c>
      <c r="E152" s="6">
        <v>0</v>
      </c>
      <c r="F152" s="6">
        <v>0</v>
      </c>
      <c r="G152" s="8">
        <v>0</v>
      </c>
      <c r="H152" s="8">
        <f>G152-F152</f>
        <v>0</v>
      </c>
      <c r="I152" s="8">
        <v>0</v>
      </c>
      <c r="J152" s="89"/>
      <c r="K152" s="64"/>
    </row>
    <row r="153" spans="1:11" ht="26.25" customHeight="1" thickBot="1" x14ac:dyDescent="0.3">
      <c r="A153" s="227"/>
      <c r="B153" s="228"/>
      <c r="C153" s="74"/>
      <c r="D153" s="52" t="s">
        <v>45</v>
      </c>
      <c r="E153" s="21">
        <v>0</v>
      </c>
      <c r="F153" s="21">
        <v>0</v>
      </c>
      <c r="G153" s="60">
        <v>0</v>
      </c>
      <c r="H153" s="60">
        <f t="shared" si="25"/>
        <v>0</v>
      </c>
      <c r="I153" s="60">
        <v>0</v>
      </c>
      <c r="J153" s="89"/>
      <c r="K153" s="64"/>
    </row>
    <row r="154" spans="1:11" ht="15" customHeight="1" x14ac:dyDescent="0.25">
      <c r="A154" s="79" t="s">
        <v>11</v>
      </c>
      <c r="B154" s="218"/>
      <c r="C154" s="222"/>
      <c r="D154" s="59" t="s">
        <v>2</v>
      </c>
      <c r="E154" s="27">
        <f>SUM(E155:E158)</f>
        <v>264912.59999999998</v>
      </c>
      <c r="F154" s="27">
        <f t="shared" ref="F154" si="32">SUM(F155:F158)</f>
        <v>264912.62900000002</v>
      </c>
      <c r="G154" s="28">
        <f>SUM(G155:G158)</f>
        <v>132307.541</v>
      </c>
      <c r="H154" s="28">
        <f t="shared" si="25"/>
        <v>-132605.08800000002</v>
      </c>
      <c r="I154" s="28">
        <f t="shared" si="23"/>
        <v>49.943840540724082</v>
      </c>
      <c r="J154" s="88" t="s">
        <v>73</v>
      </c>
      <c r="K154" s="64"/>
    </row>
    <row r="155" spans="1:11" ht="24" x14ac:dyDescent="0.25">
      <c r="A155" s="213"/>
      <c r="B155" s="219"/>
      <c r="C155" s="74"/>
      <c r="D155" s="58" t="s">
        <v>3</v>
      </c>
      <c r="E155" s="6">
        <f>SUM(F155:F155)</f>
        <v>14.9</v>
      </c>
      <c r="F155" s="6">
        <f t="shared" ref="F155:G158" si="33">F134-F140</f>
        <v>14.9</v>
      </c>
      <c r="G155" s="6">
        <f t="shared" si="33"/>
        <v>14.9</v>
      </c>
      <c r="H155" s="8">
        <f t="shared" si="25"/>
        <v>0</v>
      </c>
      <c r="I155" s="8">
        <f>G155/F155*100</f>
        <v>100</v>
      </c>
      <c r="J155" s="89"/>
      <c r="K155" s="64"/>
    </row>
    <row r="156" spans="1:11" ht="26.25" customHeight="1" x14ac:dyDescent="0.25">
      <c r="A156" s="213"/>
      <c r="B156" s="219"/>
      <c r="C156" s="74"/>
      <c r="D156" s="58" t="s">
        <v>4</v>
      </c>
      <c r="E156" s="6">
        <f>E58+E104+E130</f>
        <v>1567</v>
      </c>
      <c r="F156" s="6">
        <f t="shared" si="33"/>
        <v>1567.009</v>
      </c>
      <c r="G156" s="6">
        <f t="shared" si="33"/>
        <v>946.18000000000006</v>
      </c>
      <c r="H156" s="8">
        <f t="shared" si="25"/>
        <v>-620.82899999999995</v>
      </c>
      <c r="I156" s="8">
        <f t="shared" si="23"/>
        <v>60.381274134354044</v>
      </c>
      <c r="J156" s="89"/>
      <c r="K156" s="64"/>
    </row>
    <row r="157" spans="1:11" ht="15.75" customHeight="1" x14ac:dyDescent="0.25">
      <c r="A157" s="213"/>
      <c r="B157" s="219"/>
      <c r="C157" s="74"/>
      <c r="D157" s="58" t="s">
        <v>5</v>
      </c>
      <c r="E157" s="6">
        <f>E59+E105+E131</f>
        <v>242654.4</v>
      </c>
      <c r="F157" s="6">
        <f t="shared" si="33"/>
        <v>242654.42</v>
      </c>
      <c r="G157" s="6">
        <f t="shared" si="33"/>
        <v>121125.87099999998</v>
      </c>
      <c r="H157" s="8">
        <f t="shared" si="25"/>
        <v>-121528.54900000003</v>
      </c>
      <c r="I157" s="8">
        <f t="shared" si="23"/>
        <v>49.91702644443896</v>
      </c>
      <c r="J157" s="89"/>
      <c r="K157" s="64"/>
    </row>
    <row r="158" spans="1:11" ht="24" customHeight="1" thickBot="1" x14ac:dyDescent="0.3">
      <c r="A158" s="220"/>
      <c r="B158" s="221"/>
      <c r="C158" s="75"/>
      <c r="D158" s="24" t="s">
        <v>45</v>
      </c>
      <c r="E158" s="25">
        <f>E60+E106+E132</f>
        <v>20676.3</v>
      </c>
      <c r="F158" s="25">
        <f t="shared" si="33"/>
        <v>20676.3</v>
      </c>
      <c r="G158" s="25">
        <f t="shared" si="33"/>
        <v>10220.59</v>
      </c>
      <c r="H158" s="26">
        <f t="shared" si="25"/>
        <v>-10455.709999999999</v>
      </c>
      <c r="I158" s="26">
        <f t="shared" si="23"/>
        <v>49.431426319022265</v>
      </c>
      <c r="J158" s="90"/>
      <c r="K158" s="64"/>
    </row>
    <row r="159" spans="1:11" ht="15.75" thickBot="1" x14ac:dyDescent="0.3">
      <c r="A159" s="213" t="s">
        <v>10</v>
      </c>
      <c r="B159" s="214"/>
      <c r="C159" s="214"/>
      <c r="D159" s="214"/>
      <c r="E159" s="214"/>
      <c r="F159" s="214"/>
      <c r="G159" s="215"/>
      <c r="H159" s="215"/>
      <c r="I159" s="215"/>
      <c r="J159" s="216"/>
      <c r="K159" s="64"/>
    </row>
    <row r="160" spans="1:11" ht="20.25" customHeight="1" x14ac:dyDescent="0.25">
      <c r="A160" s="79" t="s">
        <v>41</v>
      </c>
      <c r="B160" s="218"/>
      <c r="C160" s="222"/>
      <c r="D160" s="59" t="s">
        <v>2</v>
      </c>
      <c r="E160" s="27">
        <f>SUM(E161:E164)</f>
        <v>252177.99999999997</v>
      </c>
      <c r="F160" s="27">
        <f>SUM(F161:F164)</f>
        <v>252178.00899999999</v>
      </c>
      <c r="G160" s="28">
        <f>SUM(G161:G164)</f>
        <v>127543.26299999999</v>
      </c>
      <c r="H160" s="28">
        <f>G160-F160</f>
        <v>-124634.746</v>
      </c>
      <c r="I160" s="28">
        <f>G160/F160*100</f>
        <v>50.576679348753203</v>
      </c>
      <c r="J160" s="88" t="s">
        <v>73</v>
      </c>
      <c r="K160" s="64"/>
    </row>
    <row r="161" spans="1:16" ht="24" x14ac:dyDescent="0.25">
      <c r="A161" s="213"/>
      <c r="B161" s="219"/>
      <c r="C161" s="74"/>
      <c r="D161" s="58" t="s">
        <v>3</v>
      </c>
      <c r="E161" s="6">
        <f t="shared" ref="E161:G162" si="34">E22+E27+E32+E47+E52+E68+E73+E78+E98+E119+E124</f>
        <v>14.9</v>
      </c>
      <c r="F161" s="6">
        <f t="shared" si="34"/>
        <v>14.9</v>
      </c>
      <c r="G161" s="6">
        <f t="shared" si="34"/>
        <v>14.9</v>
      </c>
      <c r="H161" s="8">
        <f>G161-F161</f>
        <v>0</v>
      </c>
      <c r="I161" s="8">
        <f>G161/F161*100</f>
        <v>100</v>
      </c>
      <c r="J161" s="89"/>
      <c r="K161" s="64"/>
    </row>
    <row r="162" spans="1:16" ht="27" customHeight="1" x14ac:dyDescent="0.25">
      <c r="A162" s="213"/>
      <c r="B162" s="219"/>
      <c r="C162" s="74"/>
      <c r="D162" s="58" t="s">
        <v>4</v>
      </c>
      <c r="E162" s="6">
        <f t="shared" si="34"/>
        <v>1567</v>
      </c>
      <c r="F162" s="6">
        <f t="shared" si="34"/>
        <v>1567.009</v>
      </c>
      <c r="G162" s="6">
        <f t="shared" si="34"/>
        <v>946.18000000000006</v>
      </c>
      <c r="H162" s="8">
        <f t="shared" ref="H162:H174" si="35">G162-F162</f>
        <v>-620.82899999999995</v>
      </c>
      <c r="I162" s="8">
        <f t="shared" ref="I162:I173" si="36">G162/F162*100</f>
        <v>60.381274134354044</v>
      </c>
      <c r="J162" s="89"/>
      <c r="K162" s="64"/>
    </row>
    <row r="163" spans="1:16" ht="21.75" customHeight="1" x14ac:dyDescent="0.25">
      <c r="A163" s="213"/>
      <c r="B163" s="219"/>
      <c r="C163" s="74"/>
      <c r="D163" s="58" t="s">
        <v>5</v>
      </c>
      <c r="E163" s="65">
        <v>229919.8</v>
      </c>
      <c r="F163" s="4">
        <v>229919.8</v>
      </c>
      <c r="G163" s="6">
        <f>G24+G29+G34+G49+G54+G70+G75+G80+G100+G121+G126</f>
        <v>116361.59299999999</v>
      </c>
      <c r="H163" s="8">
        <f t="shared" si="35"/>
        <v>-113558.20699999999</v>
      </c>
      <c r="I163" s="8">
        <f t="shared" si="36"/>
        <v>50.609644319454006</v>
      </c>
      <c r="J163" s="89"/>
      <c r="K163" s="64"/>
      <c r="L163" s="68" t="s">
        <v>109</v>
      </c>
      <c r="M163" s="68"/>
      <c r="N163" s="68"/>
      <c r="O163" s="68"/>
      <c r="P163" s="68"/>
    </row>
    <row r="164" spans="1:16" ht="24" customHeight="1" thickBot="1" x14ac:dyDescent="0.3">
      <c r="A164" s="220"/>
      <c r="B164" s="221"/>
      <c r="C164" s="75"/>
      <c r="D164" s="24" t="s">
        <v>45</v>
      </c>
      <c r="E164" s="25">
        <f>E25+E30+E35+E50+E55+E71+E76+E81+E101+E122+E127</f>
        <v>20676.3</v>
      </c>
      <c r="F164" s="25">
        <f>F25+F30+F35+F50+F55+F71+F76+F81+F101+F122+F127</f>
        <v>20676.3</v>
      </c>
      <c r="G164" s="25">
        <f>G25+G30+G35+G50+G55+G71+G76+G81+G101+G122+G127</f>
        <v>10220.59</v>
      </c>
      <c r="H164" s="26">
        <f t="shared" si="35"/>
        <v>-10455.709999999999</v>
      </c>
      <c r="I164" s="26">
        <f t="shared" si="36"/>
        <v>49.431426319022265</v>
      </c>
      <c r="J164" s="90"/>
      <c r="K164" s="64"/>
    </row>
    <row r="165" spans="1:16" x14ac:dyDescent="0.25">
      <c r="A165" s="79" t="s">
        <v>42</v>
      </c>
      <c r="B165" s="218"/>
      <c r="C165" s="222"/>
      <c r="D165" s="59" t="s">
        <v>2</v>
      </c>
      <c r="E165" s="27">
        <f>SUM(E166:E169)</f>
        <v>7434.6</v>
      </c>
      <c r="F165" s="27">
        <f>SUM(F166:F169)</f>
        <v>7434.6</v>
      </c>
      <c r="G165" s="27">
        <f>SUM(G166:G169)</f>
        <v>4464.2780000000002</v>
      </c>
      <c r="H165" s="28">
        <f t="shared" si="35"/>
        <v>-2970.3220000000001</v>
      </c>
      <c r="I165" s="28">
        <f t="shared" si="36"/>
        <v>60.047319290883173</v>
      </c>
      <c r="J165" s="88" t="s">
        <v>73</v>
      </c>
      <c r="K165" s="64"/>
    </row>
    <row r="166" spans="1:16" ht="24" x14ac:dyDescent="0.25">
      <c r="A166" s="213"/>
      <c r="B166" s="219"/>
      <c r="C166" s="74"/>
      <c r="D166" s="58" t="s">
        <v>3</v>
      </c>
      <c r="E166" s="6">
        <f>SUM(F166:F166)</f>
        <v>0</v>
      </c>
      <c r="F166" s="6">
        <v>0</v>
      </c>
      <c r="G166" s="6">
        <v>0</v>
      </c>
      <c r="H166" s="8">
        <f t="shared" si="35"/>
        <v>0</v>
      </c>
      <c r="I166" s="8">
        <v>0</v>
      </c>
      <c r="J166" s="89"/>
      <c r="K166" s="64"/>
    </row>
    <row r="167" spans="1:16" ht="21.75" customHeight="1" x14ac:dyDescent="0.25">
      <c r="A167" s="213"/>
      <c r="B167" s="219"/>
      <c r="C167" s="74"/>
      <c r="D167" s="58" t="s">
        <v>4</v>
      </c>
      <c r="E167" s="6">
        <f>SUM(F167:F167)</f>
        <v>0</v>
      </c>
      <c r="F167" s="6">
        <v>0</v>
      </c>
      <c r="G167" s="6">
        <v>0</v>
      </c>
      <c r="H167" s="8">
        <f t="shared" si="35"/>
        <v>0</v>
      </c>
      <c r="I167" s="8">
        <v>0</v>
      </c>
      <c r="J167" s="89"/>
      <c r="K167" s="64"/>
      <c r="L167" s="61"/>
      <c r="M167" s="61"/>
      <c r="N167" s="61"/>
    </row>
    <row r="168" spans="1:16" x14ac:dyDescent="0.25">
      <c r="A168" s="213"/>
      <c r="B168" s="219"/>
      <c r="C168" s="74"/>
      <c r="D168" s="58" t="s">
        <v>5</v>
      </c>
      <c r="E168" s="6">
        <f>SUM(F168:F168)</f>
        <v>7434.6</v>
      </c>
      <c r="F168" s="6">
        <f>F116+F85</f>
        <v>7434.6</v>
      </c>
      <c r="G168" s="6">
        <f>G116+G85</f>
        <v>4464.2780000000002</v>
      </c>
      <c r="H168" s="8">
        <f t="shared" si="35"/>
        <v>-2970.3220000000001</v>
      </c>
      <c r="I168" s="8">
        <f t="shared" si="36"/>
        <v>60.047319290883173</v>
      </c>
      <c r="J168" s="89"/>
      <c r="K168" s="64"/>
    </row>
    <row r="169" spans="1:16" ht="26.25" customHeight="1" thickBot="1" x14ac:dyDescent="0.3">
      <c r="A169" s="220"/>
      <c r="B169" s="221"/>
      <c r="C169" s="75"/>
      <c r="D169" s="24" t="s">
        <v>45</v>
      </c>
      <c r="E169" s="25">
        <f>SUM(F169:F169)</f>
        <v>0</v>
      </c>
      <c r="F169" s="25">
        <v>0</v>
      </c>
      <c r="G169" s="25">
        <v>0</v>
      </c>
      <c r="H169" s="26">
        <f t="shared" si="35"/>
        <v>0</v>
      </c>
      <c r="I169" s="26">
        <v>0</v>
      </c>
      <c r="J169" s="90"/>
      <c r="K169" s="64"/>
    </row>
    <row r="170" spans="1:16" ht="15" customHeight="1" x14ac:dyDescent="0.25">
      <c r="A170" s="79" t="s">
        <v>54</v>
      </c>
      <c r="B170" s="80"/>
      <c r="C170" s="85"/>
      <c r="D170" s="59" t="s">
        <v>2</v>
      </c>
      <c r="E170" s="67">
        <f>SUM(E171:E174)</f>
        <v>300</v>
      </c>
      <c r="F170" s="50">
        <f t="shared" ref="F170:G170" si="37">SUM(F171:F174)</f>
        <v>300</v>
      </c>
      <c r="G170" s="50">
        <f t="shared" si="37"/>
        <v>300</v>
      </c>
      <c r="H170" s="28">
        <f t="shared" si="35"/>
        <v>0</v>
      </c>
      <c r="I170" s="28">
        <f t="shared" si="36"/>
        <v>100</v>
      </c>
      <c r="J170" s="88" t="s">
        <v>73</v>
      </c>
      <c r="K170" s="64"/>
    </row>
    <row r="171" spans="1:16" ht="24" x14ac:dyDescent="0.25">
      <c r="A171" s="81"/>
      <c r="B171" s="82"/>
      <c r="C171" s="86"/>
      <c r="D171" s="58" t="s">
        <v>3</v>
      </c>
      <c r="E171" s="63">
        <f>SUM(F171:F171)</f>
        <v>0</v>
      </c>
      <c r="F171" s="6">
        <v>0</v>
      </c>
      <c r="G171" s="6">
        <v>0</v>
      </c>
      <c r="H171" s="8">
        <f t="shared" si="35"/>
        <v>0</v>
      </c>
      <c r="I171" s="8">
        <v>0</v>
      </c>
      <c r="J171" s="89"/>
      <c r="K171" s="64"/>
    </row>
    <row r="172" spans="1:16" ht="21.75" customHeight="1" x14ac:dyDescent="0.25">
      <c r="A172" s="81"/>
      <c r="B172" s="82"/>
      <c r="C172" s="86"/>
      <c r="D172" s="58" t="s">
        <v>4</v>
      </c>
      <c r="E172" s="63">
        <f>SUM(F172:F172)</f>
        <v>0</v>
      </c>
      <c r="F172" s="6">
        <v>0</v>
      </c>
      <c r="G172" s="6">
        <v>0</v>
      </c>
      <c r="H172" s="8">
        <f t="shared" si="35"/>
        <v>0</v>
      </c>
      <c r="I172" s="8">
        <v>0</v>
      </c>
      <c r="J172" s="89"/>
      <c r="K172" s="64"/>
    </row>
    <row r="173" spans="1:16" x14ac:dyDescent="0.25">
      <c r="A173" s="81"/>
      <c r="B173" s="82"/>
      <c r="C173" s="86"/>
      <c r="D173" s="58" t="s">
        <v>5</v>
      </c>
      <c r="E173" s="63">
        <f>SUM(F173:F173)</f>
        <v>300</v>
      </c>
      <c r="F173" s="9">
        <f>F90</f>
        <v>300</v>
      </c>
      <c r="G173" s="9">
        <f>G90</f>
        <v>300</v>
      </c>
      <c r="H173" s="8">
        <f t="shared" si="35"/>
        <v>0</v>
      </c>
      <c r="I173" s="8">
        <f t="shared" si="36"/>
        <v>100</v>
      </c>
      <c r="J173" s="89"/>
      <c r="K173" s="64"/>
    </row>
    <row r="174" spans="1:16" ht="24.75" thickBot="1" x14ac:dyDescent="0.3">
      <c r="A174" s="83"/>
      <c r="B174" s="84"/>
      <c r="C174" s="87"/>
      <c r="D174" s="24" t="s">
        <v>45</v>
      </c>
      <c r="E174" s="62">
        <f>SUM(F174:F174)</f>
        <v>0</v>
      </c>
      <c r="F174" s="25">
        <v>0</v>
      </c>
      <c r="G174" s="25">
        <v>0</v>
      </c>
      <c r="H174" s="26">
        <f t="shared" si="35"/>
        <v>0</v>
      </c>
      <c r="I174" s="26">
        <v>0</v>
      </c>
      <c r="J174" s="90"/>
      <c r="K174" s="64"/>
    </row>
    <row r="175" spans="1:16" x14ac:dyDescent="0.25">
      <c r="A175" s="79" t="s">
        <v>98</v>
      </c>
      <c r="B175" s="80"/>
      <c r="C175" s="85"/>
      <c r="D175" s="59" t="s">
        <v>2</v>
      </c>
      <c r="E175" s="67">
        <f>SUM(E176:E179)</f>
        <v>5000</v>
      </c>
      <c r="F175" s="50">
        <f t="shared" ref="F175:G175" si="38">SUM(F176:F179)</f>
        <v>5000</v>
      </c>
      <c r="G175" s="50">
        <f t="shared" si="38"/>
        <v>0</v>
      </c>
      <c r="H175" s="28">
        <f t="shared" ref="H175:H179" si="39">G175-F175</f>
        <v>-5000</v>
      </c>
      <c r="I175" s="53">
        <f t="shared" ref="I175:I178" si="40">G175/F175*100</f>
        <v>0</v>
      </c>
      <c r="J175" s="88" t="s">
        <v>73</v>
      </c>
      <c r="K175" s="64"/>
    </row>
    <row r="176" spans="1:16" ht="24" x14ac:dyDescent="0.25">
      <c r="A176" s="81"/>
      <c r="B176" s="82"/>
      <c r="C176" s="86"/>
      <c r="D176" s="58" t="s">
        <v>3</v>
      </c>
      <c r="E176" s="63">
        <f>E37</f>
        <v>0</v>
      </c>
      <c r="F176" s="6">
        <v>0</v>
      </c>
      <c r="G176" s="6">
        <v>0</v>
      </c>
      <c r="H176" s="8">
        <f t="shared" si="39"/>
        <v>0</v>
      </c>
      <c r="I176" s="60">
        <v>0</v>
      </c>
      <c r="J176" s="89"/>
      <c r="K176" s="64"/>
    </row>
    <row r="177" spans="1:13" ht="23.25" customHeight="1" x14ac:dyDescent="0.25">
      <c r="A177" s="81"/>
      <c r="B177" s="82"/>
      <c r="C177" s="86"/>
      <c r="D177" s="58" t="s">
        <v>4</v>
      </c>
      <c r="E177" s="63">
        <f>E38</f>
        <v>0</v>
      </c>
      <c r="F177" s="6">
        <v>0</v>
      </c>
      <c r="G177" s="6">
        <v>0</v>
      </c>
      <c r="H177" s="8">
        <f t="shared" si="39"/>
        <v>0</v>
      </c>
      <c r="I177" s="8">
        <v>0</v>
      </c>
      <c r="J177" s="89"/>
      <c r="K177" s="64"/>
    </row>
    <row r="178" spans="1:13" x14ac:dyDescent="0.25">
      <c r="A178" s="81"/>
      <c r="B178" s="82"/>
      <c r="C178" s="86"/>
      <c r="D178" s="58" t="s">
        <v>5</v>
      </c>
      <c r="E178" s="63">
        <f>E39</f>
        <v>5000</v>
      </c>
      <c r="F178" s="9">
        <f>F39</f>
        <v>5000</v>
      </c>
      <c r="G178" s="9">
        <f>G39</f>
        <v>0</v>
      </c>
      <c r="H178" s="8">
        <f t="shared" si="39"/>
        <v>-5000</v>
      </c>
      <c r="I178" s="23">
        <f t="shared" si="40"/>
        <v>0</v>
      </c>
      <c r="J178" s="89"/>
      <c r="K178" s="64"/>
    </row>
    <row r="179" spans="1:13" ht="24.75" thickBot="1" x14ac:dyDescent="0.3">
      <c r="A179" s="83"/>
      <c r="B179" s="84"/>
      <c r="C179" s="87"/>
      <c r="D179" s="24" t="s">
        <v>45</v>
      </c>
      <c r="E179" s="62">
        <f>E40</f>
        <v>0</v>
      </c>
      <c r="F179" s="25">
        <v>0</v>
      </c>
      <c r="G179" s="25">
        <v>0</v>
      </c>
      <c r="H179" s="26">
        <f t="shared" si="39"/>
        <v>0</v>
      </c>
      <c r="I179" s="23">
        <v>0</v>
      </c>
      <c r="J179" s="90"/>
      <c r="K179" s="64"/>
    </row>
    <row r="180" spans="1:13" x14ac:dyDescent="0.25">
      <c r="A180" s="64"/>
      <c r="B180" s="64"/>
      <c r="C180" s="64"/>
      <c r="D180" s="64"/>
      <c r="E180" s="64"/>
      <c r="F180" s="64"/>
      <c r="G180" s="64"/>
      <c r="H180" s="64"/>
      <c r="I180" s="64"/>
      <c r="J180" s="64"/>
      <c r="K180" s="64"/>
    </row>
    <row r="181" spans="1:13" ht="30.75" customHeight="1" x14ac:dyDescent="0.25">
      <c r="A181" s="64"/>
      <c r="B181" s="101" t="s">
        <v>111</v>
      </c>
      <c r="C181" s="102"/>
      <c r="D181" s="98" t="s">
        <v>102</v>
      </c>
      <c r="E181" s="99"/>
      <c r="F181" s="41" t="s">
        <v>78</v>
      </c>
      <c r="G181" s="236" t="s">
        <v>91</v>
      </c>
      <c r="H181" s="236"/>
      <c r="I181" s="42"/>
      <c r="J181" s="97" t="s">
        <v>92</v>
      </c>
      <c r="K181" s="97"/>
    </row>
    <row r="182" spans="1:13" ht="40.5" customHeight="1" x14ac:dyDescent="0.25">
      <c r="B182" s="43" t="s">
        <v>65</v>
      </c>
      <c r="C182" s="43" t="s">
        <v>15</v>
      </c>
      <c r="D182" s="69" t="s">
        <v>118</v>
      </c>
      <c r="E182" s="100"/>
      <c r="F182" s="44" t="s">
        <v>79</v>
      </c>
      <c r="G182" s="96" t="s">
        <v>80</v>
      </c>
      <c r="H182" s="96"/>
      <c r="I182" s="45" t="s">
        <v>79</v>
      </c>
      <c r="J182" s="72" t="s">
        <v>81</v>
      </c>
      <c r="K182" s="72"/>
    </row>
    <row r="183" spans="1:13" ht="3.75" customHeight="1" x14ac:dyDescent="0.25">
      <c r="B183" s="43"/>
      <c r="C183" s="43"/>
      <c r="D183" s="43"/>
      <c r="E183" s="43"/>
      <c r="F183" s="46"/>
      <c r="G183" s="47"/>
      <c r="H183" s="46"/>
      <c r="I183" s="47"/>
      <c r="J183" s="47"/>
      <c r="K183" s="46"/>
    </row>
    <row r="184" spans="1:13" ht="34.5" customHeight="1" x14ac:dyDescent="0.25">
      <c r="B184" s="101" t="s">
        <v>82</v>
      </c>
      <c r="C184" s="94"/>
      <c r="D184" s="98" t="s">
        <v>83</v>
      </c>
      <c r="E184" s="94"/>
      <c r="F184" s="41" t="s">
        <v>84</v>
      </c>
      <c r="G184" s="236" t="s">
        <v>85</v>
      </c>
      <c r="H184" s="100"/>
      <c r="I184" s="42"/>
      <c r="J184" s="95" t="s">
        <v>86</v>
      </c>
      <c r="K184" s="95"/>
    </row>
    <row r="185" spans="1:13" ht="62.25" customHeight="1" x14ac:dyDescent="0.25">
      <c r="B185" s="48" t="s">
        <v>87</v>
      </c>
      <c r="C185" s="48"/>
      <c r="D185" s="69" t="s">
        <v>88</v>
      </c>
      <c r="E185" s="94"/>
      <c r="F185" s="44" t="s">
        <v>79</v>
      </c>
      <c r="G185" s="96" t="s">
        <v>89</v>
      </c>
      <c r="H185" s="96"/>
      <c r="I185" s="45" t="s">
        <v>79</v>
      </c>
      <c r="J185" s="72" t="s">
        <v>81</v>
      </c>
      <c r="K185" s="72"/>
    </row>
    <row r="186" spans="1:13" ht="3.75" customHeight="1" x14ac:dyDescent="0.25">
      <c r="B186" s="48"/>
      <c r="C186" s="48"/>
      <c r="D186" s="48"/>
      <c r="E186" s="48"/>
      <c r="F186" s="49"/>
      <c r="G186" s="48"/>
      <c r="H186" s="49"/>
      <c r="I186" s="48"/>
      <c r="J186" s="48"/>
      <c r="K186" s="49"/>
    </row>
    <row r="187" spans="1:13" ht="50.25" customHeight="1" x14ac:dyDescent="0.25">
      <c r="B187" s="91" t="s">
        <v>44</v>
      </c>
      <c r="C187" s="92"/>
      <c r="D187" s="93" t="s">
        <v>93</v>
      </c>
      <c r="E187" s="94"/>
      <c r="F187" s="41" t="s">
        <v>84</v>
      </c>
      <c r="G187" s="237" t="s">
        <v>117</v>
      </c>
      <c r="H187" s="99"/>
      <c r="I187" s="42"/>
      <c r="J187" s="95" t="s">
        <v>86</v>
      </c>
      <c r="K187" s="95"/>
      <c r="M187" t="s">
        <v>15</v>
      </c>
    </row>
    <row r="188" spans="1:13" ht="44.25" customHeight="1" x14ac:dyDescent="0.25">
      <c r="B188" s="48" t="s">
        <v>87</v>
      </c>
      <c r="D188" s="69" t="s">
        <v>94</v>
      </c>
      <c r="E188" s="70"/>
      <c r="F188" s="44" t="s">
        <v>79</v>
      </c>
      <c r="G188" s="71" t="s">
        <v>116</v>
      </c>
      <c r="H188" s="71"/>
      <c r="I188" s="45" t="s">
        <v>79</v>
      </c>
      <c r="J188" s="72" t="s">
        <v>81</v>
      </c>
      <c r="K188" s="72"/>
    </row>
    <row r="189" spans="1:13" ht="48" customHeight="1" x14ac:dyDescent="0.25">
      <c r="B189" s="91" t="s">
        <v>96</v>
      </c>
      <c r="C189" s="92"/>
      <c r="D189" s="93" t="s">
        <v>113</v>
      </c>
      <c r="E189" s="94"/>
      <c r="F189" s="41" t="s">
        <v>84</v>
      </c>
      <c r="G189" s="236" t="s">
        <v>115</v>
      </c>
      <c r="H189" s="100"/>
      <c r="I189" s="42"/>
      <c r="J189" s="95" t="s">
        <v>86</v>
      </c>
      <c r="K189" s="95"/>
    </row>
    <row r="190" spans="1:13" ht="42" customHeight="1" x14ac:dyDescent="0.25">
      <c r="B190" s="48" t="s">
        <v>87</v>
      </c>
      <c r="D190" s="69" t="s">
        <v>114</v>
      </c>
      <c r="E190" s="70"/>
      <c r="F190" s="44" t="s">
        <v>79</v>
      </c>
      <c r="G190" s="71" t="s">
        <v>116</v>
      </c>
      <c r="H190" s="71"/>
      <c r="I190" s="51" t="s">
        <v>79</v>
      </c>
      <c r="J190" s="72" t="s">
        <v>81</v>
      </c>
      <c r="K190" s="72"/>
    </row>
  </sheetData>
  <mergeCells count="163">
    <mergeCell ref="J160:J164"/>
    <mergeCell ref="A159:J159"/>
    <mergeCell ref="J165:J169"/>
    <mergeCell ref="J170:J174"/>
    <mergeCell ref="J133:J137"/>
    <mergeCell ref="J139:J143"/>
    <mergeCell ref="J144:J148"/>
    <mergeCell ref="J149:J153"/>
    <mergeCell ref="J154:J158"/>
    <mergeCell ref="A170:B174"/>
    <mergeCell ref="C170:C174"/>
    <mergeCell ref="A154:B158"/>
    <mergeCell ref="C154:C158"/>
    <mergeCell ref="A160:B164"/>
    <mergeCell ref="C160:C164"/>
    <mergeCell ref="A165:B169"/>
    <mergeCell ref="C165:C169"/>
    <mergeCell ref="A138:B138"/>
    <mergeCell ref="A139:B143"/>
    <mergeCell ref="A144:B148"/>
    <mergeCell ref="C144:C148"/>
    <mergeCell ref="C149:C153"/>
    <mergeCell ref="A149:B153"/>
    <mergeCell ref="A133:B137"/>
    <mergeCell ref="J92:J96"/>
    <mergeCell ref="J97:J101"/>
    <mergeCell ref="J102:J106"/>
    <mergeCell ref="J107:J111"/>
    <mergeCell ref="J113:J117"/>
    <mergeCell ref="H2:J2"/>
    <mergeCell ref="H3:J3"/>
    <mergeCell ref="H5:J5"/>
    <mergeCell ref="J118:J122"/>
    <mergeCell ref="J21:J25"/>
    <mergeCell ref="J26:J30"/>
    <mergeCell ref="J31:J35"/>
    <mergeCell ref="J46:J50"/>
    <mergeCell ref="J51:J55"/>
    <mergeCell ref="J56:J60"/>
    <mergeCell ref="J61:J65"/>
    <mergeCell ref="J67:J71"/>
    <mergeCell ref="J72:J76"/>
    <mergeCell ref="J77:J81"/>
    <mergeCell ref="J82:J86"/>
    <mergeCell ref="J87:J91"/>
    <mergeCell ref="A11:J11"/>
    <mergeCell ref="A12:J12"/>
    <mergeCell ref="A7:J7"/>
    <mergeCell ref="I4:J4"/>
    <mergeCell ref="G16:G18"/>
    <mergeCell ref="H16:J16"/>
    <mergeCell ref="L25:L26"/>
    <mergeCell ref="M25:M26"/>
    <mergeCell ref="J17:J18"/>
    <mergeCell ref="A20:J20"/>
    <mergeCell ref="E16:E18"/>
    <mergeCell ref="F16:F18"/>
    <mergeCell ref="A21:A25"/>
    <mergeCell ref="A14:J14"/>
    <mergeCell ref="A15:J15"/>
    <mergeCell ref="A16:A18"/>
    <mergeCell ref="B16:B18"/>
    <mergeCell ref="C16:C18"/>
    <mergeCell ref="D16:D18"/>
    <mergeCell ref="B21:B25"/>
    <mergeCell ref="C21:C25"/>
    <mergeCell ref="A8:J8"/>
    <mergeCell ref="A61:A65"/>
    <mergeCell ref="B61:B65"/>
    <mergeCell ref="C61:C65"/>
    <mergeCell ref="A26:A30"/>
    <mergeCell ref="B26:B30"/>
    <mergeCell ref="C26:C30"/>
    <mergeCell ref="A66:J66"/>
    <mergeCell ref="C31:C35"/>
    <mergeCell ref="B51:B55"/>
    <mergeCell ref="C51:C55"/>
    <mergeCell ref="A51:A55"/>
    <mergeCell ref="A56:A60"/>
    <mergeCell ref="B56:B60"/>
    <mergeCell ref="C56:C60"/>
    <mergeCell ref="A46:A50"/>
    <mergeCell ref="B46:B50"/>
    <mergeCell ref="C46:C50"/>
    <mergeCell ref="B31:B40"/>
    <mergeCell ref="C36:C40"/>
    <mergeCell ref="J36:J40"/>
    <mergeCell ref="A31:A45"/>
    <mergeCell ref="B41:B45"/>
    <mergeCell ref="A113:A117"/>
    <mergeCell ref="C118:C122"/>
    <mergeCell ref="A72:A76"/>
    <mergeCell ref="B72:B76"/>
    <mergeCell ref="C72:C76"/>
    <mergeCell ref="A67:A71"/>
    <mergeCell ref="B67:B71"/>
    <mergeCell ref="C77:C81"/>
    <mergeCell ref="C82:C86"/>
    <mergeCell ref="C92:C96"/>
    <mergeCell ref="B92:B96"/>
    <mergeCell ref="A77:A96"/>
    <mergeCell ref="C87:C91"/>
    <mergeCell ref="B77:B91"/>
    <mergeCell ref="C67:C71"/>
    <mergeCell ref="C133:C137"/>
    <mergeCell ref="C139:C143"/>
    <mergeCell ref="A102:A106"/>
    <mergeCell ref="B102:B106"/>
    <mergeCell ref="C102:C106"/>
    <mergeCell ref="A97:A101"/>
    <mergeCell ref="B97:B101"/>
    <mergeCell ref="C97:C101"/>
    <mergeCell ref="A128:A132"/>
    <mergeCell ref="B128:B132"/>
    <mergeCell ref="C128:C132"/>
    <mergeCell ref="A107:A111"/>
    <mergeCell ref="B107:B111"/>
    <mergeCell ref="C107:C111"/>
    <mergeCell ref="A112:J112"/>
    <mergeCell ref="J123:J127"/>
    <mergeCell ref="J128:J132"/>
    <mergeCell ref="C123:C127"/>
    <mergeCell ref="B118:B122"/>
    <mergeCell ref="B123:B127"/>
    <mergeCell ref="A118:A122"/>
    <mergeCell ref="A123:A127"/>
    <mergeCell ref="C113:C117"/>
    <mergeCell ref="B113:B117"/>
    <mergeCell ref="G181:H181"/>
    <mergeCell ref="J181:K181"/>
    <mergeCell ref="G182:H182"/>
    <mergeCell ref="J182:K182"/>
    <mergeCell ref="G184:H184"/>
    <mergeCell ref="J184:K184"/>
    <mergeCell ref="D181:E181"/>
    <mergeCell ref="D182:E182"/>
    <mergeCell ref="B181:C181"/>
    <mergeCell ref="B184:C184"/>
    <mergeCell ref="D184:E184"/>
    <mergeCell ref="L163:P163"/>
    <mergeCell ref="L59:P59"/>
    <mergeCell ref="D190:E190"/>
    <mergeCell ref="G190:H190"/>
    <mergeCell ref="J190:K190"/>
    <mergeCell ref="C41:C45"/>
    <mergeCell ref="J41:J45"/>
    <mergeCell ref="A175:B179"/>
    <mergeCell ref="C175:C179"/>
    <mergeCell ref="J175:J179"/>
    <mergeCell ref="B189:C189"/>
    <mergeCell ref="D189:E189"/>
    <mergeCell ref="G189:H189"/>
    <mergeCell ref="J189:K189"/>
    <mergeCell ref="G185:H185"/>
    <mergeCell ref="J185:K185"/>
    <mergeCell ref="G187:H187"/>
    <mergeCell ref="J187:K187"/>
    <mergeCell ref="G188:H188"/>
    <mergeCell ref="J188:K188"/>
    <mergeCell ref="D185:E185"/>
    <mergeCell ref="B187:C187"/>
    <mergeCell ref="D187:E187"/>
    <mergeCell ref="D188:E188"/>
  </mergeCells>
  <pageMargins left="0.7" right="0.7" top="0.75" bottom="0.75" header="0.3" footer="0.3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 Николаевна Румянцева</dc:creator>
  <cp:lastModifiedBy>Наталья Николаевна Румянцева</cp:lastModifiedBy>
  <cp:lastPrinted>2019-04-17T05:04:41Z</cp:lastPrinted>
  <dcterms:created xsi:type="dcterms:W3CDTF">2018-10-15T13:22:37Z</dcterms:created>
  <dcterms:modified xsi:type="dcterms:W3CDTF">2019-07-05T09:50:32Z</dcterms:modified>
</cp:coreProperties>
</file>