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5"/>
  <c r="G13" i="4" l="1"/>
  <c r="G14"/>
  <c r="C16" i="1" l="1"/>
  <c r="I14"/>
  <c r="H14"/>
  <c r="G14"/>
  <c r="F14"/>
  <c r="E14"/>
  <c r="D14"/>
  <c r="C14"/>
  <c r="E15"/>
  <c r="E13"/>
  <c r="H15"/>
  <c r="G15"/>
  <c r="C15" l="1"/>
  <c r="D17"/>
  <c r="C17"/>
  <c r="G19" i="5"/>
  <c r="J27" l="1"/>
  <c r="H30"/>
  <c r="H28"/>
  <c r="H27"/>
  <c r="G26" i="4" l="1"/>
  <c r="I16" i="1" l="1"/>
  <c r="H16"/>
  <c r="G16"/>
  <c r="F16"/>
  <c r="E16"/>
  <c r="D16"/>
  <c r="I15"/>
  <c r="F15"/>
  <c r="D15"/>
  <c r="I13"/>
  <c r="F13"/>
  <c r="D13"/>
  <c r="I17" l="1"/>
  <c r="C13"/>
  <c r="H23" i="4"/>
  <c r="J23" s="1"/>
  <c r="H26"/>
  <c r="J26" s="1"/>
  <c r="H25"/>
  <c r="J25" s="1"/>
  <c r="H24"/>
  <c r="J24" s="1"/>
  <c r="J28" i="5"/>
  <c r="H29"/>
  <c r="J29"/>
  <c r="J30"/>
  <c r="E17" i="1" l="1"/>
  <c r="F17"/>
  <c r="G17"/>
  <c r="H17"/>
</calcChain>
</file>

<file path=xl/sharedStrings.xml><?xml version="1.0" encoding="utf-8"?>
<sst xmlns="http://schemas.openxmlformats.org/spreadsheetml/2006/main" count="129" uniqueCount="78">
  <si>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</si>
  <si>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</si>
  <si>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</si>
  <si>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</si>
  <si>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</si>
  <si>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</si>
  <si>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</si>
  <si>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</si>
  <si>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</si>
  <si>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</si>
  <si>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</si>
  <si>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</si>
  <si>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</si>
  <si>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</si>
  <si>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</si>
  <si>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</si>
  <si>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</si>
  <si>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</si>
  <si>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</si>
  <si>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</si>
  <si>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</si>
  <si>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</si>
  <si>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</si>
  <si>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</si>
  <si>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</si>
  <si>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</si>
  <si>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</si>
  <si>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</si>
  <si>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</si>
  <si>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</si>
  <si>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</si>
  <si>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</si>
  <si>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</si>
  <si>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</si>
  <si>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</si>
  <si>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</si>
  <si>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</si>
  <si>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</si>
  <si>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</si>
  <si>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</si>
  <si>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</si>
  <si>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</si>
  <si>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</si>
  <si>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</si>
  <si>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</si>
  <si>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</si>
  <si>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</si>
  <si>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</si>
  <si>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</si>
  <si>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</si>
  <si>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</si>
  <si>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экономист Лепеева Ю.П.</t>
  </si>
  <si>
    <t>тел. 7-79-01</t>
  </si>
  <si>
    <t xml:space="preserve">Исполнитель: </t>
  </si>
  <si>
    <t>Тел. 7-79-07</t>
  </si>
  <si>
    <t>Начальник отдела информирования, приема и выдачи документов Черная Т.А.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</si>
  <si>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</si>
  <si>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</si>
  <si>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</si>
  <si>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</si>
  <si>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</si>
  <si>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</si>
  <si>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</si>
  <si>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</si>
  <si>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</si>
  <si>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</si>
  <si>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</si>
  <si>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</si>
  <si>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</si>
  <si>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</si>
  <si>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</si>
  <si>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</si>
  <si>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>за февраль  2016 года</t>
  </si>
  <si>
    <t xml:space="preserve">- денежные средства  Ханты-Мансийского автономного округа-Югры, рублей: </t>
  </si>
  <si>
    <t>Исполнение за январь-февраль от общего доведенного задания на год</t>
  </si>
  <si>
    <t>Исполнение за январь - февраль от общего доведенного задания на год</t>
  </si>
  <si>
    <t>на единицу (1565 услуг):</t>
  </si>
  <si>
    <t>на единицу (3838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</si>
</sst>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horizontal="left"/>
    </xf>
    <xf numFmtId="4" fontId="1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13" zoomScaleNormal="100" workbookViewId="0">
      <selection activeCell="H33" sqref="H33"/>
    </sheetView>
  </sheetViews>
  <sheetFormatPr defaultRowHeight="1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>
      <c r="A3" s="65" t="s">
        <v>72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75" customHeight="1">
      <c r="A4" s="11"/>
    </row>
    <row r="5" spans="1:11" ht="30.75" customHeight="1">
      <c r="A5" s="66" t="s">
        <v>63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49.5" customHeight="1">
      <c r="A6" s="67" t="s">
        <v>62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5.75">
      <c r="A7" s="64" t="s">
        <v>61</v>
      </c>
      <c r="B7" s="64"/>
      <c r="C7" s="64"/>
      <c r="D7" s="64"/>
      <c r="E7" s="64"/>
      <c r="F7" s="64"/>
      <c r="G7" s="64"/>
      <c r="H7" s="64"/>
      <c r="I7" s="64"/>
      <c r="J7" s="64"/>
    </row>
    <row r="8" spans="1:11" ht="15.75">
      <c r="A8" s="64" t="s">
        <v>60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ht="15.75">
      <c r="A9" s="12"/>
      <c r="F9" s="24" t="s">
        <v>44</v>
      </c>
    </row>
    <row r="10" spans="1:11" s="22" customFormat="1" ht="29.25" customHeight="1">
      <c r="A10" s="77" t="s">
        <v>59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1" ht="15.75">
      <c r="A11" s="33" t="s">
        <v>58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1" ht="40.5" customHeight="1">
      <c r="A12" s="67" t="s">
        <v>57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>
      <c r="A13" s="78" t="s">
        <v>14</v>
      </c>
      <c r="B13" s="78"/>
      <c r="C13" s="78"/>
      <c r="D13" s="78"/>
      <c r="E13" s="78"/>
      <c r="F13" s="78"/>
      <c r="G13" s="78"/>
      <c r="H13" s="78"/>
      <c r="I13" s="78"/>
    </row>
    <row r="14" spans="1:11" ht="15.75">
      <c r="A14" s="78" t="s">
        <v>15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1" ht="16.5" thickBot="1">
      <c r="A15" s="11"/>
    </row>
    <row r="16" spans="1:11" ht="29.25" customHeight="1" thickBot="1">
      <c r="A16" s="70" t="s">
        <v>16</v>
      </c>
      <c r="B16" s="70" t="s">
        <v>17</v>
      </c>
      <c r="C16" s="72" t="s">
        <v>18</v>
      </c>
      <c r="D16" s="73"/>
      <c r="E16" s="74" t="s">
        <v>19</v>
      </c>
      <c r="F16" s="75"/>
      <c r="G16" s="75"/>
      <c r="H16" s="75"/>
      <c r="I16" s="75"/>
      <c r="J16" s="75"/>
      <c r="K16" s="76"/>
    </row>
    <row r="17" spans="1:12" ht="48" thickBot="1">
      <c r="A17" s="71"/>
      <c r="B17" s="71"/>
      <c r="C17" s="3" t="s">
        <v>20</v>
      </c>
      <c r="D17" s="13" t="s">
        <v>21</v>
      </c>
      <c r="E17" s="74" t="s">
        <v>22</v>
      </c>
      <c r="F17" s="76"/>
      <c r="G17" s="74" t="s">
        <v>23</v>
      </c>
      <c r="H17" s="76"/>
      <c r="I17" s="5" t="s">
        <v>24</v>
      </c>
      <c r="J17" s="5" t="s">
        <v>25</v>
      </c>
      <c r="K17" s="5" t="s">
        <v>26</v>
      </c>
    </row>
    <row r="18" spans="1:12" ht="15.75" thickBot="1">
      <c r="A18" s="34">
        <v>1</v>
      </c>
      <c r="B18" s="3">
        <v>2</v>
      </c>
      <c r="C18" s="3">
        <v>3</v>
      </c>
      <c r="D18" s="3">
        <v>4</v>
      </c>
      <c r="E18" s="68">
        <v>5</v>
      </c>
      <c r="F18" s="69"/>
      <c r="G18" s="68">
        <v>6</v>
      </c>
      <c r="H18" s="69"/>
      <c r="I18" s="3">
        <v>7</v>
      </c>
      <c r="J18" s="3">
        <v>8</v>
      </c>
      <c r="K18" s="3">
        <v>9</v>
      </c>
    </row>
    <row r="19" spans="1:12" ht="27" thickBot="1">
      <c r="A19" s="50">
        <v>1</v>
      </c>
      <c r="B19" s="21" t="s">
        <v>30</v>
      </c>
      <c r="C19" s="19" t="s">
        <v>32</v>
      </c>
      <c r="D19" s="19" t="s">
        <v>33</v>
      </c>
      <c r="E19" s="74" t="s">
        <v>36</v>
      </c>
      <c r="F19" s="76"/>
      <c r="G19" s="79">
        <f>(2.5+2.95)/2</f>
        <v>2.7250000000000001</v>
      </c>
      <c r="H19" s="80"/>
      <c r="I19" s="29">
        <v>0</v>
      </c>
      <c r="J19" s="56">
        <v>0</v>
      </c>
      <c r="K19" s="19"/>
    </row>
    <row r="20" spans="1:12" ht="39" thickBot="1">
      <c r="A20" s="50">
        <v>2</v>
      </c>
      <c r="B20" s="20" t="s">
        <v>31</v>
      </c>
      <c r="C20" s="51" t="s">
        <v>34</v>
      </c>
      <c r="D20" s="51" t="s">
        <v>35</v>
      </c>
      <c r="E20" s="74" t="s">
        <v>37</v>
      </c>
      <c r="F20" s="76"/>
      <c r="G20" s="74">
        <f>(100+100)/2</f>
        <v>100</v>
      </c>
      <c r="H20" s="76"/>
      <c r="I20" s="30">
        <v>0</v>
      </c>
      <c r="J20" s="57">
        <v>0</v>
      </c>
      <c r="K20" s="51"/>
    </row>
    <row r="21" spans="1:12" ht="15.75">
      <c r="A21" s="2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2" ht="15.75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33"/>
    </row>
    <row r="23" spans="1:12" ht="16.5" thickBot="1">
      <c r="A23" s="49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2" ht="32.25" customHeight="1" thickBot="1">
      <c r="A24" s="70" t="s">
        <v>16</v>
      </c>
      <c r="B24" s="70" t="s">
        <v>28</v>
      </c>
      <c r="C24" s="72" t="s">
        <v>18</v>
      </c>
      <c r="D24" s="73"/>
      <c r="E24" s="74" t="s">
        <v>19</v>
      </c>
      <c r="F24" s="75"/>
      <c r="G24" s="75"/>
      <c r="H24" s="75"/>
      <c r="I24" s="75"/>
      <c r="J24" s="75"/>
      <c r="K24" s="76"/>
    </row>
    <row r="25" spans="1:12" ht="48" thickBot="1">
      <c r="A25" s="71"/>
      <c r="B25" s="71"/>
      <c r="C25" s="3" t="s">
        <v>20</v>
      </c>
      <c r="D25" s="13" t="s">
        <v>21</v>
      </c>
      <c r="E25" s="74" t="s">
        <v>22</v>
      </c>
      <c r="F25" s="76"/>
      <c r="G25" s="5" t="s">
        <v>23</v>
      </c>
      <c r="H25" s="5" t="s">
        <v>56</v>
      </c>
      <c r="I25" s="5" t="s">
        <v>24</v>
      </c>
      <c r="J25" s="5" t="s">
        <v>25</v>
      </c>
      <c r="K25" s="5" t="s">
        <v>26</v>
      </c>
    </row>
    <row r="26" spans="1:12" ht="15.75" thickBot="1">
      <c r="A26" s="52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>
      <c r="A27" s="70">
        <v>1</v>
      </c>
      <c r="B27" s="70" t="s">
        <v>38</v>
      </c>
      <c r="C27" s="70" t="s">
        <v>39</v>
      </c>
      <c r="D27" s="70">
        <v>4</v>
      </c>
      <c r="E27" s="5">
        <v>1912</v>
      </c>
      <c r="F27" s="3" t="s">
        <v>40</v>
      </c>
      <c r="G27" s="5">
        <v>813</v>
      </c>
      <c r="H27" s="53">
        <f>G27/E27*100</f>
        <v>42.520920502092054</v>
      </c>
      <c r="I27" s="59">
        <v>0.05</v>
      </c>
      <c r="J27" s="53">
        <f>100-H27</f>
        <v>57.479079497907946</v>
      </c>
      <c r="K27" s="82" t="s">
        <v>74</v>
      </c>
    </row>
    <row r="28" spans="1:12" ht="26.25" thickBot="1">
      <c r="A28" s="81"/>
      <c r="B28" s="81"/>
      <c r="C28" s="81"/>
      <c r="D28" s="81"/>
      <c r="E28" s="5">
        <v>1952</v>
      </c>
      <c r="F28" s="3" t="s">
        <v>41</v>
      </c>
      <c r="G28" s="5">
        <v>575</v>
      </c>
      <c r="H28" s="53">
        <f>G28/E28*100</f>
        <v>29.456967213114755</v>
      </c>
      <c r="I28" s="59">
        <v>0.05</v>
      </c>
      <c r="J28" s="53">
        <f>100-H28</f>
        <v>70.543032786885249</v>
      </c>
      <c r="K28" s="83"/>
    </row>
    <row r="29" spans="1:12" ht="26.25" thickBot="1">
      <c r="A29" s="81"/>
      <c r="B29" s="81"/>
      <c r="C29" s="81"/>
      <c r="D29" s="81"/>
      <c r="E29" s="5">
        <v>674</v>
      </c>
      <c r="F29" s="3" t="s">
        <v>42</v>
      </c>
      <c r="G29" s="5">
        <v>177</v>
      </c>
      <c r="H29" s="53">
        <f>G29/E29*100</f>
        <v>26.26112759643917</v>
      </c>
      <c r="I29" s="59">
        <v>0.05</v>
      </c>
      <c r="J29" s="53">
        <f>100-H29</f>
        <v>73.738872403560833</v>
      </c>
      <c r="K29" s="84"/>
    </row>
    <row r="30" spans="1:12" s="37" customFormat="1" ht="16.5" thickBot="1">
      <c r="A30" s="71"/>
      <c r="B30" s="71"/>
      <c r="C30" s="71"/>
      <c r="D30" s="71"/>
      <c r="E30" s="60">
        <v>4538</v>
      </c>
      <c r="F30" s="38" t="s">
        <v>43</v>
      </c>
      <c r="G30" s="63">
        <v>1565</v>
      </c>
      <c r="H30" s="61">
        <f>G30/E30*100</f>
        <v>34.48655795504628</v>
      </c>
      <c r="I30" s="62">
        <v>0.05</v>
      </c>
      <c r="J30" s="55">
        <f>100-H30</f>
        <v>65.51344204495372</v>
      </c>
      <c r="K30" s="38"/>
    </row>
    <row r="32" spans="1:12">
      <c r="A32" s="32" t="s">
        <v>53</v>
      </c>
    </row>
    <row r="33" spans="1:1">
      <c r="A33" s="32" t="s">
        <v>55</v>
      </c>
    </row>
    <row r="34" spans="1:1">
      <c r="A34" s="32" t="s">
        <v>54</v>
      </c>
    </row>
  </sheetData>
  <mergeCells count="34">
    <mergeCell ref="A27:A30"/>
    <mergeCell ref="B27:B30"/>
    <mergeCell ref="C27:C30"/>
    <mergeCell ref="D27:D30"/>
    <mergeCell ref="K27:K29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8:K8"/>
    <mergeCell ref="A10:K10"/>
    <mergeCell ref="A12:K12"/>
    <mergeCell ref="A13:I13"/>
    <mergeCell ref="A14:K14"/>
    <mergeCell ref="E18:F18"/>
    <mergeCell ref="G18:H18"/>
    <mergeCell ref="A16:A17"/>
    <mergeCell ref="B16:B17"/>
    <mergeCell ref="C16:D16"/>
    <mergeCell ref="E16:K16"/>
    <mergeCell ref="E17:F17"/>
    <mergeCell ref="G17:H17"/>
    <mergeCell ref="A7:J7"/>
    <mergeCell ref="A1:K1"/>
    <mergeCell ref="A2:K2"/>
    <mergeCell ref="A3:K3"/>
    <mergeCell ref="A5:K5"/>
    <mergeCell ref="A6:K6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30"/>
  <sheetViews>
    <sheetView topLeftCell="A13" workbookViewId="0">
      <selection activeCell="G30" sqref="G30"/>
    </sheetView>
  </sheetViews>
  <sheetFormatPr defaultRowHeight="15"/>
  <cols>
    <col min="1" max="1" width="7" customWidth="1"/>
    <col min="2" max="2" width="1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.75">
      <c r="E2" s="25" t="s">
        <v>45</v>
      </c>
    </row>
    <row r="3" spans="1:11" s="22" customFormat="1" ht="49.5" customHeight="1">
      <c r="A3" s="77" t="s">
        <v>64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.75">
      <c r="A4" s="14" t="s">
        <v>65</v>
      </c>
      <c r="B4" s="14"/>
      <c r="C4" s="14"/>
      <c r="D4" s="14"/>
      <c r="E4" s="14"/>
      <c r="F4" s="14"/>
      <c r="G4" s="14"/>
      <c r="H4" s="33"/>
      <c r="I4" s="14"/>
      <c r="J4" s="14"/>
    </row>
    <row r="5" spans="1:11" ht="40.5" customHeight="1">
      <c r="A5" s="67" t="s">
        <v>66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5.75">
      <c r="A6" s="78" t="s">
        <v>14</v>
      </c>
      <c r="B6" s="78"/>
      <c r="C6" s="78"/>
      <c r="D6" s="78"/>
      <c r="E6" s="78"/>
      <c r="F6" s="78"/>
      <c r="G6" s="78"/>
      <c r="H6" s="78"/>
      <c r="I6" s="78"/>
    </row>
    <row r="7" spans="1:11" ht="15.75">
      <c r="A7" s="11"/>
    </row>
    <row r="8" spans="1:11" ht="15.75">
      <c r="A8" s="78" t="s">
        <v>15</v>
      </c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 ht="16.5" thickBot="1">
      <c r="A9" s="11"/>
    </row>
    <row r="10" spans="1:11" ht="47.25" customHeight="1" thickBot="1">
      <c r="A10" s="70" t="s">
        <v>16</v>
      </c>
      <c r="B10" s="70" t="s">
        <v>17</v>
      </c>
      <c r="C10" s="74" t="s">
        <v>18</v>
      </c>
      <c r="D10" s="76"/>
      <c r="E10" s="74" t="s">
        <v>19</v>
      </c>
      <c r="F10" s="75"/>
      <c r="G10" s="75"/>
      <c r="H10" s="75"/>
      <c r="I10" s="75"/>
      <c r="J10" s="75"/>
      <c r="K10" s="76"/>
    </row>
    <row r="11" spans="1:11" ht="48" thickBot="1">
      <c r="A11" s="71"/>
      <c r="B11" s="71"/>
      <c r="C11" s="13" t="s">
        <v>20</v>
      </c>
      <c r="D11" s="13" t="s">
        <v>21</v>
      </c>
      <c r="E11" s="74" t="s">
        <v>22</v>
      </c>
      <c r="F11" s="76"/>
      <c r="G11" s="74" t="s">
        <v>23</v>
      </c>
      <c r="H11" s="76"/>
      <c r="I11" s="5" t="s">
        <v>24</v>
      </c>
      <c r="J11" s="5" t="s">
        <v>25</v>
      </c>
      <c r="K11" s="5" t="s">
        <v>26</v>
      </c>
    </row>
    <row r="12" spans="1:11" ht="15.75" thickBot="1">
      <c r="A12" s="18">
        <v>1</v>
      </c>
      <c r="B12" s="3">
        <v>2</v>
      </c>
      <c r="C12" s="3">
        <v>3</v>
      </c>
      <c r="D12" s="3">
        <v>4</v>
      </c>
      <c r="E12" s="68">
        <v>5</v>
      </c>
      <c r="F12" s="69"/>
      <c r="G12" s="68">
        <v>6</v>
      </c>
      <c r="H12" s="69"/>
      <c r="I12" s="3">
        <v>7</v>
      </c>
      <c r="J12" s="3">
        <v>8</v>
      </c>
      <c r="K12" s="3">
        <v>9</v>
      </c>
    </row>
    <row r="13" spans="1:11" ht="55.5" customHeight="1" thickBot="1">
      <c r="A13" s="17">
        <v>1</v>
      </c>
      <c r="B13" s="21" t="s">
        <v>30</v>
      </c>
      <c r="C13" s="19" t="s">
        <v>32</v>
      </c>
      <c r="D13" s="19" t="s">
        <v>33</v>
      </c>
      <c r="E13" s="74" t="s">
        <v>36</v>
      </c>
      <c r="F13" s="76"/>
      <c r="G13" s="85">
        <f>(3.7+2.5)/2</f>
        <v>3.1</v>
      </c>
      <c r="H13" s="86"/>
      <c r="I13" s="29">
        <v>0</v>
      </c>
      <c r="J13" s="36"/>
      <c r="K13" s="31"/>
    </row>
    <row r="14" spans="1:11" ht="83.25" customHeight="1" thickBot="1">
      <c r="A14" s="17">
        <v>2</v>
      </c>
      <c r="B14" s="20" t="s">
        <v>31</v>
      </c>
      <c r="C14" s="16" t="s">
        <v>34</v>
      </c>
      <c r="D14" s="16" t="s">
        <v>35</v>
      </c>
      <c r="E14" s="74" t="s">
        <v>37</v>
      </c>
      <c r="F14" s="76"/>
      <c r="G14" s="74">
        <f>(99.5+99.7)/2</f>
        <v>99.6</v>
      </c>
      <c r="H14" s="76"/>
      <c r="I14" s="30">
        <v>0</v>
      </c>
      <c r="J14" s="35"/>
      <c r="K14" s="28"/>
    </row>
    <row r="15" spans="1:11" ht="15.75">
      <c r="A15" s="2"/>
    </row>
    <row r="16" spans="1:11" ht="15.75">
      <c r="A16" s="2"/>
    </row>
    <row r="18" spans="1:14" ht="15.75">
      <c r="A18" s="64" t="s">
        <v>27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14"/>
      <c r="M18" s="14"/>
      <c r="N18" s="14"/>
    </row>
    <row r="19" spans="1:14" ht="16.5" thickBot="1">
      <c r="A19" s="15"/>
    </row>
    <row r="20" spans="1:14" ht="47.25" customHeight="1" thickBot="1">
      <c r="A20" s="70" t="s">
        <v>16</v>
      </c>
      <c r="B20" s="70" t="s">
        <v>28</v>
      </c>
      <c r="C20" s="74" t="s">
        <v>18</v>
      </c>
      <c r="D20" s="76"/>
      <c r="E20" s="74" t="s">
        <v>19</v>
      </c>
      <c r="F20" s="75"/>
      <c r="G20" s="75"/>
      <c r="H20" s="75"/>
      <c r="I20" s="75"/>
      <c r="J20" s="75"/>
      <c r="K20" s="76"/>
    </row>
    <row r="21" spans="1:14" ht="57.75" customHeight="1" thickBot="1">
      <c r="A21" s="71"/>
      <c r="B21" s="71"/>
      <c r="C21" s="13" t="s">
        <v>20</v>
      </c>
      <c r="D21" s="13" t="s">
        <v>21</v>
      </c>
      <c r="E21" s="74" t="s">
        <v>22</v>
      </c>
      <c r="F21" s="76"/>
      <c r="G21" s="5" t="s">
        <v>23</v>
      </c>
      <c r="H21" s="5" t="s">
        <v>56</v>
      </c>
      <c r="I21" s="5" t="s">
        <v>24</v>
      </c>
      <c r="J21" s="5" t="s">
        <v>25</v>
      </c>
      <c r="K21" s="5" t="s">
        <v>26</v>
      </c>
    </row>
    <row r="22" spans="1:14" ht="15.75" thickBot="1">
      <c r="A22" s="18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>
      <c r="A23" s="70">
        <v>1</v>
      </c>
      <c r="B23" s="70" t="s">
        <v>46</v>
      </c>
      <c r="C23" s="70" t="s">
        <v>47</v>
      </c>
      <c r="D23" s="70">
        <v>642</v>
      </c>
      <c r="E23" s="39">
        <v>9025</v>
      </c>
      <c r="F23" s="3" t="s">
        <v>40</v>
      </c>
      <c r="G23" s="5">
        <v>2227</v>
      </c>
      <c r="H23" s="53">
        <f>G23/E23*100</f>
        <v>24.67590027700831</v>
      </c>
      <c r="I23" s="5">
        <v>5</v>
      </c>
      <c r="J23" s="53">
        <f>100-H23</f>
        <v>75.32409972299169</v>
      </c>
      <c r="K23" s="87" t="s">
        <v>75</v>
      </c>
    </row>
    <row r="24" spans="1:14" ht="26.25" thickBot="1">
      <c r="A24" s="81"/>
      <c r="B24" s="81"/>
      <c r="C24" s="81"/>
      <c r="D24" s="81"/>
      <c r="E24" s="39">
        <v>6735</v>
      </c>
      <c r="F24" s="3" t="s">
        <v>41</v>
      </c>
      <c r="G24" s="5">
        <v>1523</v>
      </c>
      <c r="H24" s="53">
        <f>G24/E24*100</f>
        <v>22.613214550853751</v>
      </c>
      <c r="I24" s="5">
        <v>5</v>
      </c>
      <c r="J24" s="53">
        <f>100-H24</f>
        <v>77.386785449146245</v>
      </c>
      <c r="K24" s="88"/>
    </row>
    <row r="25" spans="1:14" ht="26.25" thickBot="1">
      <c r="A25" s="81"/>
      <c r="B25" s="81"/>
      <c r="C25" s="81"/>
      <c r="D25" s="81"/>
      <c r="E25" s="39">
        <v>814</v>
      </c>
      <c r="F25" s="3" t="s">
        <v>42</v>
      </c>
      <c r="G25" s="5">
        <v>88</v>
      </c>
      <c r="H25" s="53">
        <f>G25/E25*100</f>
        <v>10.810810810810811</v>
      </c>
      <c r="I25" s="5">
        <v>5</v>
      </c>
      <c r="J25" s="53">
        <f>100-H25</f>
        <v>89.189189189189193</v>
      </c>
      <c r="K25" s="89"/>
    </row>
    <row r="26" spans="1:14" ht="16.5" thickBot="1">
      <c r="A26" s="71"/>
      <c r="B26" s="71"/>
      <c r="C26" s="71"/>
      <c r="D26" s="71"/>
      <c r="E26" s="45">
        <v>16574</v>
      </c>
      <c r="F26" s="38" t="s">
        <v>43</v>
      </c>
      <c r="G26" s="54">
        <f>SUM(G23:G25)</f>
        <v>3838</v>
      </c>
      <c r="H26" s="55">
        <f>G26/E26*100</f>
        <v>23.156751538554364</v>
      </c>
      <c r="I26" s="54">
        <v>5</v>
      </c>
      <c r="J26" s="55">
        <f>100-H26</f>
        <v>76.84324846144564</v>
      </c>
      <c r="K26" s="23"/>
    </row>
    <row r="28" spans="1:14">
      <c r="A28" s="32" t="s">
        <v>53</v>
      </c>
    </row>
    <row r="29" spans="1:14">
      <c r="A29" s="32" t="s">
        <v>55</v>
      </c>
    </row>
    <row r="30" spans="1:14">
      <c r="A30" s="32" t="s">
        <v>54</v>
      </c>
    </row>
  </sheetData>
  <mergeCells count="27">
    <mergeCell ref="G11:H11"/>
    <mergeCell ref="G12:H12"/>
    <mergeCell ref="G13:H13"/>
    <mergeCell ref="G14:H14"/>
    <mergeCell ref="K23:K25"/>
    <mergeCell ref="A3:K3"/>
    <mergeCell ref="E21:F21"/>
    <mergeCell ref="A23:A26"/>
    <mergeCell ref="B23:B26"/>
    <mergeCell ref="C23:C26"/>
    <mergeCell ref="A8:K8"/>
    <mergeCell ref="D23:D26"/>
    <mergeCell ref="A5:K5"/>
    <mergeCell ref="A6:I6"/>
    <mergeCell ref="A10:A11"/>
    <mergeCell ref="B10:B11"/>
    <mergeCell ref="C10:D10"/>
    <mergeCell ref="E10:K10"/>
    <mergeCell ref="E11:F11"/>
    <mergeCell ref="E12:F12"/>
    <mergeCell ref="E13:F13"/>
    <mergeCell ref="E14:F14"/>
    <mergeCell ref="A18:K18"/>
    <mergeCell ref="A20:A21"/>
    <mergeCell ref="B20:B21"/>
    <mergeCell ref="C20:D20"/>
    <mergeCell ref="E20:K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L19" sqref="L19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4.1406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>
      <c r="A2" s="2"/>
    </row>
    <row r="3" spans="1:16" s="8" customFormat="1" ht="15.75">
      <c r="A3" s="91" t="s">
        <v>69</v>
      </c>
      <c r="B3" s="91"/>
      <c r="C3" s="91"/>
      <c r="D3" s="91"/>
      <c r="E3" s="91"/>
      <c r="F3" s="44">
        <v>2627250</v>
      </c>
      <c r="G3" s="7"/>
      <c r="H3" s="7"/>
      <c r="M3" s="90"/>
      <c r="N3" s="90"/>
      <c r="O3" s="90"/>
      <c r="P3" s="90"/>
    </row>
    <row r="4" spans="1:16" s="8" customFormat="1" ht="15.75">
      <c r="A4" s="7" t="s">
        <v>70</v>
      </c>
      <c r="B4" s="7"/>
      <c r="C4" s="7"/>
      <c r="D4" s="44">
        <v>2020800</v>
      </c>
      <c r="E4" s="7"/>
      <c r="H4" s="90"/>
      <c r="I4" s="90"/>
      <c r="J4" s="90"/>
      <c r="K4" s="90"/>
      <c r="L4" s="9"/>
      <c r="M4" s="9"/>
      <c r="N4" s="9"/>
    </row>
    <row r="5" spans="1:16" s="8" customFormat="1" ht="15.75">
      <c r="A5" s="7" t="s">
        <v>73</v>
      </c>
      <c r="E5" s="47">
        <v>606450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71</v>
      </c>
      <c r="E6" s="48">
        <v>2627040.9500000002</v>
      </c>
      <c r="H6" s="9"/>
      <c r="I6" s="9"/>
      <c r="J6" s="9"/>
      <c r="K6" s="90"/>
      <c r="L6" s="90"/>
      <c r="M6" s="90"/>
      <c r="N6" s="90"/>
    </row>
    <row r="7" spans="1:16" s="8" customFormat="1" ht="15.75">
      <c r="A7" s="7" t="s">
        <v>67</v>
      </c>
      <c r="D7" s="43">
        <v>2020627.23</v>
      </c>
      <c r="H7" s="9"/>
      <c r="I7" s="90"/>
      <c r="J7" s="90"/>
      <c r="K7" s="90"/>
      <c r="L7" s="90"/>
      <c r="M7" s="9"/>
      <c r="N7" s="9"/>
    </row>
    <row r="8" spans="1:16" s="8" customFormat="1" ht="15.75">
      <c r="A8" s="7" t="s">
        <v>68</v>
      </c>
      <c r="D8" s="47">
        <v>606413.72</v>
      </c>
      <c r="H8" s="9"/>
      <c r="I8" s="90"/>
      <c r="J8" s="90"/>
      <c r="K8" s="90"/>
      <c r="L8" s="90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82" t="s">
        <v>0</v>
      </c>
      <c r="B10" s="82" t="s">
        <v>1</v>
      </c>
      <c r="C10" s="68" t="s">
        <v>2</v>
      </c>
      <c r="D10" s="92"/>
      <c r="E10" s="92"/>
      <c r="F10" s="92"/>
      <c r="G10" s="69"/>
      <c r="H10" s="82" t="s">
        <v>3</v>
      </c>
      <c r="I10" s="82" t="s">
        <v>4</v>
      </c>
    </row>
    <row r="11" spans="1:16" ht="15.75" thickBot="1">
      <c r="A11" s="83"/>
      <c r="B11" s="83"/>
      <c r="C11" s="82" t="s">
        <v>5</v>
      </c>
      <c r="D11" s="68" t="s">
        <v>6</v>
      </c>
      <c r="E11" s="92"/>
      <c r="F11" s="92"/>
      <c r="G11" s="69"/>
      <c r="H11" s="83"/>
      <c r="I11" s="83"/>
    </row>
    <row r="12" spans="1:16" ht="77.25" thickBot="1">
      <c r="A12" s="84"/>
      <c r="B12" s="84"/>
      <c r="C12" s="84"/>
      <c r="D12" s="3" t="s">
        <v>7</v>
      </c>
      <c r="E12" s="3" t="s">
        <v>8</v>
      </c>
      <c r="F12" s="3" t="s">
        <v>9</v>
      </c>
      <c r="G12" s="3" t="s">
        <v>10</v>
      </c>
      <c r="H12" s="84"/>
      <c r="I12" s="84"/>
    </row>
    <row r="13" spans="1:16" ht="32.25" thickBot="1">
      <c r="A13" s="4">
        <v>1</v>
      </c>
      <c r="B13" s="26" t="s">
        <v>48</v>
      </c>
      <c r="C13" s="27">
        <f>D13+F13</f>
        <v>724393.47</v>
      </c>
      <c r="D13" s="27">
        <f>155076.85+162254.48</f>
        <v>317331.33</v>
      </c>
      <c r="E13" s="27">
        <f>155076.85+162254.48</f>
        <v>317331.33</v>
      </c>
      <c r="F13" s="27">
        <f>179342.2+227719.94</f>
        <v>407062.14</v>
      </c>
      <c r="G13" s="27">
        <v>24480.93</v>
      </c>
      <c r="H13" s="27">
        <v>3890.32</v>
      </c>
      <c r="I13" s="27">
        <f>3.7+8703.21</f>
        <v>8706.91</v>
      </c>
    </row>
    <row r="14" spans="1:16" ht="16.5" thickBot="1">
      <c r="A14" s="4"/>
      <c r="B14" s="26" t="s">
        <v>76</v>
      </c>
      <c r="C14" s="27">
        <f t="shared" ref="C14:I14" si="0">C13/1565</f>
        <v>462.8712268370607</v>
      </c>
      <c r="D14" s="27">
        <f t="shared" si="0"/>
        <v>202.7676230031949</v>
      </c>
      <c r="E14" s="27">
        <f t="shared" si="0"/>
        <v>202.7676230031949</v>
      </c>
      <c r="F14" s="27">
        <f t="shared" si="0"/>
        <v>260.1036038338658</v>
      </c>
      <c r="G14" s="27">
        <f t="shared" si="0"/>
        <v>15.64276677316294</v>
      </c>
      <c r="H14" s="27">
        <f t="shared" si="0"/>
        <v>2.485827476038339</v>
      </c>
      <c r="I14" s="27">
        <f t="shared" si="0"/>
        <v>5.5635207667731628</v>
      </c>
    </row>
    <row r="15" spans="1:16" ht="111.75" customHeight="1" thickBot="1">
      <c r="A15" s="17">
        <v>2</v>
      </c>
      <c r="B15" s="26" t="s">
        <v>49</v>
      </c>
      <c r="C15" s="27">
        <f>D15+F15</f>
        <v>2887428.21</v>
      </c>
      <c r="D15" s="27">
        <f>563597.97+699227.85</f>
        <v>1262825.8199999998</v>
      </c>
      <c r="E15" s="27">
        <f>563597.97+699227.85</f>
        <v>1262825.8199999998</v>
      </c>
      <c r="F15" s="27">
        <f>716237.02+908365.37</f>
        <v>1624602.3900000001</v>
      </c>
      <c r="G15" s="27">
        <f>24340.79+71673.63</f>
        <v>96014.420000000013</v>
      </c>
      <c r="H15" s="27">
        <f>1217.08+15729.87</f>
        <v>16946.95</v>
      </c>
      <c r="I15" s="27">
        <f>3.84+37912.79</f>
        <v>37916.629999999997</v>
      </c>
    </row>
    <row r="16" spans="1:16" ht="16.5" thickBot="1">
      <c r="A16" s="17"/>
      <c r="B16" s="26" t="s">
        <v>77</v>
      </c>
      <c r="C16" s="27">
        <f>C15/3838</f>
        <v>752.32626628452317</v>
      </c>
      <c r="D16" s="27">
        <f t="shared" ref="D16:I16" si="1">D15/3838</f>
        <v>329.03226159458046</v>
      </c>
      <c r="E16" s="27">
        <f t="shared" si="1"/>
        <v>329.03226159458046</v>
      </c>
      <c r="F16" s="27">
        <f t="shared" si="1"/>
        <v>423.29400468994271</v>
      </c>
      <c r="G16" s="27">
        <f t="shared" si="1"/>
        <v>25.016784783741535</v>
      </c>
      <c r="H16" s="27">
        <f t="shared" si="1"/>
        <v>4.4155680041688381</v>
      </c>
      <c r="I16" s="27">
        <f t="shared" si="1"/>
        <v>9.879267847837415</v>
      </c>
    </row>
    <row r="17" spans="1:9" ht="16.5" thickBot="1">
      <c r="A17" s="4"/>
      <c r="B17" s="6" t="s">
        <v>11</v>
      </c>
      <c r="C17" s="27">
        <f>C13+C15</f>
        <v>3611821.6799999997</v>
      </c>
      <c r="D17" s="27">
        <f>D13+D15</f>
        <v>1580157.15</v>
      </c>
      <c r="E17" s="27">
        <f t="shared" ref="E17:H17" si="2">E13+E15</f>
        <v>1580157.15</v>
      </c>
      <c r="F17" s="27">
        <f t="shared" si="2"/>
        <v>2031664.5300000003</v>
      </c>
      <c r="G17" s="27">
        <f t="shared" si="2"/>
        <v>120495.35</v>
      </c>
      <c r="H17" s="27">
        <f t="shared" si="2"/>
        <v>20837.27</v>
      </c>
      <c r="I17" s="27">
        <f>I13+I15</f>
        <v>46623.539999999994</v>
      </c>
    </row>
    <row r="18" spans="1:9" ht="15.75">
      <c r="A18" s="1"/>
    </row>
    <row r="19" spans="1:9">
      <c r="A19" s="40" t="s">
        <v>50</v>
      </c>
      <c r="B19" s="40"/>
    </row>
    <row r="20" spans="1:9">
      <c r="A20" s="41" t="s">
        <v>51</v>
      </c>
      <c r="B20" s="42"/>
    </row>
    <row r="21" spans="1:9">
      <c r="A21" s="41" t="s">
        <v>52</v>
      </c>
      <c r="B21" s="42"/>
    </row>
    <row r="22" spans="1:9" ht="15.75">
      <c r="A22" s="1"/>
    </row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2016-03-04T06:51:14Z</cp:lastPrinted>
  <dcterms:created xsi:type="dcterms:W3CDTF">2016-02-03T11:00:06Z</dcterms:created>
  <dcterms:modified xsi:type="dcterms:W3CDTF">2016-03-04T07:09:51Z</dcterms:modified>
</cp:coreProperties>
</file>