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E16"/>
  <c r="F16"/>
  <c r="D16"/>
  <c r="C16"/>
  <c r="I14"/>
  <c r="H14"/>
  <c r="G14"/>
  <c r="F14"/>
  <c r="E14"/>
  <c r="D14"/>
  <c r="C14"/>
  <c r="C13"/>
  <c r="C15"/>
  <c r="I15"/>
  <c r="H15"/>
  <c r="G15"/>
  <c r="F15"/>
  <c r="E15"/>
  <c r="D15"/>
  <c r="D13"/>
  <c r="G13"/>
  <c r="I13"/>
  <c r="H13"/>
  <c r="F13"/>
  <c r="E13"/>
  <c r="E26" i="4" l="1"/>
  <c r="E30" i="5"/>
  <c r="E17" i="1" l="1"/>
  <c r="D17"/>
  <c r="G30" i="5" l="1"/>
  <c r="H29" l="1"/>
  <c r="H28"/>
  <c r="H27"/>
  <c r="H23" i="4"/>
  <c r="J23" s="1"/>
  <c r="H24"/>
  <c r="H25"/>
  <c r="G26"/>
  <c r="H26" s="1"/>
  <c r="H30" i="5"/>
  <c r="J27" l="1"/>
  <c r="I17" i="1" l="1"/>
  <c r="J26" i="4"/>
  <c r="J25"/>
  <c r="J24"/>
  <c r="J28" i="5"/>
  <c r="J29"/>
  <c r="J30"/>
  <c r="C17" i="1" l="1"/>
  <c r="F17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<sst xmlns="http://schemas.openxmlformats.org/spreadsheetml/2006/main" count="129" uniqueCount="79">
  <si>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</si>
  <si>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</si>
  <si>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</si>
  <si>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</si>
  <si>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</si>
  <si>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</si>
  <si>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</si>
  <si>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</si>
  <si>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</si>
  <si>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</si>
  <si>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</si>
  <si>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</si>
  <si>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</si>
  <si>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</si>
  <si>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</si>
  <si>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</si>
  <si>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</si>
  <si>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</si>
  <si>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</si>
  <si>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</si>
  <si>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</si>
  <si>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</si>
  <si>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</si>
  <si>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</si>
  <si>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</si>
  <si>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</si>
  <si>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</si>
  <si>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</si>
  <si>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</si>
  <si>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</si>
  <si>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</si>
  <si>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</si>
  <si>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</si>
  <si>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</si>
  <si>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</si>
  <si>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</si>
  <si>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</si>
  <si>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</si>
  <si>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</si>
  <si>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</si>
  <si>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</si>
  <si>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</si>
  <si>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</si>
  <si>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</si>
  <si>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</si>
  <si>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</si>
  <si>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</si>
  <si>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</si>
  <si>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</si>
  <si>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</si>
  <si>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</si>
  <si>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</si>
  <si>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</si>
  <si>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</si>
  <si>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</si>
  <si>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</si>
  <si>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</si>
  <si>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</si>
  <si>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</si>
  <si>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</si>
  <si>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</si>
  <si>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</si>
  <si>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</si>
  <si>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</si>
  <si>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</si>
  <si>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</si>
  <si>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</si>
  <si>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</si>
  <si>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</si>
  <si>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</si>
  <si>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</si>
  <si>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</si>
  <si>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</si>
  <si>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Исполнение за январь-октябрь от общего доведенного задания на год</t>
  </si>
  <si>
    <t>Исполнение за январь - октябрь от общего доведенного задания на год</t>
  </si>
  <si>
    <t>на единицу (9736 услуг):</t>
  </si>
  <si>
    <t>на единицу (24 661 услуг):</t>
  </si>
  <si>
    <t>Главный бухгалтер Лепеева Ю.П.</t>
  </si>
  <si>
    <t>за октябрь 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</si>
</sst>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N8" sqref="N8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.75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5.75">
      <c r="A3" s="67" t="s">
        <v>78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9.75" customHeight="1">
      <c r="A4" s="11"/>
    </row>
    <row r="5" spans="1:11" ht="30.75" customHeight="1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ht="49.5" customHeight="1">
      <c r="A6" s="69" t="s">
        <v>60</v>
      </c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ht="15.75">
      <c r="A7" s="66" t="s">
        <v>59</v>
      </c>
      <c r="B7" s="66"/>
      <c r="C7" s="66"/>
      <c r="D7" s="66"/>
      <c r="E7" s="66"/>
      <c r="F7" s="66"/>
      <c r="G7" s="66"/>
      <c r="H7" s="66"/>
      <c r="I7" s="66"/>
      <c r="J7" s="66"/>
    </row>
    <row r="8" spans="1:11" ht="15.75">
      <c r="A8" s="66" t="s">
        <v>58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15.75">
      <c r="A9" s="12"/>
      <c r="F9" s="24" t="s">
        <v>44</v>
      </c>
    </row>
    <row r="10" spans="1:11" s="22" customFormat="1" ht="29.25" customHeight="1">
      <c r="A10" s="79" t="s">
        <v>57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15.75">
      <c r="A11" s="33" t="s">
        <v>56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69" t="s">
        <v>55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15.75">
      <c r="A13" s="80" t="s">
        <v>14</v>
      </c>
      <c r="B13" s="80"/>
      <c r="C13" s="80"/>
      <c r="D13" s="80"/>
      <c r="E13" s="80"/>
      <c r="F13" s="80"/>
      <c r="G13" s="80"/>
      <c r="H13" s="80"/>
      <c r="I13" s="80"/>
    </row>
    <row r="14" spans="1:11" ht="15.75">
      <c r="A14" s="80" t="s">
        <v>15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16.5" thickBot="1">
      <c r="A15" s="11"/>
    </row>
    <row r="16" spans="1:11" ht="29.25" customHeight="1" thickBot="1">
      <c r="A16" s="72" t="s">
        <v>16</v>
      </c>
      <c r="B16" s="72" t="s">
        <v>17</v>
      </c>
      <c r="C16" s="74" t="s">
        <v>18</v>
      </c>
      <c r="D16" s="75"/>
      <c r="E16" s="76" t="s">
        <v>19</v>
      </c>
      <c r="F16" s="77"/>
      <c r="G16" s="77"/>
      <c r="H16" s="77"/>
      <c r="I16" s="77"/>
      <c r="J16" s="77"/>
      <c r="K16" s="78"/>
    </row>
    <row r="17" spans="1:12" ht="48" thickBot="1">
      <c r="A17" s="73"/>
      <c r="B17" s="73"/>
      <c r="C17" s="3" t="s">
        <v>20</v>
      </c>
      <c r="D17" s="13" t="s">
        <v>21</v>
      </c>
      <c r="E17" s="76" t="s">
        <v>22</v>
      </c>
      <c r="F17" s="78"/>
      <c r="G17" s="76" t="s">
        <v>23</v>
      </c>
      <c r="H17" s="78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70">
        <v>5</v>
      </c>
      <c r="F18" s="71"/>
      <c r="G18" s="70">
        <v>6</v>
      </c>
      <c r="H18" s="71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6" t="s">
        <v>36</v>
      </c>
      <c r="F19" s="78"/>
      <c r="G19" s="81">
        <v>3.76</v>
      </c>
      <c r="H19" s="82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6" t="s">
        <v>37</v>
      </c>
      <c r="F20" s="78"/>
      <c r="G20" s="83">
        <v>99.4</v>
      </c>
      <c r="H20" s="84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6" t="s">
        <v>27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2" t="s">
        <v>16</v>
      </c>
      <c r="B24" s="72" t="s">
        <v>28</v>
      </c>
      <c r="C24" s="74" t="s">
        <v>18</v>
      </c>
      <c r="D24" s="75"/>
      <c r="E24" s="76" t="s">
        <v>19</v>
      </c>
      <c r="F24" s="77"/>
      <c r="G24" s="77"/>
      <c r="H24" s="77"/>
      <c r="I24" s="77"/>
      <c r="J24" s="77"/>
      <c r="K24" s="78"/>
    </row>
    <row r="25" spans="1:12" ht="48" thickBot="1">
      <c r="A25" s="73"/>
      <c r="B25" s="73"/>
      <c r="C25" s="3" t="s">
        <v>20</v>
      </c>
      <c r="D25" s="13" t="s">
        <v>21</v>
      </c>
      <c r="E25" s="76" t="s">
        <v>22</v>
      </c>
      <c r="F25" s="78"/>
      <c r="G25" s="5" t="s">
        <v>23</v>
      </c>
      <c r="H25" s="5" t="s">
        <v>54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2">
        <v>1</v>
      </c>
      <c r="B27" s="72" t="s">
        <v>38</v>
      </c>
      <c r="C27" s="72" t="s">
        <v>39</v>
      </c>
      <c r="D27" s="72">
        <v>4</v>
      </c>
      <c r="E27" s="5">
        <v>2568</v>
      </c>
      <c r="F27" s="3" t="s">
        <v>40</v>
      </c>
      <c r="G27" s="65">
        <v>4879</v>
      </c>
      <c r="H27" s="53">
        <f>G27/E27*100</f>
        <v>189.99221183800623</v>
      </c>
      <c r="I27" s="59">
        <v>0.05</v>
      </c>
      <c r="J27" s="53">
        <f>100-H27</f>
        <v>-89.992211838006227</v>
      </c>
      <c r="K27" s="86" t="s">
        <v>73</v>
      </c>
    </row>
    <row r="28" spans="1:12" ht="26.25" thickBot="1">
      <c r="A28" s="85"/>
      <c r="B28" s="85"/>
      <c r="C28" s="85"/>
      <c r="D28" s="85"/>
      <c r="E28" s="5">
        <v>2646</v>
      </c>
      <c r="F28" s="3" t="s">
        <v>41</v>
      </c>
      <c r="G28" s="65">
        <v>3354</v>
      </c>
      <c r="H28" s="53">
        <f>G28/E28*100</f>
        <v>126.75736961451247</v>
      </c>
      <c r="I28" s="59">
        <v>0.05</v>
      </c>
      <c r="J28" s="53">
        <f>100-H28</f>
        <v>-26.75736961451247</v>
      </c>
      <c r="K28" s="87"/>
    </row>
    <row r="29" spans="1:12" ht="26.25" thickBot="1">
      <c r="A29" s="85"/>
      <c r="B29" s="85"/>
      <c r="C29" s="85"/>
      <c r="D29" s="85"/>
      <c r="E29" s="5">
        <v>795</v>
      </c>
      <c r="F29" s="3" t="s">
        <v>42</v>
      </c>
      <c r="G29" s="65">
        <v>1503</v>
      </c>
      <c r="H29" s="53">
        <f>G29/E29*100</f>
        <v>189.0566037735849</v>
      </c>
      <c r="I29" s="59">
        <v>0.05</v>
      </c>
      <c r="J29" s="53">
        <f>100-H29</f>
        <v>-89.056603773584897</v>
      </c>
      <c r="K29" s="88"/>
    </row>
    <row r="30" spans="1:12" s="37" customFormat="1" ht="16.5" thickBot="1">
      <c r="A30" s="73"/>
      <c r="B30" s="73"/>
      <c r="C30" s="73"/>
      <c r="D30" s="73"/>
      <c r="E30" s="60">
        <f>SUM(E27:E29)</f>
        <v>6009</v>
      </c>
      <c r="F30" s="38" t="s">
        <v>43</v>
      </c>
      <c r="G30" s="60">
        <f>SUM(G27:G29)</f>
        <v>9736</v>
      </c>
      <c r="H30" s="61">
        <f>G30/E30*100</f>
        <v>162.02363121983691</v>
      </c>
      <c r="I30" s="62">
        <v>0.05</v>
      </c>
      <c r="J30" s="55">
        <f>100-H30</f>
        <v>-62.023631219836915</v>
      </c>
      <c r="K30" s="38"/>
    </row>
    <row r="32" spans="1:12">
      <c r="A32" s="32" t="s">
        <v>52</v>
      </c>
    </row>
    <row r="33" spans="1:7">
      <c r="A33" s="32" t="s">
        <v>72</v>
      </c>
      <c r="G33" s="63"/>
    </row>
    <row r="34" spans="1:7">
      <c r="A34" s="32" t="s">
        <v>53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2" workbookViewId="0">
      <selection activeCell="I30" sqref="I30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9" t="s">
        <v>62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15.75">
      <c r="A4" s="14" t="s">
        <v>63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5.75">
      <c r="A6" s="80" t="s">
        <v>14</v>
      </c>
      <c r="B6" s="80"/>
      <c r="C6" s="80"/>
      <c r="D6" s="80"/>
      <c r="E6" s="80"/>
      <c r="F6" s="80"/>
      <c r="G6" s="80"/>
      <c r="H6" s="80"/>
      <c r="I6" s="80"/>
    </row>
    <row r="7" spans="1:11" ht="15.75">
      <c r="A7" s="11"/>
    </row>
    <row r="8" spans="1:11" ht="15.75">
      <c r="A8" s="80" t="s">
        <v>15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ht="16.5" thickBot="1">
      <c r="A9" s="11"/>
    </row>
    <row r="10" spans="1:11" ht="47.25" customHeight="1" thickBot="1">
      <c r="A10" s="72" t="s">
        <v>16</v>
      </c>
      <c r="B10" s="72" t="s">
        <v>17</v>
      </c>
      <c r="C10" s="76" t="s">
        <v>18</v>
      </c>
      <c r="D10" s="78"/>
      <c r="E10" s="76" t="s">
        <v>19</v>
      </c>
      <c r="F10" s="77"/>
      <c r="G10" s="77"/>
      <c r="H10" s="77"/>
      <c r="I10" s="77"/>
      <c r="J10" s="77"/>
      <c r="K10" s="78"/>
    </row>
    <row r="11" spans="1:11" ht="48" thickBot="1">
      <c r="A11" s="73"/>
      <c r="B11" s="73"/>
      <c r="C11" s="13" t="s">
        <v>20</v>
      </c>
      <c r="D11" s="13" t="s">
        <v>21</v>
      </c>
      <c r="E11" s="76" t="s">
        <v>22</v>
      </c>
      <c r="F11" s="78"/>
      <c r="G11" s="76" t="s">
        <v>23</v>
      </c>
      <c r="H11" s="78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70">
        <v>5</v>
      </c>
      <c r="F12" s="71"/>
      <c r="G12" s="70">
        <v>6</v>
      </c>
      <c r="H12" s="71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6" t="s">
        <v>36</v>
      </c>
      <c r="F13" s="78"/>
      <c r="G13" s="81">
        <v>5.47</v>
      </c>
      <c r="H13" s="82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6" t="s">
        <v>37</v>
      </c>
      <c r="F14" s="78"/>
      <c r="G14" s="83">
        <v>99.3</v>
      </c>
      <c r="H14" s="84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6" t="s">
        <v>27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14"/>
      <c r="M18" s="14"/>
      <c r="N18" s="14"/>
    </row>
    <row r="19" spans="1:14" ht="16.5" thickBot="1">
      <c r="A19" s="15"/>
    </row>
    <row r="20" spans="1:14" ht="47.25" customHeight="1" thickBot="1">
      <c r="A20" s="72" t="s">
        <v>16</v>
      </c>
      <c r="B20" s="72" t="s">
        <v>28</v>
      </c>
      <c r="C20" s="76" t="s">
        <v>18</v>
      </c>
      <c r="D20" s="78"/>
      <c r="E20" s="76" t="s">
        <v>19</v>
      </c>
      <c r="F20" s="77"/>
      <c r="G20" s="77"/>
      <c r="H20" s="77"/>
      <c r="I20" s="77"/>
      <c r="J20" s="77"/>
      <c r="K20" s="78"/>
    </row>
    <row r="21" spans="1:14" ht="57.75" customHeight="1" thickBot="1">
      <c r="A21" s="73"/>
      <c r="B21" s="73"/>
      <c r="C21" s="13" t="s">
        <v>20</v>
      </c>
      <c r="D21" s="13" t="s">
        <v>21</v>
      </c>
      <c r="E21" s="76" t="s">
        <v>22</v>
      </c>
      <c r="F21" s="78"/>
      <c r="G21" s="5" t="s">
        <v>23</v>
      </c>
      <c r="H21" s="5" t="s">
        <v>54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2">
        <v>1</v>
      </c>
      <c r="B23" s="72" t="s">
        <v>46</v>
      </c>
      <c r="C23" s="72" t="s">
        <v>47</v>
      </c>
      <c r="D23" s="72">
        <v>642</v>
      </c>
      <c r="E23" s="39">
        <v>12880</v>
      </c>
      <c r="F23" s="3" t="s">
        <v>40</v>
      </c>
      <c r="G23" s="65">
        <v>15133</v>
      </c>
      <c r="H23" s="53">
        <f>G23/E23*100</f>
        <v>117.49223602484471</v>
      </c>
      <c r="I23" s="5">
        <v>5</v>
      </c>
      <c r="J23" s="53">
        <f>100-H23</f>
        <v>-17.492236024844715</v>
      </c>
      <c r="K23" s="89" t="s">
        <v>74</v>
      </c>
    </row>
    <row r="24" spans="1:14" ht="26.25" thickBot="1">
      <c r="A24" s="85"/>
      <c r="B24" s="85"/>
      <c r="C24" s="85"/>
      <c r="D24" s="85"/>
      <c r="E24" s="39">
        <v>8193</v>
      </c>
      <c r="F24" s="3" t="s">
        <v>41</v>
      </c>
      <c r="G24" s="65">
        <v>8785</v>
      </c>
      <c r="H24" s="53">
        <f>G24/E24*100</f>
        <v>107.22568045892835</v>
      </c>
      <c r="I24" s="5">
        <v>5</v>
      </c>
      <c r="J24" s="53">
        <f>100-H24</f>
        <v>-7.2256804589283519</v>
      </c>
      <c r="K24" s="90"/>
    </row>
    <row r="25" spans="1:14" ht="26.25" thickBot="1">
      <c r="A25" s="85"/>
      <c r="B25" s="85"/>
      <c r="C25" s="85"/>
      <c r="D25" s="85"/>
      <c r="E25" s="39">
        <v>874</v>
      </c>
      <c r="F25" s="3" t="s">
        <v>42</v>
      </c>
      <c r="G25" s="65">
        <v>743</v>
      </c>
      <c r="H25" s="53">
        <f>G25/E25*100</f>
        <v>85.011441647597252</v>
      </c>
      <c r="I25" s="5">
        <v>5</v>
      </c>
      <c r="J25" s="53">
        <f>100-H25</f>
        <v>14.988558352402748</v>
      </c>
      <c r="K25" s="91"/>
    </row>
    <row r="26" spans="1:14" ht="16.5" thickBot="1">
      <c r="A26" s="73"/>
      <c r="B26" s="73"/>
      <c r="C26" s="73"/>
      <c r="D26" s="73"/>
      <c r="E26" s="45">
        <f>SUM(E23:E25)</f>
        <v>21947</v>
      </c>
      <c r="F26" s="38" t="s">
        <v>43</v>
      </c>
      <c r="G26" s="54">
        <f>SUM(G23:G25)</f>
        <v>24661</v>
      </c>
      <c r="H26" s="55">
        <f>G26/E26*100</f>
        <v>112.36615482753906</v>
      </c>
      <c r="I26" s="54">
        <v>5</v>
      </c>
      <c r="J26" s="55">
        <f>100-H26</f>
        <v>-12.366154827539063</v>
      </c>
      <c r="K26" s="23"/>
    </row>
    <row r="28" spans="1:14">
      <c r="A28" s="32" t="s">
        <v>52</v>
      </c>
    </row>
    <row r="29" spans="1:14">
      <c r="A29" s="32" t="s">
        <v>71</v>
      </c>
      <c r="H29" s="63"/>
    </row>
    <row r="30" spans="1:14">
      <c r="A30" s="32" t="s">
        <v>53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B21" sqref="B21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3" t="s">
        <v>67</v>
      </c>
      <c r="B3" s="93"/>
      <c r="C3" s="93"/>
      <c r="D3" s="93"/>
      <c r="E3" s="93"/>
      <c r="F3" s="44">
        <v>22134700</v>
      </c>
      <c r="G3" s="7"/>
      <c r="H3" s="7"/>
      <c r="M3" s="92"/>
      <c r="N3" s="92"/>
      <c r="O3" s="92"/>
      <c r="P3" s="92"/>
    </row>
    <row r="4" spans="1:16" s="8" customFormat="1" ht="15.75">
      <c r="A4" s="7" t="s">
        <v>68</v>
      </c>
      <c r="B4" s="7"/>
      <c r="C4" s="7"/>
      <c r="D4" s="44">
        <v>8873200</v>
      </c>
      <c r="E4" s="7"/>
      <c r="H4" s="92"/>
      <c r="I4" s="92"/>
      <c r="J4" s="92"/>
      <c r="K4" s="92"/>
      <c r="L4" s="9"/>
      <c r="M4" s="9"/>
      <c r="N4" s="9"/>
    </row>
    <row r="5" spans="1:16" s="8" customFormat="1" ht="15.75">
      <c r="A5" s="7" t="s">
        <v>70</v>
      </c>
      <c r="E5" s="47">
        <v>13261500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69</v>
      </c>
      <c r="E6" s="48">
        <v>22114807.829999998</v>
      </c>
      <c r="H6" s="9"/>
      <c r="I6" s="9"/>
      <c r="J6" s="9"/>
      <c r="K6" s="92"/>
      <c r="L6" s="92"/>
      <c r="M6" s="92"/>
      <c r="N6" s="92"/>
    </row>
    <row r="7" spans="1:16" s="8" customFormat="1" ht="15.75">
      <c r="A7" s="7" t="s">
        <v>65</v>
      </c>
      <c r="D7" s="43">
        <v>8870957.8699999992</v>
      </c>
      <c r="E7" s="64"/>
      <c r="H7" s="9"/>
      <c r="I7" s="92"/>
      <c r="J7" s="92"/>
      <c r="K7" s="92"/>
      <c r="L7" s="92"/>
      <c r="M7" s="9"/>
      <c r="N7" s="9"/>
    </row>
    <row r="8" spans="1:16" s="8" customFormat="1" ht="15.75">
      <c r="A8" s="7" t="s">
        <v>66</v>
      </c>
      <c r="D8" s="47">
        <v>13243849.960000001</v>
      </c>
      <c r="H8" s="9"/>
      <c r="I8" s="92"/>
      <c r="J8" s="92"/>
      <c r="K8" s="92"/>
      <c r="L8" s="92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6" t="s">
        <v>0</v>
      </c>
      <c r="B10" s="86" t="s">
        <v>1</v>
      </c>
      <c r="C10" s="70" t="s">
        <v>2</v>
      </c>
      <c r="D10" s="94"/>
      <c r="E10" s="94"/>
      <c r="F10" s="94"/>
      <c r="G10" s="71"/>
      <c r="H10" s="86" t="s">
        <v>3</v>
      </c>
      <c r="I10" s="86" t="s">
        <v>4</v>
      </c>
    </row>
    <row r="11" spans="1:16" ht="15.75" thickBot="1">
      <c r="A11" s="87"/>
      <c r="B11" s="87"/>
      <c r="C11" s="86" t="s">
        <v>5</v>
      </c>
      <c r="D11" s="70" t="s">
        <v>6</v>
      </c>
      <c r="E11" s="94"/>
      <c r="F11" s="94"/>
      <c r="G11" s="71"/>
      <c r="H11" s="87"/>
      <c r="I11" s="87"/>
    </row>
    <row r="12" spans="1:16" ht="77.25" thickBot="1">
      <c r="A12" s="88"/>
      <c r="B12" s="88"/>
      <c r="C12" s="88"/>
      <c r="D12" s="3" t="s">
        <v>7</v>
      </c>
      <c r="E12" s="3" t="s">
        <v>8</v>
      </c>
      <c r="F12" s="3" t="s">
        <v>9</v>
      </c>
      <c r="G12" s="3" t="s">
        <v>10</v>
      </c>
      <c r="H12" s="88"/>
      <c r="I12" s="88"/>
    </row>
    <row r="13" spans="1:16" ht="32.25" thickBot="1">
      <c r="A13" s="4">
        <v>1</v>
      </c>
      <c r="B13" s="26" t="s">
        <v>48</v>
      </c>
      <c r="C13" s="27">
        <f>D13+F13</f>
        <v>4156741.57</v>
      </c>
      <c r="D13" s="27">
        <f>155076.85+162254.48+168179.63+170731.36+315721.28+99889.43+384833.53+115671.91+151747.12+173306.67</f>
        <v>1897412.2599999998</v>
      </c>
      <c r="E13" s="27">
        <f>155076.85+162254.48+168179.63+162931.36+314521.28+99889.43+374023.53+115671.91+151747.12+173306.67</f>
        <v>1877602.2599999998</v>
      </c>
      <c r="F13" s="27">
        <f>179342.2+227719.94+284061.81+233932.39+397791.72+177259.66+151852.6+178529.26+222648.06+206191.67</f>
        <v>2259329.31</v>
      </c>
      <c r="G13" s="27">
        <f>24480.93+20758.04+7104.03+22192.75+16538.15+15905.53+11545.65+0+3423.58</f>
        <v>121948.65999999999</v>
      </c>
      <c r="H13" s="27">
        <f>3890.32+3327.53+1962.12+5880.86+529.68+304.5+208.75+0+220.25</f>
        <v>16324.010000000002</v>
      </c>
      <c r="I13" s="27">
        <f>3.7+8703.21+0+7393+0+7536.13+0+0+7524.13</f>
        <v>31160.170000000002</v>
      </c>
    </row>
    <row r="14" spans="1:16" ht="16.5" thickBot="1">
      <c r="A14" s="4"/>
      <c r="B14" s="26" t="s">
        <v>75</v>
      </c>
      <c r="C14" s="27">
        <f t="shared" ref="C14:I14" si="0">C13/9736</f>
        <v>426.94551869350863</v>
      </c>
      <c r="D14" s="27">
        <f t="shared" si="0"/>
        <v>194.8862222678718</v>
      </c>
      <c r="E14" s="27">
        <f t="shared" si="0"/>
        <v>192.85150575184878</v>
      </c>
      <c r="F14" s="27">
        <f t="shared" si="0"/>
        <v>232.05929642563683</v>
      </c>
      <c r="G14" s="27">
        <f t="shared" si="0"/>
        <v>12.525540262941659</v>
      </c>
      <c r="H14" s="27">
        <f t="shared" si="0"/>
        <v>1.6766649548069024</v>
      </c>
      <c r="I14" s="27">
        <f t="shared" si="0"/>
        <v>3.2005104765817585</v>
      </c>
    </row>
    <row r="15" spans="1:16" ht="111.75" customHeight="1" thickBot="1">
      <c r="A15" s="17">
        <v>2</v>
      </c>
      <c r="B15" s="26" t="s">
        <v>49</v>
      </c>
      <c r="C15" s="27">
        <f>D15+F15</f>
        <v>18197340.949999999</v>
      </c>
      <c r="D15" s="27">
        <f>563597.97+699227.85+855960.96+885626.51+1096105.22+1026725.21+629957.96+800351.59+954371.55+710518.33</f>
        <v>8222443.1499999994</v>
      </c>
      <c r="E15" s="27">
        <f>563597.97+699227.85+855960.96+609819.87+1092505.22+1026725.21+583267.96+800351.59+954371.55+710518.33</f>
        <v>7896346.5099999998</v>
      </c>
      <c r="F15" s="27">
        <f>716237.02+908365.37+880405.98+1109964.21+1121102.23+1223430.15+1469751.6+1091387.67+1323462.44+130791.13</f>
        <v>9974897.8000000007</v>
      </c>
      <c r="G15" s="27">
        <f>24340.79+71673.63+94259.38+30946.43+94410.57+69778.11+67022.31+50295.05+0+14913.79</f>
        <v>517640.06</v>
      </c>
      <c r="H15" s="27">
        <f>1217.08+15729.87+14495.37+8547.36+25618.1+2307.37+1326.46+909.38+0+959.46</f>
        <v>71110.450000000012</v>
      </c>
      <c r="I15" s="27">
        <f>3.84+37912.79+0+32203.13+0+0+32819+0+0+32764</f>
        <v>135702.76</v>
      </c>
    </row>
    <row r="16" spans="1:16" ht="16.5" thickBot="1">
      <c r="A16" s="17"/>
      <c r="B16" s="26" t="s">
        <v>76</v>
      </c>
      <c r="C16" s="27">
        <f t="shared" ref="C16:I16" si="1">C15/24661</f>
        <v>737.89955597907624</v>
      </c>
      <c r="D16" s="27">
        <f t="shared" si="1"/>
        <v>333.41888609545435</v>
      </c>
      <c r="E16" s="27">
        <f t="shared" si="1"/>
        <v>320.1957142857143</v>
      </c>
      <c r="F16" s="27">
        <f t="shared" si="1"/>
        <v>404.48066988362194</v>
      </c>
      <c r="G16" s="27">
        <f t="shared" si="1"/>
        <v>20.990229917683791</v>
      </c>
      <c r="H16" s="27">
        <f t="shared" si="1"/>
        <v>2.8835185110092865</v>
      </c>
      <c r="I16" s="27">
        <f t="shared" si="1"/>
        <v>5.5027273833177892</v>
      </c>
    </row>
    <row r="17" spans="1:9" ht="16.5" thickBot="1">
      <c r="A17" s="4"/>
      <c r="B17" s="6" t="s">
        <v>11</v>
      </c>
      <c r="C17" s="27">
        <f>C13+C15</f>
        <v>22354082.52</v>
      </c>
      <c r="D17" s="27">
        <f>D13+D15</f>
        <v>10119855.41</v>
      </c>
      <c r="E17" s="27">
        <f>E13+E15</f>
        <v>9773948.7699999996</v>
      </c>
      <c r="F17" s="27">
        <f t="shared" ref="F17:H17" si="2">F13+F15</f>
        <v>12234227.110000001</v>
      </c>
      <c r="G17" s="27">
        <f t="shared" si="2"/>
        <v>639588.72</v>
      </c>
      <c r="H17" s="27">
        <f t="shared" si="2"/>
        <v>87434.460000000021</v>
      </c>
      <c r="I17" s="27">
        <f>I13+I15</f>
        <v>166862.93000000002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77</v>
      </c>
      <c r="B20" s="42"/>
    </row>
    <row r="21" spans="1:9">
      <c r="A21" s="41" t="s">
        <v>51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2016-11-09T10:18:06Z</cp:lastPrinted>
  <dcterms:created xsi:type="dcterms:W3CDTF">2016-02-03T11:00:06Z</dcterms:created>
  <dcterms:modified xsi:type="dcterms:W3CDTF">2016-11-09T10:53:15Z</dcterms:modified>
</cp:coreProperties>
</file>