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795" yWindow="60" windowWidth="15360" windowHeight="12870"/>
  </bookViews>
  <sheets>
    <sheet name="Лист1" sheetId="1" r:id="rId1"/>
  </sheets>
  <definedNames>
    <definedName name="_xlnm.Print_Titles" localSheetId="0">Лист1!$10:$13</definedName>
    <definedName name="_xlnm.Print_Area" localSheetId="0">Лист1!$A$1:$J$154</definedName>
  </definedNames>
  <calcPr calcId="145621"/>
</workbook>
</file>

<file path=xl/calcChain.xml><?xml version="1.0" encoding="utf-8"?>
<calcChain xmlns="http://schemas.openxmlformats.org/spreadsheetml/2006/main">
  <c r="G56" i="1" l="1"/>
  <c r="G54" i="1"/>
  <c r="G52" i="1"/>
  <c r="G51" i="1"/>
  <c r="F32" i="1" l="1"/>
  <c r="E34" i="1" l="1"/>
  <c r="E36" i="1" s="1"/>
  <c r="E33" i="1"/>
  <c r="E32" i="1"/>
  <c r="G75" i="1"/>
  <c r="G71" i="1"/>
  <c r="I71" i="1" s="1"/>
  <c r="F71" i="1"/>
  <c r="F76" i="1" s="1"/>
  <c r="E71" i="1"/>
  <c r="E76" i="1" s="1"/>
  <c r="G70" i="1"/>
  <c r="F70" i="1"/>
  <c r="F75" i="1" s="1"/>
  <c r="I75" i="1" s="1"/>
  <c r="E70" i="1"/>
  <c r="E75" i="1" s="1"/>
  <c r="E69" i="1"/>
  <c r="E74" i="1" s="1"/>
  <c r="G68" i="1"/>
  <c r="F68" i="1"/>
  <c r="I68" i="1" s="1"/>
  <c r="E68" i="1"/>
  <c r="E73" i="1" s="1"/>
  <c r="I66" i="1"/>
  <c r="I65" i="1"/>
  <c r="I63" i="1"/>
  <c r="H66" i="1"/>
  <c r="H65" i="1"/>
  <c r="H63" i="1"/>
  <c r="H82" i="1"/>
  <c r="G76" i="1" l="1"/>
  <c r="H76" i="1" s="1"/>
  <c r="H68" i="1"/>
  <c r="F73" i="1"/>
  <c r="G73" i="1"/>
  <c r="I73" i="1" s="1"/>
  <c r="I70" i="1"/>
  <c r="H64" i="1"/>
  <c r="I76" i="1" l="1"/>
  <c r="G112" i="1"/>
  <c r="G111" i="1"/>
  <c r="G110" i="1"/>
  <c r="E110" i="1"/>
  <c r="F110" i="1"/>
  <c r="E111" i="1"/>
  <c r="F111" i="1"/>
  <c r="E112" i="1"/>
  <c r="F112" i="1"/>
  <c r="F109" i="1"/>
  <c r="E109" i="1"/>
  <c r="H105" i="1"/>
  <c r="I105" i="1"/>
  <c r="I107" i="1"/>
  <c r="H107" i="1"/>
  <c r="I106" i="1"/>
  <c r="H106" i="1"/>
  <c r="I104" i="1"/>
  <c r="H104" i="1"/>
  <c r="H101" i="1"/>
  <c r="I100" i="1"/>
  <c r="H100" i="1"/>
  <c r="H102" i="1" l="1"/>
  <c r="H109" i="1"/>
  <c r="H112" i="1"/>
  <c r="H114" i="1"/>
  <c r="H117" i="1"/>
  <c r="H99" i="1"/>
  <c r="H103" i="1" s="1"/>
  <c r="H83" i="1"/>
  <c r="H84" i="1"/>
  <c r="H86" i="1"/>
  <c r="H89" i="1"/>
  <c r="H91" i="1"/>
  <c r="H94" i="1"/>
  <c r="H81" i="1"/>
  <c r="H71" i="1"/>
  <c r="H70" i="1"/>
  <c r="H73" i="1"/>
  <c r="H75" i="1"/>
  <c r="G53" i="1"/>
  <c r="F53" i="1"/>
  <c r="E53" i="1"/>
  <c r="F52" i="1"/>
  <c r="H52" i="1" s="1"/>
  <c r="F51" i="1"/>
  <c r="E52" i="1"/>
  <c r="E51" i="1"/>
  <c r="G50" i="1"/>
  <c r="H50" i="1" s="1"/>
  <c r="F50" i="1"/>
  <c r="E50" i="1"/>
  <c r="H46" i="1"/>
  <c r="H47" i="1"/>
  <c r="H48" i="1"/>
  <c r="H45" i="1"/>
  <c r="H22" i="1"/>
  <c r="H23" i="1"/>
  <c r="H24" i="1"/>
  <c r="H25" i="1"/>
  <c r="H27" i="1"/>
  <c r="H28" i="1"/>
  <c r="H29" i="1"/>
  <c r="H30" i="1"/>
  <c r="H20" i="1"/>
  <c r="H19" i="1"/>
  <c r="H18" i="1"/>
  <c r="H17" i="1"/>
  <c r="G69" i="1"/>
  <c r="F69" i="1"/>
  <c r="H53" i="1" l="1"/>
  <c r="H69" i="1"/>
  <c r="H51" i="1"/>
  <c r="G67" i="1"/>
  <c r="F87" i="1" l="1"/>
  <c r="G87" i="1"/>
  <c r="E87" i="1"/>
  <c r="H87" i="1" l="1"/>
  <c r="G137" i="1"/>
  <c r="I81" i="1" l="1"/>
  <c r="I86" i="1" s="1"/>
  <c r="I91" i="1" s="1"/>
  <c r="I84" i="1"/>
  <c r="I89" i="1"/>
  <c r="I94" i="1"/>
  <c r="I99" i="1"/>
  <c r="I102" i="1"/>
  <c r="I109" i="1"/>
  <c r="I112" i="1"/>
  <c r="I117" i="1"/>
  <c r="I114" i="1"/>
  <c r="G34" i="1"/>
  <c r="G33" i="1"/>
  <c r="G32" i="1"/>
  <c r="G132" i="1"/>
  <c r="F130" i="1"/>
  <c r="I46" i="1"/>
  <c r="G39" i="1" l="1"/>
  <c r="G37" i="1"/>
  <c r="G38" i="1"/>
  <c r="G131" i="1"/>
  <c r="G31" i="1"/>
  <c r="F31" i="1"/>
  <c r="E31" i="1"/>
  <c r="E26" i="1"/>
  <c r="G26" i="1"/>
  <c r="F26" i="1"/>
  <c r="H26" i="1" l="1"/>
  <c r="H31" i="1"/>
  <c r="I31" i="1"/>
  <c r="I26" i="1"/>
  <c r="E88" i="1" l="1"/>
  <c r="E90" i="1" s="1"/>
  <c r="I82" i="1"/>
  <c r="I17" i="1" l="1"/>
  <c r="E21" i="1" l="1"/>
  <c r="G116" i="1" l="1"/>
  <c r="G88" i="1"/>
  <c r="G85" i="1"/>
  <c r="E39" i="1"/>
  <c r="F141" i="1"/>
  <c r="G143" i="1"/>
  <c r="G142" i="1"/>
  <c r="G141" i="1"/>
  <c r="H141" i="1" s="1"/>
  <c r="G140" i="1"/>
  <c r="F143" i="1"/>
  <c r="F142" i="1"/>
  <c r="H142" i="1" s="1"/>
  <c r="F140" i="1"/>
  <c r="E143" i="1"/>
  <c r="E142" i="1"/>
  <c r="E141" i="1"/>
  <c r="E140" i="1"/>
  <c r="G138" i="1"/>
  <c r="G136" i="1"/>
  <c r="F136" i="1"/>
  <c r="G135" i="1"/>
  <c r="H135" i="1" s="1"/>
  <c r="F138" i="1"/>
  <c r="F137" i="1"/>
  <c r="E136" i="1"/>
  <c r="E135" i="1"/>
  <c r="F135" i="1"/>
  <c r="E138" i="1"/>
  <c r="G133" i="1"/>
  <c r="F133" i="1"/>
  <c r="E133" i="1"/>
  <c r="G35" i="1"/>
  <c r="F35" i="1"/>
  <c r="F40" i="1" s="1"/>
  <c r="E35" i="1"/>
  <c r="E40" i="1" s="1"/>
  <c r="I30" i="1"/>
  <c r="I25" i="1"/>
  <c r="E137" i="1"/>
  <c r="F132" i="1"/>
  <c r="E132" i="1"/>
  <c r="E131" i="1"/>
  <c r="I137" i="1" l="1"/>
  <c r="H137" i="1"/>
  <c r="H136" i="1"/>
  <c r="H143" i="1"/>
  <c r="H133" i="1"/>
  <c r="H138" i="1"/>
  <c r="H140" i="1"/>
  <c r="I132" i="1"/>
  <c r="H132" i="1"/>
  <c r="H35" i="1"/>
  <c r="G144" i="1"/>
  <c r="I135" i="1"/>
  <c r="G139" i="1"/>
  <c r="I141" i="1"/>
  <c r="I136" i="1"/>
  <c r="E139" i="1"/>
  <c r="I35" i="1"/>
  <c r="G36" i="1"/>
  <c r="I140" i="1"/>
  <c r="F139" i="1"/>
  <c r="I138" i="1"/>
  <c r="I143" i="1"/>
  <c r="I142" i="1"/>
  <c r="E144" i="1"/>
  <c r="F144" i="1"/>
  <c r="F108" i="1"/>
  <c r="E108" i="1"/>
  <c r="G108" i="1"/>
  <c r="G103" i="1"/>
  <c r="F103" i="1"/>
  <c r="F85" i="1"/>
  <c r="H85" i="1" s="1"/>
  <c r="E103" i="1"/>
  <c r="E85" i="1"/>
  <c r="E67" i="1"/>
  <c r="H139" i="1" l="1"/>
  <c r="H144" i="1"/>
  <c r="H108" i="1"/>
  <c r="I139" i="1"/>
  <c r="I144" i="1"/>
  <c r="I103" i="1"/>
  <c r="I85" i="1"/>
  <c r="I108" i="1"/>
  <c r="F67" i="1"/>
  <c r="I67" i="1" l="1"/>
  <c r="H67" i="1"/>
  <c r="G49" i="1"/>
  <c r="F49" i="1"/>
  <c r="E49" i="1"/>
  <c r="H49" i="1" l="1"/>
  <c r="I49" i="1"/>
  <c r="I18" i="1" l="1"/>
  <c r="G21" i="1"/>
  <c r="F21" i="1"/>
  <c r="H21" i="1" l="1"/>
  <c r="I21" i="1"/>
  <c r="F74" i="1" l="1"/>
  <c r="F72" i="1"/>
  <c r="F77" i="1" l="1"/>
  <c r="E72" i="1"/>
  <c r="I87" i="1" l="1"/>
  <c r="I92" i="1" s="1"/>
  <c r="E92" i="1" l="1"/>
  <c r="F92" i="1"/>
  <c r="G92" i="1"/>
  <c r="I29" i="1"/>
  <c r="I28" i="1"/>
  <c r="I27" i="1"/>
  <c r="I24" i="1"/>
  <c r="I23" i="1"/>
  <c r="I22" i="1"/>
  <c r="F34" i="1"/>
  <c r="H34" i="1" s="1"/>
  <c r="F33" i="1"/>
  <c r="H32" i="1"/>
  <c r="E38" i="1"/>
  <c r="F131" i="1" l="1"/>
  <c r="H131" i="1" s="1"/>
  <c r="H33" i="1"/>
  <c r="H92" i="1"/>
  <c r="F36" i="1"/>
  <c r="H36" i="1" s="1"/>
  <c r="E37" i="1"/>
  <c r="E130" i="1" l="1"/>
  <c r="G130" i="1"/>
  <c r="H130" i="1" s="1"/>
  <c r="E116" i="1"/>
  <c r="H110" i="1"/>
  <c r="I101" i="1"/>
  <c r="F88" i="1"/>
  <c r="H88" i="1" s="1"/>
  <c r="G90" i="1"/>
  <c r="I83" i="1"/>
  <c r="E77" i="1"/>
  <c r="I64" i="1"/>
  <c r="F116" i="1" l="1"/>
  <c r="H116" i="1" s="1"/>
  <c r="H111" i="1"/>
  <c r="E134" i="1"/>
  <c r="E145" i="1" s="1"/>
  <c r="E115" i="1"/>
  <c r="E113" i="1"/>
  <c r="F115" i="1"/>
  <c r="F113" i="1"/>
  <c r="G74" i="1"/>
  <c r="G72" i="1"/>
  <c r="E93" i="1"/>
  <c r="E95" i="1" s="1"/>
  <c r="F93" i="1"/>
  <c r="F90" i="1"/>
  <c r="G115" i="1"/>
  <c r="G113" i="1"/>
  <c r="I130" i="1"/>
  <c r="I69" i="1"/>
  <c r="I111" i="1"/>
  <c r="I110" i="1"/>
  <c r="I88" i="1"/>
  <c r="G93" i="1"/>
  <c r="G95" i="1" s="1"/>
  <c r="F58" i="1"/>
  <c r="G58" i="1"/>
  <c r="F56" i="1"/>
  <c r="E56" i="1"/>
  <c r="E55" i="1"/>
  <c r="I48" i="1"/>
  <c r="I47" i="1"/>
  <c r="I45" i="1"/>
  <c r="I20" i="1"/>
  <c r="I133" i="1" s="1"/>
  <c r="I19" i="1"/>
  <c r="I36" i="1"/>
  <c r="F39" i="1"/>
  <c r="H39" i="1" s="1"/>
  <c r="F37" i="1"/>
  <c r="H37" i="1" s="1"/>
  <c r="H115" i="1" l="1"/>
  <c r="G128" i="1"/>
  <c r="H58" i="1"/>
  <c r="F95" i="1"/>
  <c r="H95" i="1" s="1"/>
  <c r="H93" i="1"/>
  <c r="I90" i="1"/>
  <c r="H90" i="1"/>
  <c r="I72" i="1"/>
  <c r="H72" i="1"/>
  <c r="G77" i="1"/>
  <c r="H74" i="1"/>
  <c r="I116" i="1"/>
  <c r="H113" i="1"/>
  <c r="F128" i="1"/>
  <c r="F122" i="1" s="1"/>
  <c r="H56" i="1"/>
  <c r="G126" i="1"/>
  <c r="E58" i="1"/>
  <c r="E128" i="1" s="1"/>
  <c r="E122" i="1" s="1"/>
  <c r="E54" i="1"/>
  <c r="I115" i="1"/>
  <c r="I74" i="1"/>
  <c r="I113" i="1"/>
  <c r="G118" i="1"/>
  <c r="F118" i="1"/>
  <c r="F126" i="1"/>
  <c r="F120" i="1" s="1"/>
  <c r="E118" i="1"/>
  <c r="E126" i="1"/>
  <c r="E120" i="1" s="1"/>
  <c r="E125" i="1"/>
  <c r="E119" i="1" s="1"/>
  <c r="F55" i="1"/>
  <c r="F54" i="1"/>
  <c r="G55" i="1"/>
  <c r="I93" i="1"/>
  <c r="E57" i="1"/>
  <c r="F57" i="1"/>
  <c r="G57" i="1"/>
  <c r="G127" i="1" s="1"/>
  <c r="E41" i="1"/>
  <c r="F38" i="1"/>
  <c r="I32" i="1"/>
  <c r="I58" i="1"/>
  <c r="I56" i="1"/>
  <c r="I37" i="1"/>
  <c r="G40" i="1"/>
  <c r="I39" i="1"/>
  <c r="I50" i="1"/>
  <c r="I52" i="1"/>
  <c r="I51" i="1"/>
  <c r="I53" i="1"/>
  <c r="I34" i="1"/>
  <c r="I33" i="1"/>
  <c r="G122" i="1" l="1"/>
  <c r="H122" i="1" s="1"/>
  <c r="H128" i="1"/>
  <c r="I95" i="1"/>
  <c r="G121" i="1"/>
  <c r="G120" i="1"/>
  <c r="H120" i="1" s="1"/>
  <c r="H126" i="1"/>
  <c r="G41" i="1"/>
  <c r="H40" i="1"/>
  <c r="F41" i="1"/>
  <c r="H38" i="1"/>
  <c r="E59" i="1"/>
  <c r="I77" i="1"/>
  <c r="H77" i="1"/>
  <c r="H118" i="1"/>
  <c r="I128" i="1"/>
  <c r="F127" i="1"/>
  <c r="F121" i="1" s="1"/>
  <c r="H57" i="1"/>
  <c r="H54" i="1"/>
  <c r="F125" i="1"/>
  <c r="F119" i="1" s="1"/>
  <c r="H55" i="1"/>
  <c r="G125" i="1"/>
  <c r="G59" i="1"/>
  <c r="I55" i="1"/>
  <c r="I118" i="1"/>
  <c r="I126" i="1"/>
  <c r="I54" i="1"/>
  <c r="E127" i="1"/>
  <c r="F59" i="1"/>
  <c r="F134" i="1"/>
  <c r="F145" i="1" s="1"/>
  <c r="G134" i="1"/>
  <c r="I38" i="1"/>
  <c r="I57" i="1"/>
  <c r="I40" i="1"/>
  <c r="I131" i="1"/>
  <c r="H125" i="1" l="1"/>
  <c r="H121" i="1"/>
  <c r="H127" i="1"/>
  <c r="H134" i="1"/>
  <c r="G145" i="1"/>
  <c r="H145" i="1" s="1"/>
  <c r="H41" i="1"/>
  <c r="F129" i="1"/>
  <c r="I127" i="1"/>
  <c r="H59" i="1"/>
  <c r="I125" i="1"/>
  <c r="E121" i="1"/>
  <c r="E123" i="1" s="1"/>
  <c r="G119" i="1"/>
  <c r="G129" i="1"/>
  <c r="G159" i="1" s="1"/>
  <c r="F123" i="1"/>
  <c r="E129" i="1"/>
  <c r="I121" i="1"/>
  <c r="I120" i="1"/>
  <c r="I134" i="1"/>
  <c r="I59" i="1"/>
  <c r="I41" i="1"/>
  <c r="I122" i="1"/>
  <c r="H129" i="1" l="1"/>
  <c r="I119" i="1"/>
  <c r="H119" i="1"/>
  <c r="G123" i="1"/>
  <c r="H123" i="1" s="1"/>
  <c r="I129" i="1"/>
  <c r="I145" i="1"/>
  <c r="I123" i="1" l="1"/>
</calcChain>
</file>

<file path=xl/sharedStrings.xml><?xml version="1.0" encoding="utf-8"?>
<sst xmlns="http://schemas.openxmlformats.org/spreadsheetml/2006/main" count="288" uniqueCount="96">
  <si>
    <t xml:space="preserve">Отчет </t>
  </si>
  <si>
    <t>об исполнении муниципальной программы</t>
  </si>
  <si>
    <t xml:space="preserve">                  </t>
  </si>
  <si>
    <t>№</t>
  </si>
  <si>
    <t>Источники финансирования</t>
  </si>
  <si>
    <t>Утверждено по программе (план по программе)</t>
  </si>
  <si>
    <t xml:space="preserve">Утверждено в бюджете </t>
  </si>
  <si>
    <t>Отклонение</t>
  </si>
  <si>
    <t>Абсолютное значение</t>
  </si>
  <si>
    <t>Относительное значение, %</t>
  </si>
  <si>
    <t>(гр.7/ гр.6*100%)</t>
  </si>
  <si>
    <t>Итого по задаче 1, в том числе:</t>
  </si>
  <si>
    <t>федеральный бюджет</t>
  </si>
  <si>
    <t>Х</t>
  </si>
  <si>
    <t>бюджет автономного округа</t>
  </si>
  <si>
    <t>местный бюджет</t>
  </si>
  <si>
    <t>иные внебюджетные источники</t>
  </si>
  <si>
    <t>в том числе:</t>
  </si>
  <si>
    <t>Итого:</t>
  </si>
  <si>
    <t xml:space="preserve">                                                                                                                                                                                                                             составление формы)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</si>
  <si>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составление формы)                                        </t>
  </si>
  <si>
    <t xml:space="preserve">Управление экономической политики </t>
  </si>
  <si>
    <t>Управление экономической политики</t>
  </si>
  <si>
    <t>по</t>
  </si>
  <si>
    <t>состоянию на</t>
  </si>
  <si>
    <t>Социально-экономическое развитие и совершенствование государственного и муниципального управления в городе Югорске на 2014-2020 годы</t>
  </si>
  <si>
    <t>Фактическое значение за отчетный период</t>
  </si>
  <si>
    <t>Итого по Подпрограмме 1, в том числе:</t>
  </si>
  <si>
    <t>Итого по Подпрограмме 2, в том числе:</t>
  </si>
  <si>
    <t>Итого по Подпрограмме 3, в том числе:</t>
  </si>
  <si>
    <t>Итого по Подпрограмме 4, в том числе:</t>
  </si>
  <si>
    <t>Ответственный исполнитель: Управление экономической политики</t>
  </si>
  <si>
    <t>Итого по Подпрограмме 5, в том числе:</t>
  </si>
  <si>
    <t>ВСЕГО ПО МУНИЦИПАЛЬНОЙ ПРОГРАММЕ,
в том числе</t>
  </si>
  <si>
    <t>Управление бухгалтерского учета и отчетности</t>
  </si>
  <si>
    <t>/</t>
  </si>
  <si>
    <t>Управление бухгалтерского учета 
и отчетности</t>
  </si>
  <si>
    <t>/      Л.А. Михайлова</t>
  </si>
  <si>
    <t xml:space="preserve">                          (соисполнитель 1)                                          (ФИО руководителя)             (подпись)                                                      (ФИО исполнителя, ответственного за          (подпись)           (телефон)    </t>
  </si>
  <si>
    <t xml:space="preserve">                     (ответственный исполнитель)                           (ФИО руководителя)              (подпись)                                                     (ФИО исполнителя, ответственного за          (подпись)               (телефон)</t>
  </si>
  <si>
    <t>/   5-00-39 (262)</t>
  </si>
  <si>
    <t>МКУ «Централизованная бухгалтерия»</t>
  </si>
  <si>
    <t>МКУ «Служба обеспечения органов местного самоуправления»</t>
  </si>
  <si>
    <t>Д.М. Демидова</t>
  </si>
  <si>
    <t xml:space="preserve">Итого по задаче 1, в том числе:  </t>
  </si>
  <si>
    <t>О.В. Бочарова</t>
  </si>
  <si>
    <t>/  5-00-47 (253)</t>
  </si>
  <si>
    <t xml:space="preserve">Соисполнитель 1:
 </t>
  </si>
  <si>
    <t xml:space="preserve">Соисполнитель 2:
 </t>
  </si>
  <si>
    <t xml:space="preserve">Соисполнитель 3:
 </t>
  </si>
  <si>
    <t>(наименование программы)</t>
  </si>
  <si>
    <t xml:space="preserve">   (ответственный исполнитель)</t>
  </si>
  <si>
    <t>2016 г.</t>
  </si>
  <si>
    <t>Наименование основного мероприятия</t>
  </si>
  <si>
    <t>Ответственный исполнитель/ соисполнитель (наименование органа или структурного подразделения, учреждения)</t>
  </si>
  <si>
    <t>(гр.7- гр.6)</t>
  </si>
  <si>
    <t>Результаты реализации муниципальной программы</t>
  </si>
  <si>
    <t>Обеспечение деятельности администрации города Югорска и обеспечивающих учреждений (1,2)</t>
  </si>
  <si>
    <t>Цель 1: Повышение качества стратегического планирования и управления</t>
  </si>
  <si>
    <t>Задача 1.  Повышения качества муниципального управления и администрирования госполномочий</t>
  </si>
  <si>
    <t>Подпрограмма 1. Совершенствование системы муниципального стратегического управления</t>
  </si>
  <si>
    <t>Цель 2:Создание условий для устойчивого развития малого и среднего предпринимательства на территории города Югорска, повышение роли малого и среднего предпринимательства в экономике муниципального образования</t>
  </si>
  <si>
    <t>Подпрограмма 2. Развитие малого и среднего предпринимательства</t>
  </si>
  <si>
    <t>Задача 1.   Обеспечение доступности финансовой, имущественной и информационно-консультационной поддержки субъектов малого и среднего предпринимательства. Формирование благоприятного предпринимательского климата и условий для ведения бизнеса</t>
  </si>
  <si>
    <t>Оказание мер поддержки субъектам малого и среднего предпринимательства (3,4,5,6)</t>
  </si>
  <si>
    <t>2</t>
  </si>
  <si>
    <t>1</t>
  </si>
  <si>
    <t>Цель 3: Устойчивое развитие агропромышленного комплекса</t>
  </si>
  <si>
    <t>Задача 1. Обеспечение исполнения отдельного государственного полномочия по поддержке сельскохозяйственного производства</t>
  </si>
  <si>
    <t>Подпрограмма 3. Развитие агропромышленного комплекса</t>
  </si>
  <si>
    <t>3</t>
  </si>
  <si>
    <t>Оказание мер государственной поддержки сельхозтоваропроизводителям города Югорска (7,8)</t>
  </si>
  <si>
    <t>Цель 4: Создание условий для  предоставления государственных и муниципальных услуг по принципу «одного окна»</t>
  </si>
  <si>
    <t>Подпрограмма 4.  Предоставление государственных и муниципальных услуг через многофункциональный центр (МФЦ)</t>
  </si>
  <si>
    <t>Задача 1. Оптимизация предоставления государственных и муниципальных услуг путем организации их предоставления по принципу «одного окна»</t>
  </si>
  <si>
    <t>4</t>
  </si>
  <si>
    <t>Организация предоставления государственных и муниципальных услуг в многофункциональных центрах (9,10)</t>
  </si>
  <si>
    <t>Цель 5: Реализация основных направлений государственной политики в области социально-трудовых отношений и охраны труда</t>
  </si>
  <si>
    <t>Подпрограмма 5. Совершенствование социально-трудовых отношений и охраны труда</t>
  </si>
  <si>
    <t>Задача 1. Развитие социального партнерства и государственное управление охраной труда</t>
  </si>
  <si>
    <t xml:space="preserve">Осуществление  отдельных государственных полномочий в сфере трудовых отношений и  государственного управления охраной труда
(11, 12)
</t>
  </si>
  <si>
    <t>Проведение муниципальных конкурсов для работодателей, специалистов в сфере охраны труда (13)</t>
  </si>
  <si>
    <t>5</t>
  </si>
  <si>
    <t>Итого по соисполнителям:</t>
  </si>
  <si>
    <t>Дата составления отчета  04 /  июля/  2016   год</t>
  </si>
  <si>
    <t>В 1 полугодии принято 25 НПА, проведено 3 семинара, проведено 2 плановых проверки ( МБОУ "Лицей им. Г.Ф. Атякшева", МБОУ "Средняя общеобразовательная школа № ) и 3 заседания рабочей группы по легализации трудовых отношений</t>
  </si>
  <si>
    <t>В апреле месяце подведены итоги по двум конкурсам. Победителям произведена выплата премиального фонда и вручены дипломы</t>
  </si>
  <si>
    <t>01 июля</t>
  </si>
  <si>
    <t>В марте 2016 года заключен договор с ДЭР ХМАО - Югры на предоставление субсидии на реализацию муниципальной программы. Передан в аренду один объект недвижимости 2м предпринимателям. Проведен конкурс "Предприниматель года", победителям и участникам выплачены денежные премии на общую сумму 150,0 тыс. рублей. Выплачены гранты в форме субсидий начинающим субъектам малого предпринимательства и на реализацию социальных проектов 4 субъектам на общую сумму 950,0 тыс. рублей. Заключено 18 договоров и выплачены субсидии на сумму 2079,2 тыс. рублей. Заключены и исполнены 2 муниципальных контракта на проведение мероприятий, посвященных празднованию Дня предпринимательства и изготовлению короткометражного фильма на тему «Развитие и поддержка предпринимательства в городе Югорске» на общую сумму 200,0 тыс. рублей.</t>
  </si>
  <si>
    <r>
      <rPr>
        <sz val="12"/>
        <color theme="1"/>
        <rFont val="Times New Roman"/>
        <family val="1"/>
        <charset val="204"/>
      </rPr>
      <t xml:space="preserve">Проведено 6 заседаний наблюдательного совета. 
В соответствии с отчетом по исполнению муниципального задания МАУ "МФЦ" </t>
    </r>
    <r>
      <rPr>
        <u/>
        <sz val="12"/>
        <color theme="1"/>
        <rFont val="Times New Roman"/>
        <family val="1"/>
        <charset val="204"/>
      </rPr>
      <t>по предоставлению консультационных и методических услуг</t>
    </r>
    <r>
      <rPr>
        <sz val="12"/>
        <color theme="1"/>
        <rFont val="Times New Roman"/>
        <family val="1"/>
        <charset val="204"/>
      </rPr>
      <t>:</t>
    </r>
    <r>
      <rPr>
        <b/>
        <sz val="12"/>
        <color theme="1"/>
        <rFont val="Times New Roman"/>
        <family val="1"/>
        <charset val="204"/>
      </rPr>
      <t xml:space="preserve"> - </t>
    </r>
    <r>
      <rPr>
        <sz val="12"/>
        <color theme="1"/>
        <rFont val="Times New Roman"/>
        <family val="1"/>
        <charset val="204"/>
      </rPr>
      <t xml:space="preserve">среднее время ожидания в очереди для получения услуг - 3,27 мин.; - уровень удовлетворенности граждан качеством предоставления услуг 100%. Количество проведенных консультаций: федеральные услуги -2517; региональные услуги - 2025; - муниципальные услуги - 840; всего проведенных консультаций - 5382 услуги. </t>
    </r>
    <r>
      <rPr>
        <u/>
        <sz val="12"/>
        <color theme="1"/>
        <rFont val="Times New Roman"/>
        <family val="1"/>
        <charset val="204"/>
      </rPr>
      <t>По организации предоставления государственных и муниципальных услуг в МФЦ</t>
    </r>
    <r>
      <rPr>
        <sz val="12"/>
        <color theme="1"/>
        <rFont val="Times New Roman"/>
        <family val="1"/>
        <charset val="204"/>
      </rPr>
      <t xml:space="preserve">: - среднее время ожидания в очереди для получения услуг 4,58 мин.; - уровень удовлетворенности граждан качеством предоставления услуг 99,6%. Количество услуг: федеральные - 7635; региональные - 4838; муниципальные - 534; всего - 13007 услуг.                                                                Количество окон приема в МФЦ – 9
Количество государственных и муниципальных услуг, предоставляемых на базе МФЦ по заключенным соглашениям – всего: 207, в т.ч., федеральных – 51; региональных – 109; муниципальных – 47.
Платежным поручением от 03.06.2016 № 3750 муниципальным образованием город Югорск получена субсидия на развитие МФЦ (на проведение ремонта помещения МФЦ в целях приведения к единому фирменному стилю) в размере 1141,0 тыс.рублей.  После поведения запроса котировок 04.07.2016 заключен договор на проведение  ремонта с ООО СК «РОС». В связи с этим фактические расходы на ремонт помещения МФЦ будут осуществлены в третьем квартале текущего года.
</t>
    </r>
  </si>
  <si>
    <t>Заключено соглашение с ХМАО. Заключено 20 дополнительных соглашений с сельхозтоваропроизводителями. 8 субъектов получили государственную поддержку. 
Направлено на развитие сельского хозяйства 102 734,3 тыс. рублей, в том числе на поддержку: 
- животноводства - 91 207,5 тыс. рублей;
- скотоводства - 8 026,8 тыс. рублей;
- на развитие материально-технической базы  -                                     3 500,00 тыс. рублей.</t>
  </si>
  <si>
    <t>Исполняющий обязанности начальника управления</t>
  </si>
  <si>
    <t>/     Ж.В. Резинкина</t>
  </si>
  <si>
    <t xml:space="preserve">Расходы Учреждения в разрезе видов расходов составили:
- Фонд оплаты труда и взносы по обязательному социальному страхованию (58,8%);
- Иные выплаты персоналу казенного учреждения, за исключением фонда оплаты труда (75,5%);
- Закупка товаров, работ, услуг в сфере информационно-коммуникационных технологий (23,8%). </t>
  </si>
  <si>
    <t>Расходы учреждения в разрезе видов расходов составили:
- Фонд оплаты труда и взносы по обязательному социальному страхованию (48,0%);
- Иные выплаты персоналу казенного учреждения, за исключением фонда оплаты труда (48,0%);
- Закупка товаров, работ, услуг в сфере информационно-коммуникационных технологий (42,4%).</t>
  </si>
  <si>
    <t xml:space="preserve">Расходы учреждения в разрезе видов расходов составили:
- Фонд оплаты труда и взносы по обязательному социальному страхованию;
- Иные выплаты персоналу, за исключением фонда оплаты труда ;
- Закупка товаров, работ, услуг в сфере информационно-коммуникационных технологий.                                                                       По федеральному бюджету исполнение составило 67% от годовых назначений. Высокая доля исполнения объясняется тем, что выделенные субвенции на содержание отдела по ПВУ    освоены в полном объеме.  
По окружному бюджету исполнение составило 38,3% от годовых назначений. Исполнение ниже 50%, так как по субвенциям на содержание отдела ЗАГС бюджетные ассигнования зарезервированы на выплату заработной платы и начислений на выплаты по оплате труда в связи с нехваткой бюджетных ассигнований, выделенных из федерального бюджета на вышеуказанные цели. 
По местному бюджету исполнение составило 58,9% от годовых назначений.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</si>
</sst>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3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26282F"/>
      <name val="Times New Roman"/>
      <family val="1"/>
      <charset val="204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u/>
      <sz val="12"/>
      <color theme="1"/>
      <name val="Times New Roman"/>
      <family val="1"/>
      <charset val="204"/>
    </font>
    <font>
      <sz val="11.5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0" xfId="0" applyFill="1"/>
    <xf numFmtId="0" fontId="2" fillId="0" borderId="4" xfId="0" applyFont="1" applyFill="1" applyBorder="1" applyAlignment="1">
      <alignment horizontal="right" vertical="center"/>
    </xf>
    <xf numFmtId="0" fontId="10" fillId="0" borderId="0" xfId="0" applyFont="1" applyFill="1"/>
    <xf numFmtId="0" fontId="10" fillId="0" borderId="0" xfId="0" applyFont="1" applyFill="1" applyBorder="1"/>
    <xf numFmtId="0" fontId="10" fillId="0" borderId="2" xfId="0" applyFont="1" applyFill="1" applyBorder="1"/>
    <xf numFmtId="0" fontId="10" fillId="0" borderId="2" xfId="0" applyFont="1" applyFill="1" applyBorder="1" applyAlignment="1">
      <alignment horizont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right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4" fontId="9" fillId="0" borderId="0" xfId="0" applyNumberFormat="1" applyFont="1" applyFill="1" applyAlignment="1">
      <alignment horizontal="right" vertical="top"/>
    </xf>
    <xf numFmtId="4" fontId="8" fillId="0" borderId="0" xfId="0" applyNumberFormat="1" applyFont="1" applyFill="1" applyAlignment="1">
      <alignment horizontal="right" vertical="top"/>
    </xf>
    <xf numFmtId="164" fontId="0" fillId="0" borderId="0" xfId="0" applyNumberFormat="1" applyFill="1"/>
    <xf numFmtId="0" fontId="0" fillId="0" borderId="0" xfId="0" applyFill="1" applyBorder="1"/>
    <xf numFmtId="0" fontId="0" fillId="0" borderId="6" xfId="0" applyFill="1" applyBorder="1"/>
    <xf numFmtId="0" fontId="4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justify" vertical="center"/>
    </xf>
    <xf numFmtId="0" fontId="4" fillId="0" borderId="2" xfId="0" applyFont="1" applyFill="1" applyBorder="1" applyAlignment="1">
      <alignment horizontal="left"/>
    </xf>
    <xf numFmtId="0" fontId="0" fillId="0" borderId="2" xfId="0" applyFill="1" applyBorder="1"/>
    <xf numFmtId="0" fontId="6" fillId="0" borderId="0" xfId="0" applyFont="1" applyFill="1" applyAlignment="1"/>
    <xf numFmtId="0" fontId="4" fillId="0" borderId="2" xfId="0" applyFont="1" applyFill="1" applyBorder="1"/>
    <xf numFmtId="0" fontId="3" fillId="0" borderId="0" xfId="0" applyFont="1" applyFill="1" applyAlignment="1">
      <alignment vertical="center"/>
    </xf>
    <xf numFmtId="0" fontId="7" fillId="0" borderId="0" xfId="0" applyFont="1" applyFill="1"/>
    <xf numFmtId="0" fontId="7" fillId="0" borderId="0" xfId="0" applyFont="1" applyFill="1" applyAlignment="1">
      <alignment horizontal="center"/>
    </xf>
    <xf numFmtId="0" fontId="6" fillId="0" borderId="0" xfId="0" applyFont="1" applyFill="1" applyBorder="1"/>
    <xf numFmtId="0" fontId="4" fillId="0" borderId="0" xfId="0" applyFont="1" applyFill="1" applyBorder="1" applyAlignment="1">
      <alignment vertical="center" wrapText="1"/>
    </xf>
    <xf numFmtId="0" fontId="8" fillId="0" borderId="0" xfId="0" applyFont="1" applyFill="1" applyBorder="1"/>
    <xf numFmtId="0" fontId="4" fillId="0" borderId="0" xfId="0" applyFont="1" applyFill="1" applyBorder="1" applyAlignment="1"/>
    <xf numFmtId="0" fontId="4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vertical="center"/>
    </xf>
    <xf numFmtId="0" fontId="7" fillId="0" borderId="0" xfId="0" applyFont="1" applyFill="1" applyBorder="1"/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165" fontId="2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justify" vertical="center"/>
    </xf>
    <xf numFmtId="0" fontId="5" fillId="0" borderId="0" xfId="0" applyFont="1" applyFill="1"/>
    <xf numFmtId="0" fontId="4" fillId="0" borderId="0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center"/>
    </xf>
    <xf numFmtId="0" fontId="1" fillId="0" borderId="10" xfId="0" applyFont="1" applyFill="1" applyBorder="1" applyAlignment="1">
      <alignment horizontal="center" vertical="top" wrapText="1"/>
    </xf>
    <xf numFmtId="0" fontId="1" fillId="0" borderId="11" xfId="0" applyFont="1" applyFill="1" applyBorder="1" applyAlignment="1">
      <alignment horizontal="center" vertical="top" wrapText="1"/>
    </xf>
    <xf numFmtId="0" fontId="1" fillId="0" borderId="5" xfId="0" applyFont="1" applyFill="1" applyBorder="1" applyAlignment="1">
      <alignment horizontal="center" vertical="top" wrapText="1"/>
    </xf>
    <xf numFmtId="49" fontId="2" fillId="0" borderId="10" xfId="0" applyNumberFormat="1" applyFont="1" applyFill="1" applyBorder="1" applyAlignment="1">
      <alignment horizontal="center" vertical="center" wrapText="1"/>
    </xf>
    <xf numFmtId="49" fontId="2" fillId="0" borderId="11" xfId="0" applyNumberFormat="1" applyFont="1" applyFill="1" applyBorder="1" applyAlignment="1">
      <alignment horizontal="center" vertical="center" wrapText="1"/>
    </xf>
    <xf numFmtId="49" fontId="2" fillId="0" borderId="5" xfId="0" applyNumberFormat="1" applyFont="1" applyFill="1" applyBorder="1" applyAlignment="1">
      <alignment horizontal="center" vertical="center" wrapText="1"/>
    </xf>
    <xf numFmtId="0" fontId="2" fillId="0" borderId="7" xfId="0" quotePrefix="1" applyFont="1" applyFill="1" applyBorder="1" applyAlignment="1">
      <alignment horizontal="center" vertical="center" wrapText="1"/>
    </xf>
    <xf numFmtId="0" fontId="2" fillId="0" borderId="8" xfId="0" quotePrefix="1" applyFont="1" applyFill="1" applyBorder="1" applyAlignment="1">
      <alignment horizontal="center" vertical="center" wrapText="1"/>
    </xf>
    <xf numFmtId="0" fontId="2" fillId="0" borderId="9" xfId="0" quotePrefix="1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top" wrapText="1"/>
    </xf>
    <xf numFmtId="0" fontId="2" fillId="0" borderId="11" xfId="0" applyFont="1" applyFill="1" applyBorder="1" applyAlignment="1">
      <alignment horizontal="center" vertical="top" wrapText="1"/>
    </xf>
    <xf numFmtId="0" fontId="2" fillId="0" borderId="5" xfId="0" applyFont="1" applyFill="1" applyBorder="1" applyAlignment="1">
      <alignment horizontal="center" vertical="top" wrapText="1"/>
    </xf>
    <xf numFmtId="0" fontId="4" fillId="0" borderId="10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shrinkToFit="1"/>
    </xf>
    <xf numFmtId="0" fontId="2" fillId="0" borderId="3" xfId="0" applyFont="1" applyFill="1" applyBorder="1" applyAlignment="1">
      <alignment horizontal="center" vertical="center" shrinkToFit="1"/>
    </xf>
    <xf numFmtId="0" fontId="2" fillId="0" borderId="0" xfId="0" applyFont="1" applyFill="1" applyBorder="1" applyAlignment="1">
      <alignment horizontal="center" vertical="center" shrinkToFi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59"/>
  <sheetViews>
    <sheetView tabSelected="1" view="pageBreakPreview" zoomScale="80" zoomScaleNormal="60" zoomScaleSheetLayoutView="80" workbookViewId="0">
      <pane ySplit="13" topLeftCell="A84" activePane="bottomLeft" state="frozen"/>
      <selection pane="bottomLeft" activeCell="G58" sqref="G58"/>
    </sheetView>
  </sheetViews>
  <sheetFormatPr defaultColWidth="9.140625" defaultRowHeight="15" x14ac:dyDescent="0.25"/>
  <cols>
    <col min="1" max="1" width="7" style="1" customWidth="1"/>
    <col min="2" max="2" width="34.140625" style="1" customWidth="1"/>
    <col min="3" max="3" width="20.5703125" style="1" customWidth="1"/>
    <col min="4" max="4" width="14.28515625" style="1" customWidth="1"/>
    <col min="5" max="5" width="17.28515625" style="1" customWidth="1"/>
    <col min="6" max="6" width="13.85546875" style="1" customWidth="1"/>
    <col min="7" max="7" width="15.140625" style="1" customWidth="1"/>
    <col min="8" max="8" width="23.140625" style="1" customWidth="1"/>
    <col min="9" max="9" width="24" style="1" customWidth="1"/>
    <col min="10" max="10" width="52.85546875" style="1" customWidth="1"/>
    <col min="11" max="11" width="9.140625" style="1"/>
    <col min="12" max="12" width="12.140625" style="1" customWidth="1"/>
    <col min="13" max="13" width="8.5703125" style="1" customWidth="1"/>
    <col min="14" max="14" width="7" style="1" customWidth="1"/>
    <col min="15" max="16384" width="9.140625" style="1"/>
  </cols>
  <sheetData>
    <row r="1" spans="1:12" ht="15.75" x14ac:dyDescent="0.25">
      <c r="A1" s="64" t="s">
        <v>0</v>
      </c>
      <c r="B1" s="64"/>
      <c r="C1" s="64"/>
      <c r="D1" s="64"/>
      <c r="E1" s="64"/>
      <c r="F1" s="64"/>
      <c r="G1" s="64"/>
      <c r="H1" s="64"/>
      <c r="I1" s="64"/>
      <c r="J1" s="64"/>
    </row>
    <row r="2" spans="1:12" ht="15.75" x14ac:dyDescent="0.25">
      <c r="A2" s="64" t="s">
        <v>1</v>
      </c>
      <c r="B2" s="64"/>
      <c r="C2" s="64"/>
      <c r="D2" s="64"/>
      <c r="E2" s="64"/>
      <c r="F2" s="64"/>
      <c r="G2" s="64"/>
      <c r="H2" s="64"/>
      <c r="I2" s="64"/>
      <c r="J2" s="64"/>
    </row>
    <row r="3" spans="1:12" ht="15.75" x14ac:dyDescent="0.25">
      <c r="A3" s="7"/>
      <c r="B3" s="7"/>
      <c r="C3" s="7"/>
      <c r="D3" s="8" t="s">
        <v>23</v>
      </c>
      <c r="E3" s="18" t="s">
        <v>24</v>
      </c>
      <c r="F3" s="9" t="s">
        <v>87</v>
      </c>
      <c r="G3" s="10" t="s">
        <v>52</v>
      </c>
      <c r="H3" s="7"/>
      <c r="I3" s="7"/>
      <c r="J3" s="7"/>
    </row>
    <row r="4" spans="1:12" ht="15.75" x14ac:dyDescent="0.25">
      <c r="A4" s="18"/>
    </row>
    <row r="5" spans="1:12" ht="51.75" customHeight="1" x14ac:dyDescent="0.25">
      <c r="A5" s="68" t="s">
        <v>25</v>
      </c>
      <c r="B5" s="68"/>
      <c r="C5" s="68"/>
      <c r="D5" s="68"/>
      <c r="E5" s="3"/>
      <c r="F5" s="3"/>
      <c r="G5" s="3"/>
      <c r="H5" s="3"/>
      <c r="I5" s="3"/>
      <c r="J5" s="3"/>
    </row>
    <row r="6" spans="1:12" ht="15.75" x14ac:dyDescent="0.25">
      <c r="A6" s="65" t="s">
        <v>50</v>
      </c>
      <c r="B6" s="65"/>
      <c r="C6" s="65"/>
      <c r="D6" s="66"/>
      <c r="E6" s="4"/>
      <c r="F6" s="4"/>
      <c r="G6" s="4"/>
      <c r="H6" s="4"/>
      <c r="I6" s="4"/>
      <c r="J6" s="4"/>
      <c r="L6" s="14"/>
    </row>
    <row r="7" spans="1:12" ht="15.75" x14ac:dyDescent="0.25">
      <c r="A7" s="69" t="s">
        <v>22</v>
      </c>
      <c r="B7" s="69"/>
      <c r="C7" s="69"/>
      <c r="D7" s="70"/>
      <c r="E7" s="4"/>
      <c r="F7" s="4"/>
      <c r="G7" s="4"/>
      <c r="H7" s="4"/>
      <c r="I7" s="4"/>
      <c r="J7" s="4"/>
    </row>
    <row r="8" spans="1:12" ht="15.75" x14ac:dyDescent="0.25">
      <c r="A8" s="67" t="s">
        <v>51</v>
      </c>
      <c r="B8" s="67"/>
      <c r="C8" s="67"/>
      <c r="D8" s="67"/>
      <c r="E8" s="4"/>
      <c r="F8" s="4"/>
      <c r="G8" s="4"/>
      <c r="H8" s="4"/>
      <c r="I8" s="4"/>
      <c r="J8" s="4"/>
    </row>
    <row r="9" spans="1:12" ht="15.75" x14ac:dyDescent="0.25">
      <c r="A9" s="2" t="s">
        <v>2</v>
      </c>
      <c r="B9" s="5"/>
      <c r="C9" s="5"/>
      <c r="D9" s="5"/>
      <c r="E9" s="5"/>
      <c r="F9" s="5"/>
      <c r="G9" s="6"/>
      <c r="H9" s="5"/>
      <c r="I9" s="5"/>
      <c r="J9" s="5"/>
      <c r="K9" s="14"/>
    </row>
    <row r="10" spans="1:12" ht="27.75" customHeight="1" x14ac:dyDescent="0.25">
      <c r="A10" s="44" t="s">
        <v>3</v>
      </c>
      <c r="B10" s="44" t="s">
        <v>53</v>
      </c>
      <c r="C10" s="44" t="s">
        <v>54</v>
      </c>
      <c r="D10" s="44" t="s">
        <v>4</v>
      </c>
      <c r="E10" s="44" t="s">
        <v>5</v>
      </c>
      <c r="F10" s="44" t="s">
        <v>6</v>
      </c>
      <c r="G10" s="44" t="s">
        <v>26</v>
      </c>
      <c r="H10" s="44" t="s">
        <v>7</v>
      </c>
      <c r="I10" s="44"/>
      <c r="J10" s="63" t="s">
        <v>56</v>
      </c>
      <c r="K10" s="15"/>
    </row>
    <row r="11" spans="1:12" ht="35.25" customHeight="1" x14ac:dyDescent="0.25">
      <c r="A11" s="44"/>
      <c r="B11" s="44"/>
      <c r="C11" s="44"/>
      <c r="D11" s="44"/>
      <c r="E11" s="44"/>
      <c r="F11" s="44"/>
      <c r="G11" s="44"/>
      <c r="H11" s="17" t="s">
        <v>8</v>
      </c>
      <c r="I11" s="17" t="s">
        <v>9</v>
      </c>
      <c r="J11" s="44"/>
    </row>
    <row r="12" spans="1:12" ht="64.5" customHeight="1" x14ac:dyDescent="0.25">
      <c r="A12" s="44"/>
      <c r="B12" s="44"/>
      <c r="C12" s="44"/>
      <c r="D12" s="44"/>
      <c r="E12" s="44"/>
      <c r="F12" s="44"/>
      <c r="G12" s="44"/>
      <c r="H12" s="17" t="s">
        <v>55</v>
      </c>
      <c r="I12" s="17" t="s">
        <v>10</v>
      </c>
      <c r="J12" s="44"/>
    </row>
    <row r="13" spans="1:12" ht="15.75" x14ac:dyDescent="0.25">
      <c r="A13" s="17">
        <v>1</v>
      </c>
      <c r="B13" s="17">
        <v>2</v>
      </c>
      <c r="C13" s="17">
        <v>3</v>
      </c>
      <c r="D13" s="17">
        <v>4</v>
      </c>
      <c r="E13" s="17">
        <v>5</v>
      </c>
      <c r="F13" s="17">
        <v>6</v>
      </c>
      <c r="G13" s="17">
        <v>7</v>
      </c>
      <c r="H13" s="17">
        <v>8</v>
      </c>
      <c r="I13" s="17">
        <v>9</v>
      </c>
      <c r="J13" s="17">
        <v>10</v>
      </c>
    </row>
    <row r="14" spans="1:12" ht="15" customHeight="1" x14ac:dyDescent="0.25">
      <c r="A14" s="45" t="s">
        <v>58</v>
      </c>
      <c r="B14" s="45"/>
      <c r="C14" s="45"/>
      <c r="D14" s="45"/>
      <c r="E14" s="45"/>
      <c r="F14" s="45"/>
      <c r="G14" s="45"/>
      <c r="H14" s="45"/>
      <c r="I14" s="45"/>
      <c r="J14" s="45"/>
      <c r="K14" s="15"/>
    </row>
    <row r="15" spans="1:12" ht="15" customHeight="1" x14ac:dyDescent="0.25">
      <c r="A15" s="45" t="s">
        <v>60</v>
      </c>
      <c r="B15" s="45"/>
      <c r="C15" s="45"/>
      <c r="D15" s="45"/>
      <c r="E15" s="45"/>
      <c r="F15" s="45"/>
      <c r="G15" s="45"/>
      <c r="H15" s="45"/>
      <c r="I15" s="45"/>
      <c r="J15" s="45"/>
      <c r="L15" s="14"/>
    </row>
    <row r="16" spans="1:12" ht="15" customHeight="1" x14ac:dyDescent="0.25">
      <c r="A16" s="45" t="s">
        <v>59</v>
      </c>
      <c r="B16" s="45"/>
      <c r="C16" s="45"/>
      <c r="D16" s="45"/>
      <c r="E16" s="45"/>
      <c r="F16" s="45"/>
      <c r="G16" s="45"/>
      <c r="H16" s="45"/>
      <c r="I16" s="45"/>
      <c r="J16" s="45"/>
    </row>
    <row r="17" spans="1:10" ht="33.75" customHeight="1" x14ac:dyDescent="0.25">
      <c r="A17" s="43" t="s">
        <v>66</v>
      </c>
      <c r="B17" s="44" t="s">
        <v>57</v>
      </c>
      <c r="C17" s="44" t="s">
        <v>34</v>
      </c>
      <c r="D17" s="35" t="s">
        <v>12</v>
      </c>
      <c r="E17" s="36">
        <v>6431.2</v>
      </c>
      <c r="F17" s="36">
        <v>6431.2</v>
      </c>
      <c r="G17" s="36">
        <v>4307.2</v>
      </c>
      <c r="H17" s="36">
        <f>G17-F17</f>
        <v>-2124</v>
      </c>
      <c r="I17" s="36">
        <f>(G17/F17)*100</f>
        <v>66.97350416718497</v>
      </c>
      <c r="J17" s="58" t="s">
        <v>95</v>
      </c>
    </row>
    <row r="18" spans="1:10" ht="47.25" customHeight="1" x14ac:dyDescent="0.25">
      <c r="A18" s="43"/>
      <c r="B18" s="44"/>
      <c r="C18" s="44"/>
      <c r="D18" s="35" t="s">
        <v>14</v>
      </c>
      <c r="E18" s="36">
        <v>1474.4</v>
      </c>
      <c r="F18" s="36">
        <v>1474.4</v>
      </c>
      <c r="G18" s="36">
        <v>564.79999999999995</v>
      </c>
      <c r="H18" s="36">
        <f>G18-F18</f>
        <v>-909.60000000000014</v>
      </c>
      <c r="I18" s="36">
        <f>(G18/F18)*100</f>
        <v>38.307107976125877</v>
      </c>
      <c r="J18" s="59"/>
    </row>
    <row r="19" spans="1:10" ht="32.25" customHeight="1" x14ac:dyDescent="0.25">
      <c r="A19" s="43"/>
      <c r="B19" s="44"/>
      <c r="C19" s="44"/>
      <c r="D19" s="35" t="s">
        <v>15</v>
      </c>
      <c r="E19" s="36">
        <v>107962.9</v>
      </c>
      <c r="F19" s="36">
        <v>107962.9</v>
      </c>
      <c r="G19" s="36">
        <v>63549.599999999999</v>
      </c>
      <c r="H19" s="36">
        <f>G19-F19</f>
        <v>-44413.299999999996</v>
      </c>
      <c r="I19" s="36">
        <f t="shared" ref="I19:I41" si="0">(G19/F19)*100</f>
        <v>58.862442561287253</v>
      </c>
      <c r="J19" s="59"/>
    </row>
    <row r="20" spans="1:10" ht="45.75" customHeight="1" x14ac:dyDescent="0.25">
      <c r="A20" s="43"/>
      <c r="B20" s="44"/>
      <c r="C20" s="44"/>
      <c r="D20" s="35" t="s">
        <v>16</v>
      </c>
      <c r="E20" s="36">
        <v>0</v>
      </c>
      <c r="F20" s="36">
        <v>0</v>
      </c>
      <c r="G20" s="36">
        <v>0</v>
      </c>
      <c r="H20" s="36">
        <f>G20-F20</f>
        <v>0</v>
      </c>
      <c r="I20" s="36" t="e">
        <f t="shared" si="0"/>
        <v>#DIV/0!</v>
      </c>
      <c r="J20" s="59"/>
    </row>
    <row r="21" spans="1:10" ht="94.5" customHeight="1" x14ac:dyDescent="0.25">
      <c r="A21" s="43"/>
      <c r="B21" s="44"/>
      <c r="C21" s="44"/>
      <c r="D21" s="34" t="s">
        <v>18</v>
      </c>
      <c r="E21" s="37">
        <f>SUM(E17,E18,E19)</f>
        <v>115868.5</v>
      </c>
      <c r="F21" s="37">
        <f>SUM(F17,F18,F19)</f>
        <v>115868.5</v>
      </c>
      <c r="G21" s="37">
        <f>SUM(G17,G18,G19)</f>
        <v>68421.600000000006</v>
      </c>
      <c r="H21" s="37">
        <f>G21-F21</f>
        <v>-47446.899999999994</v>
      </c>
      <c r="I21" s="37">
        <f>(G21/F21)*100</f>
        <v>59.05107945645279</v>
      </c>
      <c r="J21" s="60"/>
    </row>
    <row r="22" spans="1:10" ht="30" customHeight="1" x14ac:dyDescent="0.25">
      <c r="A22" s="43"/>
      <c r="B22" s="44"/>
      <c r="C22" s="44" t="s">
        <v>41</v>
      </c>
      <c r="D22" s="35" t="s">
        <v>12</v>
      </c>
      <c r="E22" s="36">
        <v>0</v>
      </c>
      <c r="F22" s="36">
        <v>0</v>
      </c>
      <c r="G22" s="36">
        <v>0</v>
      </c>
      <c r="H22" s="36">
        <f t="shared" ref="H22:H38" si="1">G22-F22</f>
        <v>0</v>
      </c>
      <c r="I22" s="36" t="e">
        <f t="shared" si="0"/>
        <v>#DIV/0!</v>
      </c>
      <c r="J22" s="61" t="s">
        <v>93</v>
      </c>
    </row>
    <row r="23" spans="1:10" ht="48" customHeight="1" x14ac:dyDescent="0.25">
      <c r="A23" s="43"/>
      <c r="B23" s="44"/>
      <c r="C23" s="44"/>
      <c r="D23" s="35" t="s">
        <v>14</v>
      </c>
      <c r="E23" s="36">
        <v>0</v>
      </c>
      <c r="F23" s="36">
        <v>0</v>
      </c>
      <c r="G23" s="36">
        <v>0</v>
      </c>
      <c r="H23" s="36">
        <f t="shared" si="1"/>
        <v>0</v>
      </c>
      <c r="I23" s="36" t="e">
        <f t="shared" si="0"/>
        <v>#DIV/0!</v>
      </c>
      <c r="J23" s="62"/>
    </row>
    <row r="24" spans="1:10" ht="39.75" customHeight="1" x14ac:dyDescent="0.25">
      <c r="A24" s="43"/>
      <c r="B24" s="44"/>
      <c r="C24" s="44"/>
      <c r="D24" s="35" t="s">
        <v>15</v>
      </c>
      <c r="E24" s="36">
        <v>18230</v>
      </c>
      <c r="F24" s="36">
        <v>18230</v>
      </c>
      <c r="G24" s="36">
        <v>10473.6</v>
      </c>
      <c r="H24" s="36">
        <f t="shared" si="1"/>
        <v>-7756.4</v>
      </c>
      <c r="I24" s="36">
        <f t="shared" ref="I24:I29" si="2">(G24/F24)*100</f>
        <v>57.452550740537575</v>
      </c>
      <c r="J24" s="62"/>
    </row>
    <row r="25" spans="1:10" ht="63.75" customHeight="1" x14ac:dyDescent="0.25">
      <c r="A25" s="43"/>
      <c r="B25" s="44"/>
      <c r="C25" s="44"/>
      <c r="D25" s="35" t="s">
        <v>16</v>
      </c>
      <c r="E25" s="36">
        <v>0</v>
      </c>
      <c r="F25" s="36">
        <v>0</v>
      </c>
      <c r="G25" s="36">
        <v>0</v>
      </c>
      <c r="H25" s="36">
        <f t="shared" si="1"/>
        <v>0</v>
      </c>
      <c r="I25" s="36" t="e">
        <f t="shared" si="2"/>
        <v>#DIV/0!</v>
      </c>
      <c r="J25" s="62"/>
    </row>
    <row r="26" spans="1:10" ht="24.75" customHeight="1" x14ac:dyDescent="0.25">
      <c r="A26" s="43"/>
      <c r="B26" s="44"/>
      <c r="C26" s="44"/>
      <c r="D26" s="34" t="s">
        <v>18</v>
      </c>
      <c r="E26" s="37">
        <f>SUM(E22,E23,E24)</f>
        <v>18230</v>
      </c>
      <c r="F26" s="37">
        <f>SUM(F22,F23,F24)</f>
        <v>18230</v>
      </c>
      <c r="G26" s="37">
        <f>SUM(G22,G23,G24)</f>
        <v>10473.6</v>
      </c>
      <c r="H26" s="37">
        <f t="shared" si="1"/>
        <v>-7756.4</v>
      </c>
      <c r="I26" s="37">
        <f>(G26/F26)*100</f>
        <v>57.452550740537575</v>
      </c>
      <c r="J26" s="63"/>
    </row>
    <row r="27" spans="1:10" ht="33" customHeight="1" x14ac:dyDescent="0.25">
      <c r="A27" s="43"/>
      <c r="B27" s="44"/>
      <c r="C27" s="44" t="s">
        <v>42</v>
      </c>
      <c r="D27" s="35" t="s">
        <v>12</v>
      </c>
      <c r="E27" s="36">
        <v>0</v>
      </c>
      <c r="F27" s="36">
        <v>0</v>
      </c>
      <c r="G27" s="36">
        <v>0</v>
      </c>
      <c r="H27" s="36">
        <f t="shared" si="1"/>
        <v>0</v>
      </c>
      <c r="I27" s="36" t="e">
        <f t="shared" si="2"/>
        <v>#DIV/0!</v>
      </c>
      <c r="J27" s="61" t="s">
        <v>94</v>
      </c>
    </row>
    <row r="28" spans="1:10" ht="63" customHeight="1" x14ac:dyDescent="0.25">
      <c r="A28" s="43"/>
      <c r="B28" s="44"/>
      <c r="C28" s="44"/>
      <c r="D28" s="35" t="s">
        <v>14</v>
      </c>
      <c r="E28" s="36">
        <v>0</v>
      </c>
      <c r="F28" s="36">
        <v>0</v>
      </c>
      <c r="G28" s="36">
        <v>0</v>
      </c>
      <c r="H28" s="36">
        <f t="shared" si="1"/>
        <v>0</v>
      </c>
      <c r="I28" s="36" t="e">
        <f t="shared" si="2"/>
        <v>#DIV/0!</v>
      </c>
      <c r="J28" s="62"/>
    </row>
    <row r="29" spans="1:10" ht="42" customHeight="1" x14ac:dyDescent="0.25">
      <c r="A29" s="43"/>
      <c r="B29" s="44"/>
      <c r="C29" s="44"/>
      <c r="D29" s="35" t="s">
        <v>15</v>
      </c>
      <c r="E29" s="36">
        <v>36425.199999999997</v>
      </c>
      <c r="F29" s="36">
        <v>36425.199999999997</v>
      </c>
      <c r="G29" s="36">
        <v>17366.900000000001</v>
      </c>
      <c r="H29" s="36">
        <f t="shared" si="1"/>
        <v>-19058.299999999996</v>
      </c>
      <c r="I29" s="36">
        <f t="shared" si="2"/>
        <v>47.678255713077768</v>
      </c>
      <c r="J29" s="62"/>
    </row>
    <row r="30" spans="1:10" ht="63.75" customHeight="1" x14ac:dyDescent="0.25">
      <c r="A30" s="43"/>
      <c r="B30" s="44"/>
      <c r="C30" s="44"/>
      <c r="D30" s="35" t="s">
        <v>16</v>
      </c>
      <c r="E30" s="36">
        <v>0</v>
      </c>
      <c r="F30" s="36">
        <v>0</v>
      </c>
      <c r="G30" s="36">
        <v>0</v>
      </c>
      <c r="H30" s="36">
        <f t="shared" si="1"/>
        <v>0</v>
      </c>
      <c r="I30" s="36" t="e">
        <f t="shared" ref="I30" si="3">(G30/F30)*100</f>
        <v>#DIV/0!</v>
      </c>
      <c r="J30" s="62"/>
    </row>
    <row r="31" spans="1:10" ht="29.25" customHeight="1" x14ac:dyDescent="0.25">
      <c r="A31" s="43"/>
      <c r="B31" s="44"/>
      <c r="C31" s="44"/>
      <c r="D31" s="34" t="s">
        <v>18</v>
      </c>
      <c r="E31" s="37">
        <f>SUM(E27,E28,E29)</f>
        <v>36425.199999999997</v>
      </c>
      <c r="F31" s="37">
        <f>SUM(F27,F28,F29)</f>
        <v>36425.199999999997</v>
      </c>
      <c r="G31" s="37">
        <f>SUM(G27,G28,G29)</f>
        <v>17366.900000000001</v>
      </c>
      <c r="H31" s="37">
        <f t="shared" si="1"/>
        <v>-19058.299999999996</v>
      </c>
      <c r="I31" s="37">
        <f>(G31/F31)*100</f>
        <v>47.678255713077768</v>
      </c>
      <c r="J31" s="63"/>
    </row>
    <row r="32" spans="1:10" ht="25.5" customHeight="1" x14ac:dyDescent="0.25">
      <c r="A32" s="45" t="s">
        <v>11</v>
      </c>
      <c r="B32" s="45"/>
      <c r="C32" s="45"/>
      <c r="D32" s="35" t="s">
        <v>12</v>
      </c>
      <c r="E32" s="36">
        <f>E17+E22+E27</f>
        <v>6431.2</v>
      </c>
      <c r="F32" s="36">
        <f>F17+F22+F27</f>
        <v>6431.2</v>
      </c>
      <c r="G32" s="36">
        <f>G17+G22+G27</f>
        <v>4307.2</v>
      </c>
      <c r="H32" s="36">
        <f t="shared" si="1"/>
        <v>-2124</v>
      </c>
      <c r="I32" s="36">
        <f t="shared" si="0"/>
        <v>66.97350416718497</v>
      </c>
      <c r="J32" s="35" t="s">
        <v>13</v>
      </c>
    </row>
    <row r="33" spans="1:13" ht="47.25" x14ac:dyDescent="0.25">
      <c r="A33" s="45"/>
      <c r="B33" s="45"/>
      <c r="C33" s="45"/>
      <c r="D33" s="35" t="s">
        <v>14</v>
      </c>
      <c r="E33" s="36">
        <f>E18+E23+E28</f>
        <v>1474.4</v>
      </c>
      <c r="F33" s="36">
        <f t="shared" ref="F33:F34" si="4">F18+F23+F28</f>
        <v>1474.4</v>
      </c>
      <c r="G33" s="36">
        <f>G18+G23+G28</f>
        <v>564.79999999999995</v>
      </c>
      <c r="H33" s="36">
        <f t="shared" si="1"/>
        <v>-909.60000000000014</v>
      </c>
      <c r="I33" s="36">
        <f t="shared" si="0"/>
        <v>38.307107976125877</v>
      </c>
      <c r="J33" s="35" t="s">
        <v>13</v>
      </c>
      <c r="L33" s="11"/>
      <c r="M33" s="11"/>
    </row>
    <row r="34" spans="1:13" ht="31.5" x14ac:dyDescent="0.25">
      <c r="A34" s="45"/>
      <c r="B34" s="45"/>
      <c r="C34" s="45"/>
      <c r="D34" s="35" t="s">
        <v>15</v>
      </c>
      <c r="E34" s="36">
        <f>E19+E24+E29</f>
        <v>162618.09999999998</v>
      </c>
      <c r="F34" s="36">
        <f t="shared" si="4"/>
        <v>162618.09999999998</v>
      </c>
      <c r="G34" s="36">
        <f>G19+G24+G29</f>
        <v>91390.1</v>
      </c>
      <c r="H34" s="36">
        <f t="shared" si="1"/>
        <v>-71227.999999999971</v>
      </c>
      <c r="I34" s="36">
        <f t="shared" si="0"/>
        <v>56.199217676261135</v>
      </c>
      <c r="J34" s="35" t="s">
        <v>13</v>
      </c>
      <c r="L34" s="12"/>
      <c r="M34" s="12"/>
    </row>
    <row r="35" spans="1:13" ht="63" x14ac:dyDescent="0.25">
      <c r="A35" s="45"/>
      <c r="B35" s="45"/>
      <c r="C35" s="45"/>
      <c r="D35" s="35" t="s">
        <v>16</v>
      </c>
      <c r="E35" s="36">
        <f>SUM(E20,E25,E30)</f>
        <v>0</v>
      </c>
      <c r="F35" s="36">
        <f>SUM(F20,F25,F30)</f>
        <v>0</v>
      </c>
      <c r="G35" s="36">
        <f>SUM(G20,G30,G25)</f>
        <v>0</v>
      </c>
      <c r="H35" s="36">
        <f>G35-F35</f>
        <v>0</v>
      </c>
      <c r="I35" s="36" t="e">
        <f>(G35/F35)*100</f>
        <v>#DIV/0!</v>
      </c>
      <c r="J35" s="35" t="s">
        <v>13</v>
      </c>
      <c r="L35" s="12"/>
      <c r="M35" s="12"/>
    </row>
    <row r="36" spans="1:13" ht="15.75" x14ac:dyDescent="0.25">
      <c r="A36" s="45"/>
      <c r="B36" s="45"/>
      <c r="C36" s="45"/>
      <c r="D36" s="34" t="s">
        <v>18</v>
      </c>
      <c r="E36" s="37">
        <f>SUM(E32,E33,E34)</f>
        <v>170523.69999999998</v>
      </c>
      <c r="F36" s="37">
        <f>SUM(F32,F33,F34)</f>
        <v>170523.69999999998</v>
      </c>
      <c r="G36" s="37">
        <f>SUM(G32,G33,G34,G35)</f>
        <v>96262.1</v>
      </c>
      <c r="H36" s="37">
        <f t="shared" si="1"/>
        <v>-74261.599999999977</v>
      </c>
      <c r="I36" s="37">
        <f>(G36/F36)*100</f>
        <v>56.450862841939283</v>
      </c>
      <c r="J36" s="34"/>
      <c r="L36" s="12"/>
      <c r="M36" s="12"/>
    </row>
    <row r="37" spans="1:13" ht="30.75" customHeight="1" x14ac:dyDescent="0.25">
      <c r="A37" s="45" t="s">
        <v>27</v>
      </c>
      <c r="B37" s="45"/>
      <c r="C37" s="45"/>
      <c r="D37" s="34" t="s">
        <v>12</v>
      </c>
      <c r="E37" s="37">
        <f>E32</f>
        <v>6431.2</v>
      </c>
      <c r="F37" s="37">
        <f t="shared" ref="F37" si="5">F32</f>
        <v>6431.2</v>
      </c>
      <c r="G37" s="37">
        <f>G32</f>
        <v>4307.2</v>
      </c>
      <c r="H37" s="37">
        <f t="shared" si="1"/>
        <v>-2124</v>
      </c>
      <c r="I37" s="37">
        <f t="shared" si="0"/>
        <v>66.97350416718497</v>
      </c>
      <c r="J37" s="34" t="s">
        <v>13</v>
      </c>
      <c r="L37" s="12"/>
      <c r="M37" s="12"/>
    </row>
    <row r="38" spans="1:13" ht="47.25" x14ac:dyDescent="0.25">
      <c r="A38" s="45"/>
      <c r="B38" s="45"/>
      <c r="C38" s="45"/>
      <c r="D38" s="34" t="s">
        <v>14</v>
      </c>
      <c r="E38" s="37">
        <f>E33</f>
        <v>1474.4</v>
      </c>
      <c r="F38" s="37">
        <f t="shared" ref="F38" si="6">F33</f>
        <v>1474.4</v>
      </c>
      <c r="G38" s="37">
        <f>G33</f>
        <v>564.79999999999995</v>
      </c>
      <c r="H38" s="37">
        <f t="shared" si="1"/>
        <v>-909.60000000000014</v>
      </c>
      <c r="I38" s="37">
        <f t="shared" si="0"/>
        <v>38.307107976125877</v>
      </c>
      <c r="J38" s="34" t="s">
        <v>13</v>
      </c>
      <c r="L38" s="12"/>
      <c r="M38" s="12"/>
    </row>
    <row r="39" spans="1:13" ht="31.5" x14ac:dyDescent="0.25">
      <c r="A39" s="45"/>
      <c r="B39" s="45"/>
      <c r="C39" s="45"/>
      <c r="D39" s="34" t="s">
        <v>15</v>
      </c>
      <c r="E39" s="37">
        <f>E34</f>
        <v>162618.09999999998</v>
      </c>
      <c r="F39" s="37">
        <f t="shared" ref="F39" si="7">F34</f>
        <v>162618.09999999998</v>
      </c>
      <c r="G39" s="37">
        <f>G34</f>
        <v>91390.1</v>
      </c>
      <c r="H39" s="37">
        <f>G39-F39</f>
        <v>-71227.999999999971</v>
      </c>
      <c r="I39" s="37">
        <f t="shared" si="0"/>
        <v>56.199217676261135</v>
      </c>
      <c r="J39" s="34" t="s">
        <v>13</v>
      </c>
      <c r="L39" s="12"/>
      <c r="M39" s="12"/>
    </row>
    <row r="40" spans="1:13" ht="63" x14ac:dyDescent="0.25">
      <c r="A40" s="45"/>
      <c r="B40" s="45"/>
      <c r="C40" s="45"/>
      <c r="D40" s="34" t="s">
        <v>16</v>
      </c>
      <c r="E40" s="37">
        <f>E35</f>
        <v>0</v>
      </c>
      <c r="F40" s="37">
        <f>F35</f>
        <v>0</v>
      </c>
      <c r="G40" s="37">
        <f t="shared" ref="G40" si="8">G35</f>
        <v>0</v>
      </c>
      <c r="H40" s="37">
        <f>G40-F40</f>
        <v>0</v>
      </c>
      <c r="I40" s="37" t="e">
        <f t="shared" si="0"/>
        <v>#DIV/0!</v>
      </c>
      <c r="J40" s="34" t="s">
        <v>13</v>
      </c>
      <c r="L40" s="12"/>
      <c r="M40" s="12"/>
    </row>
    <row r="41" spans="1:13" ht="15.75" x14ac:dyDescent="0.25">
      <c r="A41" s="45"/>
      <c r="B41" s="45"/>
      <c r="C41" s="45"/>
      <c r="D41" s="34" t="s">
        <v>18</v>
      </c>
      <c r="E41" s="37">
        <f>SUM(E37,E38,E39,E40)</f>
        <v>170523.69999999998</v>
      </c>
      <c r="F41" s="37">
        <f>SUM(F37,F38,F39,F40)</f>
        <v>170523.69999999998</v>
      </c>
      <c r="G41" s="37">
        <f>SUM(G37,G38,G40,G39)</f>
        <v>96262.1</v>
      </c>
      <c r="H41" s="37">
        <f>G41-F41</f>
        <v>-74261.599999999977</v>
      </c>
      <c r="I41" s="37">
        <f t="shared" si="0"/>
        <v>56.450862841939283</v>
      </c>
      <c r="J41" s="34" t="s">
        <v>13</v>
      </c>
      <c r="L41" s="12"/>
      <c r="M41" s="12"/>
    </row>
    <row r="42" spans="1:13" ht="27.75" customHeight="1" x14ac:dyDescent="0.25">
      <c r="A42" s="45" t="s">
        <v>61</v>
      </c>
      <c r="B42" s="45"/>
      <c r="C42" s="45"/>
      <c r="D42" s="45"/>
      <c r="E42" s="45"/>
      <c r="F42" s="45"/>
      <c r="G42" s="45"/>
      <c r="H42" s="45"/>
      <c r="I42" s="45"/>
      <c r="J42" s="45"/>
      <c r="L42" s="12"/>
      <c r="M42" s="12"/>
    </row>
    <row r="43" spans="1:13" ht="15" customHeight="1" x14ac:dyDescent="0.25">
      <c r="A43" s="45" t="s">
        <v>62</v>
      </c>
      <c r="B43" s="45"/>
      <c r="C43" s="45"/>
      <c r="D43" s="45"/>
      <c r="E43" s="45"/>
      <c r="F43" s="45"/>
      <c r="G43" s="45"/>
      <c r="H43" s="45"/>
      <c r="I43" s="45"/>
      <c r="J43" s="45"/>
      <c r="L43" s="12"/>
      <c r="M43" s="12"/>
    </row>
    <row r="44" spans="1:13" ht="35.25" customHeight="1" x14ac:dyDescent="0.25">
      <c r="A44" s="45" t="s">
        <v>63</v>
      </c>
      <c r="B44" s="45"/>
      <c r="C44" s="45"/>
      <c r="D44" s="45"/>
      <c r="E44" s="45"/>
      <c r="F44" s="45"/>
      <c r="G44" s="45"/>
      <c r="H44" s="45"/>
      <c r="I44" s="45"/>
      <c r="J44" s="45"/>
      <c r="L44" s="12"/>
      <c r="M44" s="12"/>
    </row>
    <row r="45" spans="1:13" ht="27.75" customHeight="1" x14ac:dyDescent="0.25">
      <c r="A45" s="43" t="s">
        <v>65</v>
      </c>
      <c r="B45" s="44" t="s">
        <v>64</v>
      </c>
      <c r="C45" s="44" t="s">
        <v>21</v>
      </c>
      <c r="D45" s="35" t="s">
        <v>12</v>
      </c>
      <c r="E45" s="36">
        <v>0</v>
      </c>
      <c r="F45" s="36">
        <v>0</v>
      </c>
      <c r="G45" s="36">
        <v>0</v>
      </c>
      <c r="H45" s="36">
        <f>G45-F45</f>
        <v>0</v>
      </c>
      <c r="I45" s="36" t="e">
        <f t="shared" ref="I45:I58" si="9">(G45/F45)*100</f>
        <v>#DIV/0!</v>
      </c>
      <c r="J45" s="35"/>
    </row>
    <row r="46" spans="1:13" ht="333" customHeight="1" x14ac:dyDescent="0.25">
      <c r="A46" s="43"/>
      <c r="B46" s="44"/>
      <c r="C46" s="44"/>
      <c r="D46" s="35" t="s">
        <v>14</v>
      </c>
      <c r="E46" s="36">
        <v>5259.8</v>
      </c>
      <c r="F46" s="36">
        <v>5259.8</v>
      </c>
      <c r="G46" s="36">
        <v>3009.1</v>
      </c>
      <c r="H46" s="36">
        <f t="shared" ref="H46:H59" si="10">G46-F46</f>
        <v>-2250.7000000000003</v>
      </c>
      <c r="I46" s="36">
        <f t="shared" si="9"/>
        <v>57.209399596942845</v>
      </c>
      <c r="J46" s="71" t="s">
        <v>88</v>
      </c>
    </row>
    <row r="47" spans="1:13" ht="52.5" customHeight="1" x14ac:dyDescent="0.25">
      <c r="A47" s="43"/>
      <c r="B47" s="44"/>
      <c r="C47" s="44"/>
      <c r="D47" s="35" t="s">
        <v>15</v>
      </c>
      <c r="E47" s="36">
        <v>345.1</v>
      </c>
      <c r="F47" s="36">
        <v>345.1</v>
      </c>
      <c r="G47" s="36">
        <v>340.1</v>
      </c>
      <c r="H47" s="36">
        <f t="shared" si="10"/>
        <v>-5</v>
      </c>
      <c r="I47" s="36">
        <f t="shared" si="9"/>
        <v>98.551144595769344</v>
      </c>
      <c r="J47" s="72"/>
    </row>
    <row r="48" spans="1:13" ht="63" x14ac:dyDescent="0.25">
      <c r="A48" s="43"/>
      <c r="B48" s="44"/>
      <c r="C48" s="44"/>
      <c r="D48" s="35" t="s">
        <v>16</v>
      </c>
      <c r="E48" s="36">
        <v>0</v>
      </c>
      <c r="F48" s="36">
        <v>0</v>
      </c>
      <c r="G48" s="36">
        <v>0</v>
      </c>
      <c r="H48" s="36">
        <f t="shared" si="10"/>
        <v>0</v>
      </c>
      <c r="I48" s="36" t="e">
        <f t="shared" si="9"/>
        <v>#DIV/0!</v>
      </c>
      <c r="J48" s="35"/>
    </row>
    <row r="49" spans="1:10" ht="15.75" x14ac:dyDescent="0.25">
      <c r="A49" s="43"/>
      <c r="B49" s="44"/>
      <c r="C49" s="44"/>
      <c r="D49" s="34" t="s">
        <v>18</v>
      </c>
      <c r="E49" s="37">
        <f>SUM(E45,E46,E47,E48)</f>
        <v>5604.9000000000005</v>
      </c>
      <c r="F49" s="37">
        <f>SUM(F45,F46,F47,F48)</f>
        <v>5604.9000000000005</v>
      </c>
      <c r="G49" s="37">
        <f>SUM(G45,G46,G47,G48)</f>
        <v>3349.2</v>
      </c>
      <c r="H49" s="37">
        <f t="shared" si="10"/>
        <v>-2255.7000000000007</v>
      </c>
      <c r="I49" s="37">
        <f>G49/F49*100</f>
        <v>59.754857356955512</v>
      </c>
      <c r="J49" s="34"/>
    </row>
    <row r="50" spans="1:10" ht="25.5" customHeight="1" x14ac:dyDescent="0.25">
      <c r="A50" s="45" t="s">
        <v>11</v>
      </c>
      <c r="B50" s="45"/>
      <c r="C50" s="45"/>
      <c r="D50" s="35" t="s">
        <v>12</v>
      </c>
      <c r="E50" s="36">
        <f t="shared" ref="E50:G53" si="11">E45</f>
        <v>0</v>
      </c>
      <c r="F50" s="36">
        <f t="shared" si="11"/>
        <v>0</v>
      </c>
      <c r="G50" s="36">
        <f t="shared" si="11"/>
        <v>0</v>
      </c>
      <c r="H50" s="36">
        <f t="shared" si="10"/>
        <v>0</v>
      </c>
      <c r="I50" s="36" t="e">
        <f t="shared" si="9"/>
        <v>#DIV/0!</v>
      </c>
      <c r="J50" s="35" t="s">
        <v>13</v>
      </c>
    </row>
    <row r="51" spans="1:10" ht="47.25" x14ac:dyDescent="0.25">
      <c r="A51" s="45"/>
      <c r="B51" s="45"/>
      <c r="C51" s="45"/>
      <c r="D51" s="35" t="s">
        <v>14</v>
      </c>
      <c r="E51" s="36">
        <f t="shared" si="11"/>
        <v>5259.8</v>
      </c>
      <c r="F51" s="36">
        <f t="shared" si="11"/>
        <v>5259.8</v>
      </c>
      <c r="G51" s="36">
        <f t="shared" si="11"/>
        <v>3009.1</v>
      </c>
      <c r="H51" s="36">
        <f t="shared" si="10"/>
        <v>-2250.7000000000003</v>
      </c>
      <c r="I51" s="36">
        <f t="shared" si="9"/>
        <v>57.209399596942845</v>
      </c>
      <c r="J51" s="35" t="s">
        <v>13</v>
      </c>
    </row>
    <row r="52" spans="1:10" ht="31.5" x14ac:dyDescent="0.25">
      <c r="A52" s="45"/>
      <c r="B52" s="45"/>
      <c r="C52" s="45"/>
      <c r="D52" s="35" t="s">
        <v>15</v>
      </c>
      <c r="E52" s="36">
        <f t="shared" si="11"/>
        <v>345.1</v>
      </c>
      <c r="F52" s="36">
        <f t="shared" si="11"/>
        <v>345.1</v>
      </c>
      <c r="G52" s="36">
        <f t="shared" si="11"/>
        <v>340.1</v>
      </c>
      <c r="H52" s="36">
        <f t="shared" si="10"/>
        <v>-5</v>
      </c>
      <c r="I52" s="36">
        <f t="shared" si="9"/>
        <v>98.551144595769344</v>
      </c>
      <c r="J52" s="35" t="s">
        <v>13</v>
      </c>
    </row>
    <row r="53" spans="1:10" ht="63" x14ac:dyDescent="0.25">
      <c r="A53" s="45"/>
      <c r="B53" s="45"/>
      <c r="C53" s="45"/>
      <c r="D53" s="35" t="s">
        <v>16</v>
      </c>
      <c r="E53" s="36">
        <f t="shared" si="11"/>
        <v>0</v>
      </c>
      <c r="F53" s="36">
        <f t="shared" si="11"/>
        <v>0</v>
      </c>
      <c r="G53" s="36">
        <f t="shared" si="11"/>
        <v>0</v>
      </c>
      <c r="H53" s="36">
        <f t="shared" si="10"/>
        <v>0</v>
      </c>
      <c r="I53" s="36" t="e">
        <f t="shared" si="9"/>
        <v>#DIV/0!</v>
      </c>
      <c r="J53" s="35" t="s">
        <v>13</v>
      </c>
    </row>
    <row r="54" spans="1:10" ht="15.75" x14ac:dyDescent="0.25">
      <c r="A54" s="45"/>
      <c r="B54" s="45"/>
      <c r="C54" s="45"/>
      <c r="D54" s="34" t="s">
        <v>18</v>
      </c>
      <c r="E54" s="37">
        <f>SUM(E50,E51,E52,E53)</f>
        <v>5604.9000000000005</v>
      </c>
      <c r="F54" s="37">
        <f>SUM(F50,F51,F52,F53)</f>
        <v>5604.9000000000005</v>
      </c>
      <c r="G54" s="37">
        <f>SUM(G50,G51,G52,G53)</f>
        <v>3349.2</v>
      </c>
      <c r="H54" s="37">
        <f t="shared" si="10"/>
        <v>-2255.7000000000007</v>
      </c>
      <c r="I54" s="37">
        <f t="shared" si="9"/>
        <v>59.754857356955512</v>
      </c>
      <c r="J54" s="34"/>
    </row>
    <row r="55" spans="1:10" ht="26.25" customHeight="1" x14ac:dyDescent="0.25">
      <c r="A55" s="45" t="s">
        <v>28</v>
      </c>
      <c r="B55" s="45"/>
      <c r="C55" s="45"/>
      <c r="D55" s="35" t="s">
        <v>12</v>
      </c>
      <c r="E55" s="37">
        <f>E50</f>
        <v>0</v>
      </c>
      <c r="F55" s="37">
        <f t="shared" ref="F55:G55" si="12">F50</f>
        <v>0</v>
      </c>
      <c r="G55" s="37">
        <f t="shared" si="12"/>
        <v>0</v>
      </c>
      <c r="H55" s="36">
        <f t="shared" si="10"/>
        <v>0</v>
      </c>
      <c r="I55" s="37" t="e">
        <f t="shared" si="9"/>
        <v>#DIV/0!</v>
      </c>
      <c r="J55" s="34" t="s">
        <v>13</v>
      </c>
    </row>
    <row r="56" spans="1:10" ht="47.25" x14ac:dyDescent="0.25">
      <c r="A56" s="45"/>
      <c r="B56" s="45"/>
      <c r="C56" s="45"/>
      <c r="D56" s="35" t="s">
        <v>14</v>
      </c>
      <c r="E56" s="37">
        <f>E51</f>
        <v>5259.8</v>
      </c>
      <c r="F56" s="37">
        <f t="shared" ref="F56:G56" si="13">F51</f>
        <v>5259.8</v>
      </c>
      <c r="G56" s="37">
        <f>G51</f>
        <v>3009.1</v>
      </c>
      <c r="H56" s="37">
        <f t="shared" si="10"/>
        <v>-2250.7000000000003</v>
      </c>
      <c r="I56" s="37">
        <f t="shared" si="9"/>
        <v>57.209399596942845</v>
      </c>
      <c r="J56" s="34" t="s">
        <v>13</v>
      </c>
    </row>
    <row r="57" spans="1:10" ht="31.5" x14ac:dyDescent="0.25">
      <c r="A57" s="45"/>
      <c r="B57" s="45"/>
      <c r="C57" s="45"/>
      <c r="D57" s="35" t="s">
        <v>15</v>
      </c>
      <c r="E57" s="37">
        <f>E52</f>
        <v>345.1</v>
      </c>
      <c r="F57" s="37">
        <f>F52</f>
        <v>345.1</v>
      </c>
      <c r="G57" s="37">
        <f>G52</f>
        <v>340.1</v>
      </c>
      <c r="H57" s="37">
        <f t="shared" si="10"/>
        <v>-5</v>
      </c>
      <c r="I57" s="37">
        <f t="shared" si="9"/>
        <v>98.551144595769344</v>
      </c>
      <c r="J57" s="34" t="s">
        <v>13</v>
      </c>
    </row>
    <row r="58" spans="1:10" ht="63" x14ac:dyDescent="0.25">
      <c r="A58" s="45"/>
      <c r="B58" s="45"/>
      <c r="C58" s="45"/>
      <c r="D58" s="35" t="s">
        <v>16</v>
      </c>
      <c r="E58" s="37">
        <f>E53</f>
        <v>0</v>
      </c>
      <c r="F58" s="37">
        <f t="shared" ref="F58:G58" si="14">F53</f>
        <v>0</v>
      </c>
      <c r="G58" s="37">
        <f t="shared" si="14"/>
        <v>0</v>
      </c>
      <c r="H58" s="37">
        <f>G58-F58</f>
        <v>0</v>
      </c>
      <c r="I58" s="37" t="e">
        <f t="shared" si="9"/>
        <v>#DIV/0!</v>
      </c>
      <c r="J58" s="34" t="s">
        <v>13</v>
      </c>
    </row>
    <row r="59" spans="1:10" ht="15.75" x14ac:dyDescent="0.25">
      <c r="A59" s="45"/>
      <c r="B59" s="45"/>
      <c r="C59" s="45"/>
      <c r="D59" s="34" t="s">
        <v>18</v>
      </c>
      <c r="E59" s="37">
        <f>SUM(E55,E56,E57,E58)</f>
        <v>5604.9000000000005</v>
      </c>
      <c r="F59" s="37">
        <f>SUM(F55,F56,F57,F58)</f>
        <v>5604.9000000000005</v>
      </c>
      <c r="G59" s="37">
        <f>SUM(G55,G56,G57,G58)</f>
        <v>3349.2</v>
      </c>
      <c r="H59" s="37">
        <f t="shared" si="10"/>
        <v>-2255.7000000000007</v>
      </c>
      <c r="I59" s="37">
        <f>(G59/F59)*100</f>
        <v>59.754857356955512</v>
      </c>
      <c r="J59" s="34" t="s">
        <v>13</v>
      </c>
    </row>
    <row r="60" spans="1:10" ht="22.5" customHeight="1" x14ac:dyDescent="0.25">
      <c r="A60" s="45" t="s">
        <v>67</v>
      </c>
      <c r="B60" s="45"/>
      <c r="C60" s="45"/>
      <c r="D60" s="45"/>
      <c r="E60" s="45"/>
      <c r="F60" s="45"/>
      <c r="G60" s="45"/>
      <c r="H60" s="45"/>
      <c r="I60" s="45"/>
      <c r="J60" s="45"/>
    </row>
    <row r="61" spans="1:10" ht="15" customHeight="1" x14ac:dyDescent="0.25">
      <c r="A61" s="45" t="s">
        <v>69</v>
      </c>
      <c r="B61" s="45"/>
      <c r="C61" s="45"/>
      <c r="D61" s="45"/>
      <c r="E61" s="45"/>
      <c r="F61" s="45"/>
      <c r="G61" s="45"/>
      <c r="H61" s="45"/>
      <c r="I61" s="45"/>
      <c r="J61" s="45"/>
    </row>
    <row r="62" spans="1:10" ht="21.75" customHeight="1" x14ac:dyDescent="0.25">
      <c r="A62" s="45" t="s">
        <v>68</v>
      </c>
      <c r="B62" s="45"/>
      <c r="C62" s="45"/>
      <c r="D62" s="45"/>
      <c r="E62" s="45"/>
      <c r="F62" s="45"/>
      <c r="G62" s="45"/>
      <c r="H62" s="45"/>
      <c r="I62" s="45"/>
      <c r="J62" s="45"/>
    </row>
    <row r="63" spans="1:10" ht="31.5" customHeight="1" x14ac:dyDescent="0.25">
      <c r="A63" s="43" t="s">
        <v>70</v>
      </c>
      <c r="B63" s="44" t="s">
        <v>71</v>
      </c>
      <c r="C63" s="44" t="s">
        <v>22</v>
      </c>
      <c r="D63" s="35" t="s">
        <v>12</v>
      </c>
      <c r="E63" s="36">
        <v>0</v>
      </c>
      <c r="F63" s="36">
        <v>0</v>
      </c>
      <c r="G63" s="36">
        <v>0</v>
      </c>
      <c r="H63" s="36">
        <f>G63-F63</f>
        <v>0</v>
      </c>
      <c r="I63" s="36" t="e">
        <f>(G63/F63)*100</f>
        <v>#DIV/0!</v>
      </c>
      <c r="J63" s="34" t="s">
        <v>13</v>
      </c>
    </row>
    <row r="64" spans="1:10" ht="271.5" customHeight="1" x14ac:dyDescent="0.25">
      <c r="A64" s="43"/>
      <c r="B64" s="44"/>
      <c r="C64" s="44"/>
      <c r="D64" s="35" t="s">
        <v>14</v>
      </c>
      <c r="E64" s="36">
        <v>175595.6</v>
      </c>
      <c r="F64" s="36">
        <v>175595.6</v>
      </c>
      <c r="G64" s="36">
        <v>102734.3</v>
      </c>
      <c r="H64" s="36">
        <f>G64-F64</f>
        <v>-72861.3</v>
      </c>
      <c r="I64" s="36">
        <f>(G64/F64)*100</f>
        <v>58.506192638084322</v>
      </c>
      <c r="J64" s="35" t="s">
        <v>90</v>
      </c>
    </row>
    <row r="65" spans="1:10" ht="36.75" customHeight="1" x14ac:dyDescent="0.25">
      <c r="A65" s="43"/>
      <c r="B65" s="44"/>
      <c r="C65" s="44"/>
      <c r="D65" s="35" t="s">
        <v>15</v>
      </c>
      <c r="E65" s="36">
        <v>0</v>
      </c>
      <c r="F65" s="36">
        <v>0</v>
      </c>
      <c r="G65" s="36">
        <v>0</v>
      </c>
      <c r="H65" s="36">
        <f>G65-F65</f>
        <v>0</v>
      </c>
      <c r="I65" s="36" t="e">
        <f>(G65/F65)*100</f>
        <v>#DIV/0!</v>
      </c>
      <c r="J65" s="34" t="s">
        <v>13</v>
      </c>
    </row>
    <row r="66" spans="1:10" ht="45" customHeight="1" x14ac:dyDescent="0.25">
      <c r="A66" s="43"/>
      <c r="B66" s="44"/>
      <c r="C66" s="44"/>
      <c r="D66" s="35" t="s">
        <v>16</v>
      </c>
      <c r="E66" s="36">
        <v>0</v>
      </c>
      <c r="F66" s="36">
        <v>0</v>
      </c>
      <c r="G66" s="36">
        <v>0</v>
      </c>
      <c r="H66" s="36">
        <f>G66-F66</f>
        <v>0</v>
      </c>
      <c r="I66" s="36" t="e">
        <f>(G66/F66)*100</f>
        <v>#DIV/0!</v>
      </c>
      <c r="J66" s="34" t="s">
        <v>13</v>
      </c>
    </row>
    <row r="67" spans="1:10" ht="39.75" customHeight="1" x14ac:dyDescent="0.25">
      <c r="A67" s="43"/>
      <c r="B67" s="44"/>
      <c r="C67" s="44"/>
      <c r="D67" s="34" t="s">
        <v>18</v>
      </c>
      <c r="E67" s="37">
        <f>SUM(E63,E64,E65,E66)</f>
        <v>175595.6</v>
      </c>
      <c r="F67" s="37">
        <f>SUM(F63,F64,F65,F66)</f>
        <v>175595.6</v>
      </c>
      <c r="G67" s="37">
        <f>SUM(G63,G64,G65,G66)</f>
        <v>102734.3</v>
      </c>
      <c r="H67" s="37">
        <f t="shared" ref="H67:H77" si="15">G67-F67</f>
        <v>-72861.3</v>
      </c>
      <c r="I67" s="37">
        <f>G67/F67*100</f>
        <v>58.506192638084322</v>
      </c>
      <c r="J67" s="34" t="s">
        <v>13</v>
      </c>
    </row>
    <row r="68" spans="1:10" ht="30.75" customHeight="1" x14ac:dyDescent="0.25">
      <c r="A68" s="45" t="s">
        <v>44</v>
      </c>
      <c r="B68" s="45"/>
      <c r="C68" s="45"/>
      <c r="D68" s="35" t="s">
        <v>12</v>
      </c>
      <c r="E68" s="36">
        <f t="shared" ref="E68:G71" si="16">E63</f>
        <v>0</v>
      </c>
      <c r="F68" s="36">
        <f t="shared" si="16"/>
        <v>0</v>
      </c>
      <c r="G68" s="36">
        <f t="shared" si="16"/>
        <v>0</v>
      </c>
      <c r="H68" s="36">
        <f>G68-F68</f>
        <v>0</v>
      </c>
      <c r="I68" s="36" t="e">
        <f>(G68/F68)*100</f>
        <v>#DIV/0!</v>
      </c>
      <c r="J68" s="35" t="s">
        <v>13</v>
      </c>
    </row>
    <row r="69" spans="1:10" ht="47.25" x14ac:dyDescent="0.25">
      <c r="A69" s="45"/>
      <c r="B69" s="45"/>
      <c r="C69" s="45"/>
      <c r="D69" s="35" t="s">
        <v>14</v>
      </c>
      <c r="E69" s="36">
        <f t="shared" si="16"/>
        <v>175595.6</v>
      </c>
      <c r="F69" s="36">
        <f t="shared" si="16"/>
        <v>175595.6</v>
      </c>
      <c r="G69" s="36">
        <f t="shared" si="16"/>
        <v>102734.3</v>
      </c>
      <c r="H69" s="36">
        <f t="shared" si="15"/>
        <v>-72861.3</v>
      </c>
      <c r="I69" s="36">
        <f>(G69/F69)*100</f>
        <v>58.506192638084322</v>
      </c>
      <c r="J69" s="35"/>
    </row>
    <row r="70" spans="1:10" ht="31.5" x14ac:dyDescent="0.25">
      <c r="A70" s="45"/>
      <c r="B70" s="45"/>
      <c r="C70" s="45"/>
      <c r="D70" s="35" t="s">
        <v>15</v>
      </c>
      <c r="E70" s="36">
        <f t="shared" si="16"/>
        <v>0</v>
      </c>
      <c r="F70" s="36">
        <f t="shared" si="16"/>
        <v>0</v>
      </c>
      <c r="G70" s="36">
        <f t="shared" si="16"/>
        <v>0</v>
      </c>
      <c r="H70" s="36">
        <f t="shared" si="15"/>
        <v>0</v>
      </c>
      <c r="I70" s="36" t="e">
        <f>(G70/F70)*100</f>
        <v>#DIV/0!</v>
      </c>
      <c r="J70" s="35" t="s">
        <v>13</v>
      </c>
    </row>
    <row r="71" spans="1:10" ht="63" x14ac:dyDescent="0.25">
      <c r="A71" s="45"/>
      <c r="B71" s="45"/>
      <c r="C71" s="45"/>
      <c r="D71" s="35" t="s">
        <v>16</v>
      </c>
      <c r="E71" s="36">
        <f t="shared" si="16"/>
        <v>0</v>
      </c>
      <c r="F71" s="36">
        <f t="shared" si="16"/>
        <v>0</v>
      </c>
      <c r="G71" s="36">
        <f t="shared" si="16"/>
        <v>0</v>
      </c>
      <c r="H71" s="36">
        <f>G71-F71</f>
        <v>0</v>
      </c>
      <c r="I71" s="36" t="e">
        <f>(G71/F71)*100</f>
        <v>#DIV/0!</v>
      </c>
      <c r="J71" s="35" t="s">
        <v>13</v>
      </c>
    </row>
    <row r="72" spans="1:10" ht="15.75" x14ac:dyDescent="0.25">
      <c r="A72" s="45"/>
      <c r="B72" s="45"/>
      <c r="C72" s="45"/>
      <c r="D72" s="34" t="s">
        <v>18</v>
      </c>
      <c r="E72" s="37">
        <f>SUM(E68,E69,E70,E71)</f>
        <v>175595.6</v>
      </c>
      <c r="F72" s="37">
        <f>SUM(F68,F69,F70,F71)</f>
        <v>175595.6</v>
      </c>
      <c r="G72" s="37">
        <f>SUM(G68,G69,G70,G71)</f>
        <v>102734.3</v>
      </c>
      <c r="H72" s="37">
        <f t="shared" si="15"/>
        <v>-72861.3</v>
      </c>
      <c r="I72" s="37">
        <f>G72/F72*100</f>
        <v>58.506192638084322</v>
      </c>
      <c r="J72" s="34" t="s">
        <v>13</v>
      </c>
    </row>
    <row r="73" spans="1:10" ht="26.25" customHeight="1" x14ac:dyDescent="0.25">
      <c r="A73" s="45" t="s">
        <v>29</v>
      </c>
      <c r="B73" s="45"/>
      <c r="C73" s="45"/>
      <c r="D73" s="35" t="s">
        <v>12</v>
      </c>
      <c r="E73" s="36">
        <f>E68</f>
        <v>0</v>
      </c>
      <c r="F73" s="36">
        <f>F68</f>
        <v>0</v>
      </c>
      <c r="G73" s="36">
        <f>G68</f>
        <v>0</v>
      </c>
      <c r="H73" s="36">
        <f t="shared" si="15"/>
        <v>0</v>
      </c>
      <c r="I73" s="36" t="e">
        <f>(G73/F73)*100</f>
        <v>#DIV/0!</v>
      </c>
      <c r="J73" s="35" t="s">
        <v>13</v>
      </c>
    </row>
    <row r="74" spans="1:10" ht="47.25" x14ac:dyDescent="0.25">
      <c r="A74" s="45"/>
      <c r="B74" s="45"/>
      <c r="C74" s="45"/>
      <c r="D74" s="35" t="s">
        <v>14</v>
      </c>
      <c r="E74" s="37">
        <f t="shared" ref="E74:F76" si="17">E69</f>
        <v>175595.6</v>
      </c>
      <c r="F74" s="37">
        <f t="shared" si="17"/>
        <v>175595.6</v>
      </c>
      <c r="G74" s="37">
        <f t="shared" ref="G74" si="18">G69</f>
        <v>102734.3</v>
      </c>
      <c r="H74" s="37">
        <f t="shared" si="15"/>
        <v>-72861.3</v>
      </c>
      <c r="I74" s="37">
        <f t="shared" ref="I74" si="19">(G74/F74)*100</f>
        <v>58.506192638084322</v>
      </c>
      <c r="J74" s="35" t="s">
        <v>13</v>
      </c>
    </row>
    <row r="75" spans="1:10" ht="31.5" x14ac:dyDescent="0.25">
      <c r="A75" s="45"/>
      <c r="B75" s="45"/>
      <c r="C75" s="45"/>
      <c r="D75" s="35" t="s">
        <v>15</v>
      </c>
      <c r="E75" s="36">
        <f t="shared" si="17"/>
        <v>0</v>
      </c>
      <c r="F75" s="36">
        <f t="shared" si="17"/>
        <v>0</v>
      </c>
      <c r="G75" s="36">
        <f>G70</f>
        <v>0</v>
      </c>
      <c r="H75" s="36">
        <f t="shared" si="15"/>
        <v>0</v>
      </c>
      <c r="I75" s="36" t="e">
        <f>(G75/F75)*100</f>
        <v>#DIV/0!</v>
      </c>
      <c r="J75" s="35" t="s">
        <v>13</v>
      </c>
    </row>
    <row r="76" spans="1:10" ht="63" x14ac:dyDescent="0.25">
      <c r="A76" s="45"/>
      <c r="B76" s="45"/>
      <c r="C76" s="45"/>
      <c r="D76" s="35" t="s">
        <v>16</v>
      </c>
      <c r="E76" s="36">
        <f t="shared" si="17"/>
        <v>0</v>
      </c>
      <c r="F76" s="36">
        <f t="shared" si="17"/>
        <v>0</v>
      </c>
      <c r="G76" s="36">
        <f>G71</f>
        <v>0</v>
      </c>
      <c r="H76" s="36">
        <f>G76-F76</f>
        <v>0</v>
      </c>
      <c r="I76" s="36" t="e">
        <f>(G76/F76)*100</f>
        <v>#DIV/0!</v>
      </c>
      <c r="J76" s="35" t="s">
        <v>13</v>
      </c>
    </row>
    <row r="77" spans="1:10" ht="15.75" x14ac:dyDescent="0.25">
      <c r="A77" s="45"/>
      <c r="B77" s="45"/>
      <c r="C77" s="45"/>
      <c r="D77" s="34" t="s">
        <v>18</v>
      </c>
      <c r="E77" s="37">
        <f>SUM(E73,E74,E75,E76)</f>
        <v>175595.6</v>
      </c>
      <c r="F77" s="37">
        <f>SUM(F73,F74,F75,F76)</f>
        <v>175595.6</v>
      </c>
      <c r="G77" s="37">
        <f>SUM(G73,G74,G75,G76)</f>
        <v>102734.3</v>
      </c>
      <c r="H77" s="37">
        <f t="shared" si="15"/>
        <v>-72861.3</v>
      </c>
      <c r="I77" s="37">
        <f>G77/F77*100</f>
        <v>58.506192638084322</v>
      </c>
      <c r="J77" s="34" t="s">
        <v>13</v>
      </c>
    </row>
    <row r="78" spans="1:10" ht="22.5" customHeight="1" x14ac:dyDescent="0.25">
      <c r="A78" s="45" t="s">
        <v>72</v>
      </c>
      <c r="B78" s="45"/>
      <c r="C78" s="45"/>
      <c r="D78" s="45"/>
      <c r="E78" s="45"/>
      <c r="F78" s="45"/>
      <c r="G78" s="45"/>
      <c r="H78" s="45"/>
      <c r="I78" s="45"/>
      <c r="J78" s="45"/>
    </row>
    <row r="79" spans="1:10" ht="15" customHeight="1" x14ac:dyDescent="0.25">
      <c r="A79" s="45" t="s">
        <v>73</v>
      </c>
      <c r="B79" s="45"/>
      <c r="C79" s="45"/>
      <c r="D79" s="45"/>
      <c r="E79" s="45"/>
      <c r="F79" s="45"/>
      <c r="G79" s="45"/>
      <c r="H79" s="45"/>
      <c r="I79" s="45"/>
      <c r="J79" s="45"/>
    </row>
    <row r="80" spans="1:10" ht="21.75" customHeight="1" x14ac:dyDescent="0.25">
      <c r="A80" s="45" t="s">
        <v>74</v>
      </c>
      <c r="B80" s="45"/>
      <c r="C80" s="45"/>
      <c r="D80" s="45"/>
      <c r="E80" s="45"/>
      <c r="F80" s="45"/>
      <c r="G80" s="45"/>
      <c r="H80" s="45"/>
      <c r="I80" s="45"/>
      <c r="J80" s="45"/>
    </row>
    <row r="81" spans="1:11" ht="88.5" customHeight="1" x14ac:dyDescent="0.25">
      <c r="A81" s="43" t="s">
        <v>75</v>
      </c>
      <c r="B81" s="44" t="s">
        <v>76</v>
      </c>
      <c r="C81" s="44" t="s">
        <v>22</v>
      </c>
      <c r="D81" s="35" t="s">
        <v>12</v>
      </c>
      <c r="E81" s="36">
        <v>0</v>
      </c>
      <c r="F81" s="36">
        <v>0</v>
      </c>
      <c r="G81" s="36">
        <v>0</v>
      </c>
      <c r="H81" s="36">
        <f t="shared" ref="H81:H95" si="20">G81-F81</f>
        <v>0</v>
      </c>
      <c r="I81" s="36" t="e">
        <f>(G81/F81)*100</f>
        <v>#DIV/0!</v>
      </c>
      <c r="J81" s="49" t="s">
        <v>89</v>
      </c>
    </row>
    <row r="82" spans="1:11" ht="117" customHeight="1" x14ac:dyDescent="0.25">
      <c r="A82" s="43"/>
      <c r="B82" s="44"/>
      <c r="C82" s="44"/>
      <c r="D82" s="35" t="s">
        <v>14</v>
      </c>
      <c r="E82" s="36">
        <v>10413</v>
      </c>
      <c r="F82" s="36">
        <v>10413</v>
      </c>
      <c r="G82" s="36">
        <v>8676.35</v>
      </c>
      <c r="H82" s="36">
        <f>G82-F82</f>
        <v>-1736.6499999999996</v>
      </c>
      <c r="I82" s="36">
        <f>(G82/F82)*100</f>
        <v>83.322289445884962</v>
      </c>
      <c r="J82" s="50"/>
    </row>
    <row r="83" spans="1:11" ht="99" customHeight="1" x14ac:dyDescent="0.25">
      <c r="A83" s="43"/>
      <c r="B83" s="44"/>
      <c r="C83" s="44"/>
      <c r="D83" s="35" t="s">
        <v>15</v>
      </c>
      <c r="E83" s="36">
        <v>9000</v>
      </c>
      <c r="F83" s="36">
        <v>9000</v>
      </c>
      <c r="G83" s="36">
        <v>3942.6</v>
      </c>
      <c r="H83" s="36">
        <f t="shared" si="20"/>
        <v>-5057.3999999999996</v>
      </c>
      <c r="I83" s="36">
        <f>(G83/F83)*100</f>
        <v>43.806666666666665</v>
      </c>
      <c r="J83" s="50"/>
    </row>
    <row r="84" spans="1:11" ht="143.25" customHeight="1" x14ac:dyDescent="0.25">
      <c r="A84" s="43"/>
      <c r="B84" s="44"/>
      <c r="C84" s="44"/>
      <c r="D84" s="35" t="s">
        <v>16</v>
      </c>
      <c r="E84" s="36">
        <v>0</v>
      </c>
      <c r="F84" s="36">
        <v>0</v>
      </c>
      <c r="G84" s="36">
        <v>0</v>
      </c>
      <c r="H84" s="36">
        <f t="shared" si="20"/>
        <v>0</v>
      </c>
      <c r="I84" s="36" t="e">
        <f>(G84/F84)*100</f>
        <v>#DIV/0!</v>
      </c>
      <c r="J84" s="50"/>
    </row>
    <row r="85" spans="1:11" ht="144.75" customHeight="1" x14ac:dyDescent="0.25">
      <c r="A85" s="43"/>
      <c r="B85" s="44"/>
      <c r="C85" s="44"/>
      <c r="D85" s="34" t="s">
        <v>18</v>
      </c>
      <c r="E85" s="37">
        <f>SUM(E81,E82,E83,E84)</f>
        <v>19413</v>
      </c>
      <c r="F85" s="37">
        <f>SUM(F81,F82,F83,F84)</f>
        <v>19413</v>
      </c>
      <c r="G85" s="37">
        <f>SUM(G81,G82,G83,G84)</f>
        <v>12618.95</v>
      </c>
      <c r="H85" s="37">
        <f t="shared" si="20"/>
        <v>-6794.0499999999993</v>
      </c>
      <c r="I85" s="37">
        <f>G85/F85*100</f>
        <v>65.002575593674351</v>
      </c>
      <c r="J85" s="51"/>
    </row>
    <row r="86" spans="1:11" ht="31.5" x14ac:dyDescent="0.25">
      <c r="A86" s="45" t="s">
        <v>11</v>
      </c>
      <c r="B86" s="45"/>
      <c r="C86" s="45"/>
      <c r="D86" s="35" t="s">
        <v>12</v>
      </c>
      <c r="E86" s="36">
        <v>0</v>
      </c>
      <c r="F86" s="36">
        <v>0</v>
      </c>
      <c r="G86" s="36">
        <v>0</v>
      </c>
      <c r="H86" s="36">
        <f t="shared" si="20"/>
        <v>0</v>
      </c>
      <c r="I86" s="36" t="e">
        <f t="shared" ref="I86:I87" si="21">I81</f>
        <v>#DIV/0!</v>
      </c>
      <c r="J86" s="34" t="s">
        <v>13</v>
      </c>
    </row>
    <row r="87" spans="1:11" ht="47.25" x14ac:dyDescent="0.25">
      <c r="A87" s="45"/>
      <c r="B87" s="45"/>
      <c r="C87" s="45"/>
      <c r="D87" s="35" t="s">
        <v>14</v>
      </c>
      <c r="E87" s="36">
        <f>E82</f>
        <v>10413</v>
      </c>
      <c r="F87" s="36">
        <f t="shared" ref="F87:G87" si="22">F82</f>
        <v>10413</v>
      </c>
      <c r="G87" s="36">
        <f t="shared" si="22"/>
        <v>8676.35</v>
      </c>
      <c r="H87" s="36">
        <f>G87-F87</f>
        <v>-1736.6499999999996</v>
      </c>
      <c r="I87" s="36">
        <f t="shared" si="21"/>
        <v>83.322289445884962</v>
      </c>
      <c r="J87" s="34" t="s">
        <v>13</v>
      </c>
    </row>
    <row r="88" spans="1:11" ht="35.25" customHeight="1" x14ac:dyDescent="0.25">
      <c r="A88" s="45"/>
      <c r="B88" s="45"/>
      <c r="C88" s="45"/>
      <c r="D88" s="35" t="s">
        <v>15</v>
      </c>
      <c r="E88" s="36">
        <f t="shared" ref="E88:F88" si="23">E83</f>
        <v>9000</v>
      </c>
      <c r="F88" s="36">
        <f t="shared" si="23"/>
        <v>9000</v>
      </c>
      <c r="G88" s="36">
        <f>G83</f>
        <v>3942.6</v>
      </c>
      <c r="H88" s="36">
        <f t="shared" si="20"/>
        <v>-5057.3999999999996</v>
      </c>
      <c r="I88" s="36">
        <f>(G88/F88)*100</f>
        <v>43.806666666666665</v>
      </c>
      <c r="J88" s="34" t="s">
        <v>13</v>
      </c>
    </row>
    <row r="89" spans="1:11" ht="63" x14ac:dyDescent="0.25">
      <c r="A89" s="45"/>
      <c r="B89" s="45"/>
      <c r="C89" s="45"/>
      <c r="D89" s="35" t="s">
        <v>16</v>
      </c>
      <c r="E89" s="36">
        <v>0</v>
      </c>
      <c r="F89" s="36">
        <v>0</v>
      </c>
      <c r="G89" s="36">
        <v>0</v>
      </c>
      <c r="H89" s="36">
        <f t="shared" si="20"/>
        <v>0</v>
      </c>
      <c r="I89" s="36" t="e">
        <f>(G89/F89)*100</f>
        <v>#DIV/0!</v>
      </c>
      <c r="J89" s="34" t="s">
        <v>13</v>
      </c>
    </row>
    <row r="90" spans="1:11" ht="15.75" x14ac:dyDescent="0.25">
      <c r="A90" s="45"/>
      <c r="B90" s="45"/>
      <c r="C90" s="45"/>
      <c r="D90" s="34" t="s">
        <v>18</v>
      </c>
      <c r="E90" s="37">
        <f>SUM(E86,E87,E88,E89)</f>
        <v>19413</v>
      </c>
      <c r="F90" s="37">
        <f>SUM(F86,F87,F88,F89)</f>
        <v>19413</v>
      </c>
      <c r="G90" s="37">
        <f>SUM(G86,G87,G88,G89)</f>
        <v>12618.95</v>
      </c>
      <c r="H90" s="37">
        <f t="shared" si="20"/>
        <v>-6794.0499999999993</v>
      </c>
      <c r="I90" s="37">
        <f>G90/F90*100</f>
        <v>65.002575593674351</v>
      </c>
      <c r="J90" s="34"/>
    </row>
    <row r="91" spans="1:11" ht="32.25" customHeight="1" x14ac:dyDescent="0.25">
      <c r="A91" s="45" t="s">
        <v>30</v>
      </c>
      <c r="B91" s="45"/>
      <c r="C91" s="45"/>
      <c r="D91" s="34" t="s">
        <v>12</v>
      </c>
      <c r="E91" s="37">
        <v>0</v>
      </c>
      <c r="F91" s="37">
        <v>0</v>
      </c>
      <c r="G91" s="37">
        <v>0</v>
      </c>
      <c r="H91" s="37">
        <f t="shared" si="20"/>
        <v>0</v>
      </c>
      <c r="I91" s="37" t="e">
        <f t="shared" ref="G91:I92" si="24">I86</f>
        <v>#DIV/0!</v>
      </c>
      <c r="J91" s="34" t="s">
        <v>13</v>
      </c>
    </row>
    <row r="92" spans="1:11" ht="47.25" x14ac:dyDescent="0.25">
      <c r="A92" s="45"/>
      <c r="B92" s="45"/>
      <c r="C92" s="45"/>
      <c r="D92" s="34" t="s">
        <v>14</v>
      </c>
      <c r="E92" s="37">
        <f>E87</f>
        <v>10413</v>
      </c>
      <c r="F92" s="37">
        <f>F87</f>
        <v>10413</v>
      </c>
      <c r="G92" s="37">
        <f t="shared" si="24"/>
        <v>8676.35</v>
      </c>
      <c r="H92" s="37">
        <f t="shared" si="20"/>
        <v>-1736.6499999999996</v>
      </c>
      <c r="I92" s="37">
        <f t="shared" si="24"/>
        <v>83.322289445884962</v>
      </c>
      <c r="J92" s="34" t="s">
        <v>13</v>
      </c>
      <c r="K92" s="13"/>
    </row>
    <row r="93" spans="1:11" ht="31.5" x14ac:dyDescent="0.25">
      <c r="A93" s="45"/>
      <c r="B93" s="45"/>
      <c r="C93" s="45"/>
      <c r="D93" s="34" t="s">
        <v>15</v>
      </c>
      <c r="E93" s="37">
        <f>E88</f>
        <v>9000</v>
      </c>
      <c r="F93" s="37">
        <f t="shared" ref="F93:G93" si="25">F88</f>
        <v>9000</v>
      </c>
      <c r="G93" s="37">
        <f t="shared" si="25"/>
        <v>3942.6</v>
      </c>
      <c r="H93" s="37">
        <f t="shared" si="20"/>
        <v>-5057.3999999999996</v>
      </c>
      <c r="I93" s="37">
        <f>(G93/F93)*100</f>
        <v>43.806666666666665</v>
      </c>
      <c r="J93" s="34" t="s">
        <v>13</v>
      </c>
    </row>
    <row r="94" spans="1:11" ht="54.75" customHeight="1" x14ac:dyDescent="0.25">
      <c r="A94" s="45"/>
      <c r="B94" s="45"/>
      <c r="C94" s="45"/>
      <c r="D94" s="34" t="s">
        <v>16</v>
      </c>
      <c r="E94" s="37">
        <v>0</v>
      </c>
      <c r="F94" s="37">
        <v>0</v>
      </c>
      <c r="G94" s="37">
        <v>0</v>
      </c>
      <c r="H94" s="37">
        <f t="shared" si="20"/>
        <v>0</v>
      </c>
      <c r="I94" s="37" t="e">
        <f>(G94/F94)*100</f>
        <v>#DIV/0!</v>
      </c>
      <c r="J94" s="34" t="s">
        <v>13</v>
      </c>
    </row>
    <row r="95" spans="1:11" ht="42.75" customHeight="1" x14ac:dyDescent="0.25">
      <c r="A95" s="45"/>
      <c r="B95" s="45"/>
      <c r="C95" s="45"/>
      <c r="D95" s="34" t="s">
        <v>18</v>
      </c>
      <c r="E95" s="37">
        <f>SUM(E91,E92,E93,E94)</f>
        <v>19413</v>
      </c>
      <c r="F95" s="37">
        <f>SUM(F91,F92,F93,F94)</f>
        <v>19413</v>
      </c>
      <c r="G95" s="37">
        <f>SUM(G91,G92,G93,G94)</f>
        <v>12618.95</v>
      </c>
      <c r="H95" s="37">
        <f t="shared" si="20"/>
        <v>-6794.0499999999993</v>
      </c>
      <c r="I95" s="37">
        <f>G95/F95*100</f>
        <v>65.002575593674351</v>
      </c>
      <c r="J95" s="34"/>
    </row>
    <row r="96" spans="1:11" ht="22.5" customHeight="1" x14ac:dyDescent="0.25">
      <c r="A96" s="45" t="s">
        <v>77</v>
      </c>
      <c r="B96" s="45"/>
      <c r="C96" s="45"/>
      <c r="D96" s="45"/>
      <c r="E96" s="45"/>
      <c r="F96" s="45"/>
      <c r="G96" s="45"/>
      <c r="H96" s="45"/>
      <c r="I96" s="45"/>
      <c r="J96" s="45"/>
    </row>
    <row r="97" spans="1:10" ht="15" customHeight="1" x14ac:dyDescent="0.25">
      <c r="A97" s="45" t="s">
        <v>78</v>
      </c>
      <c r="B97" s="45"/>
      <c r="C97" s="45"/>
      <c r="D97" s="45"/>
      <c r="E97" s="45"/>
      <c r="F97" s="45"/>
      <c r="G97" s="45"/>
      <c r="H97" s="45"/>
      <c r="I97" s="45"/>
      <c r="J97" s="45"/>
    </row>
    <row r="98" spans="1:10" ht="21.75" customHeight="1" x14ac:dyDescent="0.25">
      <c r="A98" s="45" t="s">
        <v>79</v>
      </c>
      <c r="B98" s="45"/>
      <c r="C98" s="45"/>
      <c r="D98" s="45"/>
      <c r="E98" s="45"/>
      <c r="F98" s="45"/>
      <c r="G98" s="45"/>
      <c r="H98" s="45"/>
      <c r="I98" s="45"/>
      <c r="J98" s="45"/>
    </row>
    <row r="99" spans="1:10" ht="28.5" customHeight="1" x14ac:dyDescent="0.25">
      <c r="A99" s="52" t="s">
        <v>82</v>
      </c>
      <c r="B99" s="44" t="s">
        <v>80</v>
      </c>
      <c r="C99" s="44" t="s">
        <v>22</v>
      </c>
      <c r="D99" s="35" t="s">
        <v>12</v>
      </c>
      <c r="E99" s="36">
        <v>0</v>
      </c>
      <c r="F99" s="36">
        <v>0</v>
      </c>
      <c r="G99" s="36">
        <v>0</v>
      </c>
      <c r="H99" s="36">
        <f t="shared" ref="H99:H118" si="26">G99-F99</f>
        <v>0</v>
      </c>
      <c r="I99" s="36" t="e">
        <f>(G99/F99)*100</f>
        <v>#DIV/0!</v>
      </c>
      <c r="J99" s="55" t="s">
        <v>85</v>
      </c>
    </row>
    <row r="100" spans="1:10" ht="45" customHeight="1" x14ac:dyDescent="0.25">
      <c r="A100" s="53"/>
      <c r="B100" s="44"/>
      <c r="C100" s="44"/>
      <c r="D100" s="35" t="s">
        <v>14</v>
      </c>
      <c r="E100" s="36">
        <v>1914.7</v>
      </c>
      <c r="F100" s="36">
        <v>1914.7</v>
      </c>
      <c r="G100" s="36">
        <v>848.98</v>
      </c>
      <c r="H100" s="36">
        <f t="shared" ref="H100:H101" si="27">G100-F100</f>
        <v>-1065.72</v>
      </c>
      <c r="I100" s="36">
        <f>(G100/F100)*100</f>
        <v>44.340105499556067</v>
      </c>
      <c r="J100" s="56"/>
    </row>
    <row r="101" spans="1:10" ht="30" customHeight="1" x14ac:dyDescent="0.25">
      <c r="A101" s="53"/>
      <c r="B101" s="44"/>
      <c r="C101" s="44"/>
      <c r="D101" s="35" t="s">
        <v>15</v>
      </c>
      <c r="E101" s="36">
        <v>0</v>
      </c>
      <c r="F101" s="36">
        <v>0</v>
      </c>
      <c r="G101" s="36">
        <v>0</v>
      </c>
      <c r="H101" s="36">
        <f t="shared" si="27"/>
        <v>0</v>
      </c>
      <c r="I101" s="36" t="e">
        <f>(G101/F101)*100</f>
        <v>#DIV/0!</v>
      </c>
      <c r="J101" s="56"/>
    </row>
    <row r="102" spans="1:10" ht="45" customHeight="1" x14ac:dyDescent="0.25">
      <c r="A102" s="53"/>
      <c r="B102" s="44"/>
      <c r="C102" s="44"/>
      <c r="D102" s="35" t="s">
        <v>16</v>
      </c>
      <c r="E102" s="36">
        <v>0</v>
      </c>
      <c r="F102" s="36">
        <v>0</v>
      </c>
      <c r="G102" s="36">
        <v>0</v>
      </c>
      <c r="H102" s="36">
        <f t="shared" si="26"/>
        <v>0</v>
      </c>
      <c r="I102" s="36" t="e">
        <f>(G102/F102)*100</f>
        <v>#DIV/0!</v>
      </c>
      <c r="J102" s="56"/>
    </row>
    <row r="103" spans="1:10" ht="18.75" customHeight="1" x14ac:dyDescent="0.25">
      <c r="A103" s="53"/>
      <c r="B103" s="44"/>
      <c r="C103" s="44"/>
      <c r="D103" s="34" t="s">
        <v>18</v>
      </c>
      <c r="E103" s="37">
        <f>SUM(E99,E100,E101,E102)</f>
        <v>1914.7</v>
      </c>
      <c r="F103" s="37">
        <f>SUM(F99,F100,F101,F102)</f>
        <v>1914.7</v>
      </c>
      <c r="G103" s="37">
        <f>SUM(G99,G100,G101,G102)</f>
        <v>848.98</v>
      </c>
      <c r="H103" s="37">
        <f>SUM(H99,H100,H101,H102)</f>
        <v>-1065.72</v>
      </c>
      <c r="I103" s="37">
        <f>G103/F103*100</f>
        <v>44.340105499556067</v>
      </c>
      <c r="J103" s="57"/>
    </row>
    <row r="104" spans="1:10" ht="30.75" customHeight="1" x14ac:dyDescent="0.25">
      <c r="A104" s="53"/>
      <c r="B104" s="44" t="s">
        <v>81</v>
      </c>
      <c r="C104" s="44" t="s">
        <v>22</v>
      </c>
      <c r="D104" s="35" t="s">
        <v>12</v>
      </c>
      <c r="E104" s="36">
        <v>0</v>
      </c>
      <c r="F104" s="36">
        <v>0</v>
      </c>
      <c r="G104" s="36">
        <v>0</v>
      </c>
      <c r="H104" s="36">
        <f t="shared" ref="H104" si="28">G104-F104</f>
        <v>0</v>
      </c>
      <c r="I104" s="36" t="e">
        <f>(G104/F104)*100</f>
        <v>#DIV/0!</v>
      </c>
      <c r="J104" s="44" t="s">
        <v>86</v>
      </c>
    </row>
    <row r="105" spans="1:10" ht="41.25" customHeight="1" x14ac:dyDescent="0.25">
      <c r="A105" s="53"/>
      <c r="B105" s="44"/>
      <c r="C105" s="44"/>
      <c r="D105" s="35" t="s">
        <v>14</v>
      </c>
      <c r="E105" s="36">
        <v>0</v>
      </c>
      <c r="F105" s="36">
        <v>0</v>
      </c>
      <c r="G105" s="36">
        <v>0</v>
      </c>
      <c r="H105" s="36">
        <f t="shared" ref="H105" si="29">G105-F105</f>
        <v>0</v>
      </c>
      <c r="I105" s="36" t="e">
        <f>(G105/F105)*100</f>
        <v>#DIV/0!</v>
      </c>
      <c r="J105" s="44"/>
    </row>
    <row r="106" spans="1:10" ht="32.25" customHeight="1" x14ac:dyDescent="0.25">
      <c r="A106" s="53"/>
      <c r="B106" s="44"/>
      <c r="C106" s="44"/>
      <c r="D106" s="35" t="s">
        <v>15</v>
      </c>
      <c r="E106" s="36">
        <v>120</v>
      </c>
      <c r="F106" s="36">
        <v>120</v>
      </c>
      <c r="G106" s="36">
        <v>120</v>
      </c>
      <c r="H106" s="36">
        <f t="shared" si="26"/>
        <v>0</v>
      </c>
      <c r="I106" s="36">
        <f t="shared" ref="I106:I107" si="30">(G106/F106)*100</f>
        <v>100</v>
      </c>
      <c r="J106" s="44"/>
    </row>
    <row r="107" spans="1:10" ht="46.5" customHeight="1" x14ac:dyDescent="0.25">
      <c r="A107" s="53"/>
      <c r="B107" s="44"/>
      <c r="C107" s="44"/>
      <c r="D107" s="35" t="s">
        <v>16</v>
      </c>
      <c r="E107" s="36">
        <v>0</v>
      </c>
      <c r="F107" s="36">
        <v>0</v>
      </c>
      <c r="G107" s="36">
        <v>0</v>
      </c>
      <c r="H107" s="36">
        <f t="shared" si="26"/>
        <v>0</v>
      </c>
      <c r="I107" s="36" t="e">
        <f t="shared" si="30"/>
        <v>#DIV/0!</v>
      </c>
      <c r="J107" s="44"/>
    </row>
    <row r="108" spans="1:10" ht="37.5" customHeight="1" x14ac:dyDescent="0.25">
      <c r="A108" s="54"/>
      <c r="B108" s="44"/>
      <c r="C108" s="44"/>
      <c r="D108" s="34" t="s">
        <v>18</v>
      </c>
      <c r="E108" s="37">
        <f>SUM(E104,E105,E106,E107)</f>
        <v>120</v>
      </c>
      <c r="F108" s="37">
        <f>SUM(F104,F105,F106,F107)</f>
        <v>120</v>
      </c>
      <c r="G108" s="37">
        <f>SUM(G104,G105,G106,G107)</f>
        <v>120</v>
      </c>
      <c r="H108" s="37">
        <f t="shared" si="26"/>
        <v>0</v>
      </c>
      <c r="I108" s="37">
        <f>G108/F108*100</f>
        <v>100</v>
      </c>
      <c r="J108" s="34"/>
    </row>
    <row r="109" spans="1:10" ht="25.5" customHeight="1" x14ac:dyDescent="0.25">
      <c r="A109" s="45" t="s">
        <v>11</v>
      </c>
      <c r="B109" s="45"/>
      <c r="C109" s="45"/>
      <c r="D109" s="35" t="s">
        <v>12</v>
      </c>
      <c r="E109" s="38">
        <f>SUM(E99+E104)</f>
        <v>0</v>
      </c>
      <c r="F109" s="38">
        <f>SUM(F99+F104)</f>
        <v>0</v>
      </c>
      <c r="G109" s="38">
        <v>0</v>
      </c>
      <c r="H109" s="36">
        <f t="shared" si="26"/>
        <v>0</v>
      </c>
      <c r="I109" s="36" t="e">
        <f>(G109/F109)*100</f>
        <v>#DIV/0!</v>
      </c>
      <c r="J109" s="35" t="s">
        <v>13</v>
      </c>
    </row>
    <row r="110" spans="1:10" ht="47.25" x14ac:dyDescent="0.25">
      <c r="A110" s="45"/>
      <c r="B110" s="45"/>
      <c r="C110" s="45"/>
      <c r="D110" s="35" t="s">
        <v>14</v>
      </c>
      <c r="E110" s="38">
        <f t="shared" ref="E110:G110" si="31">SUM(E100+E105)</f>
        <v>1914.7</v>
      </c>
      <c r="F110" s="38">
        <f t="shared" si="31"/>
        <v>1914.7</v>
      </c>
      <c r="G110" s="38">
        <f t="shared" si="31"/>
        <v>848.98</v>
      </c>
      <c r="H110" s="36">
        <f t="shared" si="26"/>
        <v>-1065.72</v>
      </c>
      <c r="I110" s="36">
        <f>(G110/F110)*100</f>
        <v>44.340105499556067</v>
      </c>
      <c r="J110" s="35" t="s">
        <v>13</v>
      </c>
    </row>
    <row r="111" spans="1:10" ht="31.5" x14ac:dyDescent="0.25">
      <c r="A111" s="45"/>
      <c r="B111" s="45"/>
      <c r="C111" s="45"/>
      <c r="D111" s="35" t="s">
        <v>15</v>
      </c>
      <c r="E111" s="38">
        <f t="shared" ref="E111:G111" si="32">SUM(E101+E106)</f>
        <v>120</v>
      </c>
      <c r="F111" s="38">
        <f t="shared" si="32"/>
        <v>120</v>
      </c>
      <c r="G111" s="38">
        <f t="shared" si="32"/>
        <v>120</v>
      </c>
      <c r="H111" s="36">
        <f t="shared" si="26"/>
        <v>0</v>
      </c>
      <c r="I111" s="36">
        <f>(G111/F111)*100</f>
        <v>100</v>
      </c>
      <c r="J111" s="35" t="s">
        <v>13</v>
      </c>
    </row>
    <row r="112" spans="1:10" ht="63" x14ac:dyDescent="0.25">
      <c r="A112" s="45"/>
      <c r="B112" s="45"/>
      <c r="C112" s="45"/>
      <c r="D112" s="35" t="s">
        <v>16</v>
      </c>
      <c r="E112" s="38">
        <f t="shared" ref="E112:G112" si="33">SUM(E102+E107)</f>
        <v>0</v>
      </c>
      <c r="F112" s="38">
        <f t="shared" si="33"/>
        <v>0</v>
      </c>
      <c r="G112" s="38">
        <f t="shared" si="33"/>
        <v>0</v>
      </c>
      <c r="H112" s="36">
        <f t="shared" si="26"/>
        <v>0</v>
      </c>
      <c r="I112" s="36" t="e">
        <f>(G112/F112)*100</f>
        <v>#DIV/0!</v>
      </c>
      <c r="J112" s="35" t="s">
        <v>13</v>
      </c>
    </row>
    <row r="113" spans="1:15" ht="15.75" x14ac:dyDescent="0.25">
      <c r="A113" s="45"/>
      <c r="B113" s="45"/>
      <c r="C113" s="45"/>
      <c r="D113" s="34" t="s">
        <v>18</v>
      </c>
      <c r="E113" s="37">
        <f>SUM(E109,E110,E111,E112)</f>
        <v>2034.7</v>
      </c>
      <c r="F113" s="37">
        <f>SUM(F109,F110,F111,F112)</f>
        <v>2034.7</v>
      </c>
      <c r="G113" s="37">
        <f>SUM(G109,G110,G111,G112)</f>
        <v>968.98</v>
      </c>
      <c r="H113" s="37">
        <f t="shared" si="26"/>
        <v>-1065.72</v>
      </c>
      <c r="I113" s="37">
        <f>G113/F113*100</f>
        <v>47.622745367867495</v>
      </c>
      <c r="J113" s="34"/>
    </row>
    <row r="114" spans="1:15" ht="26.25" customHeight="1" x14ac:dyDescent="0.25">
      <c r="A114" s="45" t="s">
        <v>32</v>
      </c>
      <c r="B114" s="45"/>
      <c r="C114" s="45"/>
      <c r="D114" s="35" t="s">
        <v>12</v>
      </c>
      <c r="E114" s="37">
        <v>0</v>
      </c>
      <c r="F114" s="37">
        <v>0</v>
      </c>
      <c r="G114" s="37">
        <v>0</v>
      </c>
      <c r="H114" s="36">
        <f t="shared" si="26"/>
        <v>0</v>
      </c>
      <c r="I114" s="37" t="e">
        <f>(G114/F114)*100</f>
        <v>#DIV/0!</v>
      </c>
      <c r="J114" s="35" t="s">
        <v>13</v>
      </c>
    </row>
    <row r="115" spans="1:15" ht="47.25" x14ac:dyDescent="0.25">
      <c r="A115" s="45"/>
      <c r="B115" s="45"/>
      <c r="C115" s="45"/>
      <c r="D115" s="35" t="s">
        <v>14</v>
      </c>
      <c r="E115" s="37">
        <f>E110</f>
        <v>1914.7</v>
      </c>
      <c r="F115" s="37">
        <f t="shared" ref="F115:G115" si="34">F110</f>
        <v>1914.7</v>
      </c>
      <c r="G115" s="37">
        <f t="shared" si="34"/>
        <v>848.98</v>
      </c>
      <c r="H115" s="36">
        <f>G115-F115</f>
        <v>-1065.72</v>
      </c>
      <c r="I115" s="37">
        <f>(G115/F115)*100</f>
        <v>44.340105499556067</v>
      </c>
      <c r="J115" s="35" t="s">
        <v>13</v>
      </c>
    </row>
    <row r="116" spans="1:15" ht="31.5" x14ac:dyDescent="0.25">
      <c r="A116" s="45"/>
      <c r="B116" s="45"/>
      <c r="C116" s="45"/>
      <c r="D116" s="35" t="s">
        <v>15</v>
      </c>
      <c r="E116" s="37">
        <f>E111</f>
        <v>120</v>
      </c>
      <c r="F116" s="37">
        <f t="shared" ref="F116" si="35">F111</f>
        <v>120</v>
      </c>
      <c r="G116" s="37">
        <f>G111</f>
        <v>120</v>
      </c>
      <c r="H116" s="36">
        <f t="shared" si="26"/>
        <v>0</v>
      </c>
      <c r="I116" s="37">
        <f>(G116/F116)*100</f>
        <v>100</v>
      </c>
      <c r="J116" s="35" t="s">
        <v>13</v>
      </c>
    </row>
    <row r="117" spans="1:15" ht="63" x14ac:dyDescent="0.25">
      <c r="A117" s="45"/>
      <c r="B117" s="45"/>
      <c r="C117" s="45"/>
      <c r="D117" s="35" t="s">
        <v>16</v>
      </c>
      <c r="E117" s="37">
        <v>0</v>
      </c>
      <c r="F117" s="37">
        <v>0</v>
      </c>
      <c r="G117" s="37">
        <v>0</v>
      </c>
      <c r="H117" s="36">
        <f t="shared" si="26"/>
        <v>0</v>
      </c>
      <c r="I117" s="37" t="e">
        <f>(G117/F117)*100</f>
        <v>#DIV/0!</v>
      </c>
      <c r="J117" s="35" t="s">
        <v>13</v>
      </c>
    </row>
    <row r="118" spans="1:15" ht="15.75" x14ac:dyDescent="0.25">
      <c r="A118" s="45"/>
      <c r="B118" s="45"/>
      <c r="C118" s="45"/>
      <c r="D118" s="34" t="s">
        <v>18</v>
      </c>
      <c r="E118" s="37">
        <f>SUM(E114,E115,E116,E117)</f>
        <v>2034.7</v>
      </c>
      <c r="F118" s="37">
        <f>SUM(F114,F115,F116,F117)</f>
        <v>2034.7</v>
      </c>
      <c r="G118" s="37">
        <f>SUM(G114,G115,G116,G117)</f>
        <v>968.98</v>
      </c>
      <c r="H118" s="37">
        <f t="shared" si="26"/>
        <v>-1065.72</v>
      </c>
      <c r="I118" s="37">
        <f>G118/F118*100</f>
        <v>47.622745367867495</v>
      </c>
      <c r="J118" s="34"/>
    </row>
    <row r="119" spans="1:15" ht="26.25" customHeight="1" x14ac:dyDescent="0.25">
      <c r="A119" s="45" t="s">
        <v>33</v>
      </c>
      <c r="B119" s="45"/>
      <c r="C119" s="45"/>
      <c r="D119" s="34" t="s">
        <v>12</v>
      </c>
      <c r="E119" s="37">
        <f>E125+E130</f>
        <v>6431.2</v>
      </c>
      <c r="F119" s="37">
        <f>F125+F130</f>
        <v>6431.2</v>
      </c>
      <c r="G119" s="37">
        <f>G125+G130</f>
        <v>4307.2</v>
      </c>
      <c r="H119" s="37">
        <f>G119-F119</f>
        <v>-2124</v>
      </c>
      <c r="I119" s="37">
        <f>(G119/F119)*100</f>
        <v>66.97350416718497</v>
      </c>
      <c r="J119" s="34" t="s">
        <v>13</v>
      </c>
      <c r="L119" s="13"/>
      <c r="M119" s="13"/>
      <c r="N119" s="13"/>
    </row>
    <row r="120" spans="1:15" ht="47.25" x14ac:dyDescent="0.25">
      <c r="A120" s="45"/>
      <c r="B120" s="45"/>
      <c r="C120" s="45"/>
      <c r="D120" s="34" t="s">
        <v>14</v>
      </c>
      <c r="E120" s="37">
        <f>E126+E131+E136+E141</f>
        <v>194657.5</v>
      </c>
      <c r="F120" s="37">
        <f>F126+F131</f>
        <v>194657.5</v>
      </c>
      <c r="G120" s="37">
        <f>G126+G131+G136+G141</f>
        <v>115833.53000000001</v>
      </c>
      <c r="H120" s="37">
        <f t="shared" ref="H120:H122" si="36">G120-F120</f>
        <v>-78823.969999999987</v>
      </c>
      <c r="I120" s="37">
        <f t="shared" ref="I120:I122" si="37">(G120/F120)*100</f>
        <v>59.506327780845844</v>
      </c>
      <c r="J120" s="34" t="s">
        <v>13</v>
      </c>
      <c r="L120" s="13"/>
      <c r="M120" s="13"/>
      <c r="N120" s="13"/>
      <c r="O120" s="13"/>
    </row>
    <row r="121" spans="1:15" ht="31.5" x14ac:dyDescent="0.25">
      <c r="A121" s="45"/>
      <c r="B121" s="45"/>
      <c r="C121" s="45"/>
      <c r="D121" s="34" t="s">
        <v>15</v>
      </c>
      <c r="E121" s="37">
        <f>E127+E137+E132+E142</f>
        <v>172083.20000000001</v>
      </c>
      <c r="F121" s="37">
        <f>F127+F132+F137+F142</f>
        <v>172083.20000000001</v>
      </c>
      <c r="G121" s="37">
        <f>G127+G132+G137+G142</f>
        <v>95792.800000000017</v>
      </c>
      <c r="H121" s="37">
        <f t="shared" si="36"/>
        <v>-76290.399999999994</v>
      </c>
      <c r="I121" s="37">
        <f t="shared" si="37"/>
        <v>55.66656129128237</v>
      </c>
      <c r="J121" s="34" t="s">
        <v>13</v>
      </c>
    </row>
    <row r="122" spans="1:15" ht="63" x14ac:dyDescent="0.25">
      <c r="A122" s="45"/>
      <c r="B122" s="45"/>
      <c r="C122" s="45"/>
      <c r="D122" s="34" t="s">
        <v>16</v>
      </c>
      <c r="E122" s="37">
        <f>E128+E133+E138+E143</f>
        <v>0</v>
      </c>
      <c r="F122" s="37">
        <f>F128+F140</f>
        <v>0</v>
      </c>
      <c r="G122" s="37">
        <f>G128+G140</f>
        <v>0</v>
      </c>
      <c r="H122" s="37">
        <f t="shared" si="36"/>
        <v>0</v>
      </c>
      <c r="I122" s="37" t="e">
        <f t="shared" si="37"/>
        <v>#DIV/0!</v>
      </c>
      <c r="J122" s="34" t="s">
        <v>13</v>
      </c>
      <c r="L122" s="13"/>
      <c r="M122" s="13"/>
      <c r="N122" s="13"/>
    </row>
    <row r="123" spans="1:15" ht="15.75" x14ac:dyDescent="0.25">
      <c r="A123" s="45"/>
      <c r="B123" s="45"/>
      <c r="C123" s="45"/>
      <c r="D123" s="34" t="s">
        <v>18</v>
      </c>
      <c r="E123" s="37">
        <f>SUM(E119,E120,E121,E122)</f>
        <v>373171.9</v>
      </c>
      <c r="F123" s="37">
        <f>SUM(F119,F120,F121,F122)</f>
        <v>373171.9</v>
      </c>
      <c r="G123" s="37">
        <f>SUM(G119,G120,G121,G122)</f>
        <v>215933.53000000003</v>
      </c>
      <c r="H123" s="37">
        <f>G123-F123</f>
        <v>-157238.37</v>
      </c>
      <c r="I123" s="37">
        <f>G123/F123*100</f>
        <v>57.864359561906994</v>
      </c>
      <c r="J123" s="34"/>
      <c r="L123" s="13"/>
      <c r="M123" s="13"/>
      <c r="N123" s="13"/>
    </row>
    <row r="124" spans="1:15" ht="15" customHeight="1" x14ac:dyDescent="0.25">
      <c r="A124" s="47" t="s">
        <v>17</v>
      </c>
      <c r="B124" s="47"/>
      <c r="C124" s="47"/>
      <c r="D124" s="47"/>
      <c r="E124" s="47"/>
      <c r="F124" s="47"/>
      <c r="G124" s="47"/>
      <c r="H124" s="47"/>
      <c r="I124" s="47"/>
      <c r="J124" s="47"/>
    </row>
    <row r="125" spans="1:15" ht="25.5" customHeight="1" x14ac:dyDescent="0.25">
      <c r="A125" s="44" t="s">
        <v>31</v>
      </c>
      <c r="B125" s="44"/>
      <c r="C125" s="44"/>
      <c r="D125" s="35" t="s">
        <v>12</v>
      </c>
      <c r="E125" s="36">
        <f t="shared" ref="E125:G126" si="38">SUM(E55,E73,E91,E114)</f>
        <v>0</v>
      </c>
      <c r="F125" s="36">
        <f t="shared" si="38"/>
        <v>0</v>
      </c>
      <c r="G125" s="36">
        <f t="shared" si="38"/>
        <v>0</v>
      </c>
      <c r="H125" s="36">
        <f t="shared" ref="H125:H145" si="39">G125-F125</f>
        <v>0</v>
      </c>
      <c r="I125" s="36" t="e">
        <f>(G125/F125)*100</f>
        <v>#DIV/0!</v>
      </c>
      <c r="J125" s="35" t="s">
        <v>13</v>
      </c>
    </row>
    <row r="126" spans="1:15" ht="47.25" x14ac:dyDescent="0.25">
      <c r="A126" s="44"/>
      <c r="B126" s="44"/>
      <c r="C126" s="44"/>
      <c r="D126" s="35" t="s">
        <v>14</v>
      </c>
      <c r="E126" s="36">
        <f t="shared" si="38"/>
        <v>193183.1</v>
      </c>
      <c r="F126" s="36">
        <f t="shared" si="38"/>
        <v>193183.1</v>
      </c>
      <c r="G126" s="36">
        <f t="shared" si="38"/>
        <v>115268.73000000001</v>
      </c>
      <c r="H126" s="36">
        <f t="shared" si="39"/>
        <v>-77914.37</v>
      </c>
      <c r="I126" s="36">
        <f>(G126/F126)*100</f>
        <v>59.668123143277029</v>
      </c>
      <c r="J126" s="35" t="s">
        <v>13</v>
      </c>
    </row>
    <row r="127" spans="1:15" ht="28.5" customHeight="1" x14ac:dyDescent="0.25">
      <c r="A127" s="44"/>
      <c r="B127" s="44"/>
      <c r="C127" s="44"/>
      <c r="D127" s="35" t="s">
        <v>15</v>
      </c>
      <c r="E127" s="36">
        <f>SUM(E57,E93,E116)</f>
        <v>9465.1</v>
      </c>
      <c r="F127" s="36">
        <f>F57+F75+F93+F116</f>
        <v>9465.1</v>
      </c>
      <c r="G127" s="36">
        <f>G57+G75+G93+G116</f>
        <v>4402.7</v>
      </c>
      <c r="H127" s="36">
        <f t="shared" si="39"/>
        <v>-5062.4000000000005</v>
      </c>
      <c r="I127" s="36">
        <f t="shared" ref="I127:I128" si="40">(G127/F127)*100</f>
        <v>46.515092286399508</v>
      </c>
      <c r="J127" s="35"/>
    </row>
    <row r="128" spans="1:15" ht="63" x14ac:dyDescent="0.25">
      <c r="A128" s="44"/>
      <c r="B128" s="44"/>
      <c r="C128" s="44"/>
      <c r="D128" s="35" t="s">
        <v>16</v>
      </c>
      <c r="E128" s="36">
        <f>SUM(E58,E76,E94,E117)</f>
        <v>0</v>
      </c>
      <c r="F128" s="36">
        <f>SUM(F58,F76,F94,F117)</f>
        <v>0</v>
      </c>
      <c r="G128" s="36">
        <f>SUM(G58,G76,G94,G117)</f>
        <v>0</v>
      </c>
      <c r="H128" s="36">
        <f t="shared" si="39"/>
        <v>0</v>
      </c>
      <c r="I128" s="36" t="e">
        <f t="shared" si="40"/>
        <v>#DIV/0!</v>
      </c>
      <c r="J128" s="35" t="s">
        <v>13</v>
      </c>
    </row>
    <row r="129" spans="1:14" ht="15.75" x14ac:dyDescent="0.25">
      <c r="A129" s="44"/>
      <c r="B129" s="44"/>
      <c r="C129" s="44"/>
      <c r="D129" s="34" t="s">
        <v>18</v>
      </c>
      <c r="E129" s="37">
        <f>E125+E126+E127+E128</f>
        <v>202648.2</v>
      </c>
      <c r="F129" s="37">
        <f>F125+F126+F127+F128</f>
        <v>202648.2</v>
      </c>
      <c r="G129" s="37">
        <f>G125+G126+G127+G128</f>
        <v>119671.43000000001</v>
      </c>
      <c r="H129" s="37">
        <f t="shared" si="39"/>
        <v>-82976.77</v>
      </c>
      <c r="I129" s="37">
        <f>(G129/F129)*100</f>
        <v>59.053783848067731</v>
      </c>
      <c r="J129" s="35" t="s">
        <v>13</v>
      </c>
      <c r="L129" s="13"/>
      <c r="M129" s="13"/>
      <c r="N129" s="13"/>
    </row>
    <row r="130" spans="1:14" ht="30.75" customHeight="1" x14ac:dyDescent="0.25">
      <c r="A130" s="44" t="s">
        <v>47</v>
      </c>
      <c r="B130" s="44"/>
      <c r="C130" s="44" t="s">
        <v>34</v>
      </c>
      <c r="D130" s="35" t="s">
        <v>12</v>
      </c>
      <c r="E130" s="36">
        <f>E37</f>
        <v>6431.2</v>
      </c>
      <c r="F130" s="36">
        <f>F17</f>
        <v>6431.2</v>
      </c>
      <c r="G130" s="36">
        <f>G17</f>
        <v>4307.2</v>
      </c>
      <c r="H130" s="36">
        <f t="shared" si="39"/>
        <v>-2124</v>
      </c>
      <c r="I130" s="36">
        <f>(G130/F130)*100</f>
        <v>66.97350416718497</v>
      </c>
      <c r="J130" s="35" t="s">
        <v>13</v>
      </c>
    </row>
    <row r="131" spans="1:14" ht="42" customHeight="1" x14ac:dyDescent="0.25">
      <c r="A131" s="44"/>
      <c r="B131" s="44"/>
      <c r="C131" s="44"/>
      <c r="D131" s="35" t="s">
        <v>14</v>
      </c>
      <c r="E131" s="36">
        <f>E18</f>
        <v>1474.4</v>
      </c>
      <c r="F131" s="36">
        <f>F33</f>
        <v>1474.4</v>
      </c>
      <c r="G131" s="36">
        <f>G33</f>
        <v>564.79999999999995</v>
      </c>
      <c r="H131" s="36">
        <f t="shared" si="39"/>
        <v>-909.60000000000014</v>
      </c>
      <c r="I131" s="36">
        <f t="shared" ref="I131" si="41">(G131/F131)*100</f>
        <v>38.307107976125877</v>
      </c>
      <c r="J131" s="35" t="s">
        <v>13</v>
      </c>
    </row>
    <row r="132" spans="1:14" ht="33.75" customHeight="1" x14ac:dyDescent="0.25">
      <c r="A132" s="44"/>
      <c r="B132" s="44"/>
      <c r="C132" s="44"/>
      <c r="D132" s="35" t="s">
        <v>15</v>
      </c>
      <c r="E132" s="36">
        <f>E19</f>
        <v>107962.9</v>
      </c>
      <c r="F132" s="36">
        <f>F19</f>
        <v>107962.9</v>
      </c>
      <c r="G132" s="36">
        <f>G19</f>
        <v>63549.599999999999</v>
      </c>
      <c r="H132" s="36">
        <f t="shared" si="39"/>
        <v>-44413.299999999996</v>
      </c>
      <c r="I132" s="36">
        <f>G132/F132*100</f>
        <v>58.862442561287253</v>
      </c>
      <c r="J132" s="35" t="s">
        <v>13</v>
      </c>
    </row>
    <row r="133" spans="1:14" ht="47.25" customHeight="1" x14ac:dyDescent="0.25">
      <c r="A133" s="44"/>
      <c r="B133" s="44"/>
      <c r="C133" s="44"/>
      <c r="D133" s="35" t="s">
        <v>16</v>
      </c>
      <c r="E133" s="36">
        <f>E20</f>
        <v>0</v>
      </c>
      <c r="F133" s="36">
        <f>F20</f>
        <v>0</v>
      </c>
      <c r="G133" s="36">
        <f>G20</f>
        <v>0</v>
      </c>
      <c r="H133" s="36">
        <f t="shared" si="39"/>
        <v>0</v>
      </c>
      <c r="I133" s="36" t="e">
        <f>I20</f>
        <v>#DIV/0!</v>
      </c>
      <c r="J133" s="35" t="s">
        <v>13</v>
      </c>
    </row>
    <row r="134" spans="1:14" ht="16.5" customHeight="1" x14ac:dyDescent="0.25">
      <c r="A134" s="44"/>
      <c r="B134" s="44"/>
      <c r="C134" s="44"/>
      <c r="D134" s="34" t="s">
        <v>18</v>
      </c>
      <c r="E134" s="37">
        <f>SUM(E130,E131,E132)</f>
        <v>115868.5</v>
      </c>
      <c r="F134" s="37">
        <f>SUM(F130,F131,F132,F133)</f>
        <v>115868.5</v>
      </c>
      <c r="G134" s="37">
        <f>SUM(G130,G131,G132,G133)</f>
        <v>68421.600000000006</v>
      </c>
      <c r="H134" s="37">
        <f t="shared" si="39"/>
        <v>-47446.899999999994</v>
      </c>
      <c r="I134" s="37">
        <f t="shared" ref="I134:I145" si="42">G134/F134*100</f>
        <v>59.05107945645279</v>
      </c>
      <c r="J134" s="35" t="s">
        <v>13</v>
      </c>
    </row>
    <row r="135" spans="1:14" ht="37.5" customHeight="1" x14ac:dyDescent="0.25">
      <c r="A135" s="44" t="s">
        <v>48</v>
      </c>
      <c r="B135" s="44"/>
      <c r="C135" s="44" t="s">
        <v>41</v>
      </c>
      <c r="D135" s="35" t="s">
        <v>12</v>
      </c>
      <c r="E135" s="36">
        <f t="shared" ref="E135:G138" si="43">E22</f>
        <v>0</v>
      </c>
      <c r="F135" s="36">
        <f t="shared" si="43"/>
        <v>0</v>
      </c>
      <c r="G135" s="36">
        <f t="shared" si="43"/>
        <v>0</v>
      </c>
      <c r="H135" s="36">
        <f t="shared" si="39"/>
        <v>0</v>
      </c>
      <c r="I135" s="36" t="e">
        <f t="shared" si="42"/>
        <v>#DIV/0!</v>
      </c>
      <c r="J135" s="35" t="s">
        <v>13</v>
      </c>
    </row>
    <row r="136" spans="1:14" ht="47.25" customHeight="1" x14ac:dyDescent="0.25">
      <c r="A136" s="44"/>
      <c r="B136" s="44"/>
      <c r="C136" s="44"/>
      <c r="D136" s="35" t="s">
        <v>14</v>
      </c>
      <c r="E136" s="36">
        <f t="shared" si="43"/>
        <v>0</v>
      </c>
      <c r="F136" s="36">
        <f t="shared" si="43"/>
        <v>0</v>
      </c>
      <c r="G136" s="36">
        <f t="shared" si="43"/>
        <v>0</v>
      </c>
      <c r="H136" s="36">
        <f t="shared" si="39"/>
        <v>0</v>
      </c>
      <c r="I136" s="36" t="e">
        <f t="shared" si="42"/>
        <v>#DIV/0!</v>
      </c>
      <c r="J136" s="35" t="s">
        <v>13</v>
      </c>
    </row>
    <row r="137" spans="1:14" ht="39" customHeight="1" x14ac:dyDescent="0.25">
      <c r="A137" s="44"/>
      <c r="B137" s="44"/>
      <c r="C137" s="44"/>
      <c r="D137" s="35" t="s">
        <v>15</v>
      </c>
      <c r="E137" s="36">
        <f t="shared" si="43"/>
        <v>18230</v>
      </c>
      <c r="F137" s="36">
        <f t="shared" si="43"/>
        <v>18230</v>
      </c>
      <c r="G137" s="36">
        <f>G24</f>
        <v>10473.6</v>
      </c>
      <c r="H137" s="36">
        <f t="shared" si="39"/>
        <v>-7756.4</v>
      </c>
      <c r="I137" s="36">
        <f t="shared" si="42"/>
        <v>57.452550740537575</v>
      </c>
      <c r="J137" s="35" t="s">
        <v>13</v>
      </c>
    </row>
    <row r="138" spans="1:14" ht="45.75" customHeight="1" x14ac:dyDescent="0.25">
      <c r="A138" s="44"/>
      <c r="B138" s="44"/>
      <c r="C138" s="44"/>
      <c r="D138" s="35" t="s">
        <v>16</v>
      </c>
      <c r="E138" s="36">
        <f t="shared" si="43"/>
        <v>0</v>
      </c>
      <c r="F138" s="36">
        <f t="shared" si="43"/>
        <v>0</v>
      </c>
      <c r="G138" s="36">
        <f t="shared" si="43"/>
        <v>0</v>
      </c>
      <c r="H138" s="36">
        <f t="shared" si="39"/>
        <v>0</v>
      </c>
      <c r="I138" s="36" t="e">
        <f t="shared" si="42"/>
        <v>#DIV/0!</v>
      </c>
      <c r="J138" s="35" t="s">
        <v>13</v>
      </c>
    </row>
    <row r="139" spans="1:14" ht="15.75" customHeight="1" x14ac:dyDescent="0.25">
      <c r="A139" s="44"/>
      <c r="B139" s="44"/>
      <c r="C139" s="44"/>
      <c r="D139" s="34" t="s">
        <v>18</v>
      </c>
      <c r="E139" s="37">
        <f>SUM(E135,E136,E137,E138)</f>
        <v>18230</v>
      </c>
      <c r="F139" s="37">
        <f>SUM(F135,F136,F137,F138)</f>
        <v>18230</v>
      </c>
      <c r="G139" s="37">
        <f>SUM(G135,G136,G137,G138)</f>
        <v>10473.6</v>
      </c>
      <c r="H139" s="37">
        <f t="shared" si="39"/>
        <v>-7756.4</v>
      </c>
      <c r="I139" s="37">
        <f t="shared" si="42"/>
        <v>57.452550740537575</v>
      </c>
      <c r="J139" s="35" t="s">
        <v>13</v>
      </c>
    </row>
    <row r="140" spans="1:14" ht="33.75" customHeight="1" x14ac:dyDescent="0.25">
      <c r="A140" s="44" t="s">
        <v>49</v>
      </c>
      <c r="B140" s="44"/>
      <c r="C140" s="44" t="s">
        <v>42</v>
      </c>
      <c r="D140" s="35" t="s">
        <v>12</v>
      </c>
      <c r="E140" s="36">
        <f t="shared" ref="E140:G143" si="44">E27</f>
        <v>0</v>
      </c>
      <c r="F140" s="36">
        <f t="shared" si="44"/>
        <v>0</v>
      </c>
      <c r="G140" s="36">
        <f t="shared" si="44"/>
        <v>0</v>
      </c>
      <c r="H140" s="36">
        <f t="shared" si="39"/>
        <v>0</v>
      </c>
      <c r="I140" s="36" t="e">
        <f t="shared" si="42"/>
        <v>#DIV/0!</v>
      </c>
      <c r="J140" s="35" t="s">
        <v>13</v>
      </c>
    </row>
    <row r="141" spans="1:14" ht="49.5" customHeight="1" x14ac:dyDescent="0.25">
      <c r="A141" s="44"/>
      <c r="B141" s="44"/>
      <c r="C141" s="44"/>
      <c r="D141" s="35" t="s">
        <v>14</v>
      </c>
      <c r="E141" s="36">
        <f t="shared" si="44"/>
        <v>0</v>
      </c>
      <c r="F141" s="36">
        <f t="shared" si="44"/>
        <v>0</v>
      </c>
      <c r="G141" s="36">
        <f t="shared" si="44"/>
        <v>0</v>
      </c>
      <c r="H141" s="36">
        <f t="shared" si="39"/>
        <v>0</v>
      </c>
      <c r="I141" s="36" t="e">
        <f t="shared" si="42"/>
        <v>#DIV/0!</v>
      </c>
      <c r="J141" s="35" t="s">
        <v>13</v>
      </c>
    </row>
    <row r="142" spans="1:14" ht="41.25" customHeight="1" x14ac:dyDescent="0.25">
      <c r="A142" s="44"/>
      <c r="B142" s="44"/>
      <c r="C142" s="44"/>
      <c r="D142" s="35" t="s">
        <v>15</v>
      </c>
      <c r="E142" s="36">
        <f t="shared" si="44"/>
        <v>36425.199999999997</v>
      </c>
      <c r="F142" s="36">
        <f t="shared" si="44"/>
        <v>36425.199999999997</v>
      </c>
      <c r="G142" s="36">
        <f t="shared" si="44"/>
        <v>17366.900000000001</v>
      </c>
      <c r="H142" s="36">
        <f t="shared" si="39"/>
        <v>-19058.299999999996</v>
      </c>
      <c r="I142" s="36">
        <f t="shared" si="42"/>
        <v>47.678255713077768</v>
      </c>
      <c r="J142" s="35" t="s">
        <v>13</v>
      </c>
    </row>
    <row r="143" spans="1:14" ht="63.75" customHeight="1" x14ac:dyDescent="0.25">
      <c r="A143" s="44"/>
      <c r="B143" s="44"/>
      <c r="C143" s="44"/>
      <c r="D143" s="35" t="s">
        <v>16</v>
      </c>
      <c r="E143" s="36">
        <f t="shared" si="44"/>
        <v>0</v>
      </c>
      <c r="F143" s="36">
        <f t="shared" si="44"/>
        <v>0</v>
      </c>
      <c r="G143" s="36">
        <f t="shared" si="44"/>
        <v>0</v>
      </c>
      <c r="H143" s="36">
        <f t="shared" si="39"/>
        <v>0</v>
      </c>
      <c r="I143" s="36" t="e">
        <f t="shared" si="42"/>
        <v>#DIV/0!</v>
      </c>
      <c r="J143" s="35" t="s">
        <v>13</v>
      </c>
    </row>
    <row r="144" spans="1:14" ht="18.75" customHeight="1" x14ac:dyDescent="0.25">
      <c r="A144" s="44"/>
      <c r="B144" s="44"/>
      <c r="C144" s="44"/>
      <c r="D144" s="34" t="s">
        <v>18</v>
      </c>
      <c r="E144" s="37">
        <f>SUM(E140,E141,E142,E143)</f>
        <v>36425.199999999997</v>
      </c>
      <c r="F144" s="37">
        <f>SUM(F140,F141,F142,F143)</f>
        <v>36425.199999999997</v>
      </c>
      <c r="G144" s="37">
        <f>SUM(G140,G141,G142,G143)</f>
        <v>17366.900000000001</v>
      </c>
      <c r="H144" s="37">
        <f t="shared" si="39"/>
        <v>-19058.299999999996</v>
      </c>
      <c r="I144" s="37">
        <f t="shared" si="42"/>
        <v>47.678255713077768</v>
      </c>
      <c r="J144" s="35" t="s">
        <v>13</v>
      </c>
    </row>
    <row r="145" spans="1:14" ht="43.5" customHeight="1" x14ac:dyDescent="0.25">
      <c r="A145" s="44"/>
      <c r="B145" s="44"/>
      <c r="C145" s="44"/>
      <c r="D145" s="34" t="s">
        <v>83</v>
      </c>
      <c r="E145" s="37">
        <f>SUM(E134,E139,E144)</f>
        <v>170523.7</v>
      </c>
      <c r="F145" s="37">
        <f>SUM(F134,F139,F144)</f>
        <v>170523.7</v>
      </c>
      <c r="G145" s="37">
        <f>SUM(G139,G134,G144)</f>
        <v>96262.1</v>
      </c>
      <c r="H145" s="37">
        <f t="shared" si="39"/>
        <v>-74261.600000000006</v>
      </c>
      <c r="I145" s="37">
        <f t="shared" si="42"/>
        <v>56.450862841939276</v>
      </c>
      <c r="J145" s="35"/>
    </row>
    <row r="146" spans="1:14" ht="15.75" hidden="1" customHeight="1" x14ac:dyDescent="0.25">
      <c r="A146" s="19"/>
      <c r="L146" s="14"/>
      <c r="M146" s="16"/>
      <c r="N146" s="14"/>
    </row>
    <row r="147" spans="1:14" ht="24.75" customHeight="1" x14ac:dyDescent="0.25">
      <c r="A147" s="46" t="s">
        <v>91</v>
      </c>
      <c r="B147" s="46"/>
      <c r="C147" s="20" t="s">
        <v>92</v>
      </c>
      <c r="D147" s="21" t="s">
        <v>35</v>
      </c>
      <c r="E147" s="22"/>
      <c r="F147" s="48" t="s">
        <v>43</v>
      </c>
      <c r="G147" s="48"/>
      <c r="H147" s="21" t="s">
        <v>35</v>
      </c>
      <c r="I147" s="23" t="s">
        <v>40</v>
      </c>
      <c r="L147" s="14"/>
      <c r="M147" s="42"/>
      <c r="N147" s="14"/>
    </row>
    <row r="148" spans="1:14" x14ac:dyDescent="0.25">
      <c r="A148" s="24" t="s">
        <v>39</v>
      </c>
      <c r="B148" s="25"/>
      <c r="C148" s="26"/>
      <c r="D148" s="25"/>
      <c r="E148" s="25"/>
      <c r="F148" s="25"/>
      <c r="G148" s="25"/>
      <c r="H148" s="25"/>
      <c r="I148" s="25"/>
      <c r="L148" s="14"/>
      <c r="M148" s="42"/>
      <c r="N148" s="14"/>
    </row>
    <row r="149" spans="1:14" x14ac:dyDescent="0.25">
      <c r="A149" s="24" t="s">
        <v>19</v>
      </c>
      <c r="B149" s="25"/>
      <c r="C149" s="25"/>
      <c r="D149" s="25"/>
      <c r="E149" s="25"/>
      <c r="F149" s="25"/>
      <c r="G149" s="25"/>
      <c r="H149" s="25"/>
      <c r="I149" s="25"/>
      <c r="L149" s="14"/>
      <c r="M149" s="42"/>
      <c r="N149" s="14"/>
    </row>
    <row r="150" spans="1:14" ht="26.25" customHeight="1" x14ac:dyDescent="0.25">
      <c r="A150" s="46" t="s">
        <v>36</v>
      </c>
      <c r="B150" s="46"/>
      <c r="C150" s="23" t="s">
        <v>37</v>
      </c>
      <c r="D150" s="21" t="s">
        <v>35</v>
      </c>
      <c r="E150" s="27"/>
      <c r="F150" s="48" t="s">
        <v>45</v>
      </c>
      <c r="G150" s="48"/>
      <c r="H150" s="21" t="s">
        <v>35</v>
      </c>
      <c r="I150" s="23" t="s">
        <v>46</v>
      </c>
      <c r="L150" s="14"/>
      <c r="M150" s="42"/>
      <c r="N150" s="14"/>
    </row>
    <row r="151" spans="1:14" x14ac:dyDescent="0.25">
      <c r="A151" s="24" t="s">
        <v>38</v>
      </c>
      <c r="B151" s="25"/>
      <c r="C151" s="25"/>
      <c r="D151" s="25"/>
      <c r="E151" s="25"/>
      <c r="F151" s="25"/>
      <c r="G151" s="25"/>
      <c r="H151" s="25"/>
      <c r="I151" s="25"/>
      <c r="L151" s="14"/>
      <c r="M151" s="42"/>
      <c r="N151" s="14"/>
    </row>
    <row r="152" spans="1:14" x14ac:dyDescent="0.25">
      <c r="A152" s="24" t="s">
        <v>20</v>
      </c>
      <c r="B152" s="25"/>
      <c r="C152" s="25"/>
      <c r="D152" s="25"/>
      <c r="E152" s="25"/>
      <c r="F152" s="25"/>
      <c r="G152" s="25"/>
      <c r="H152" s="25"/>
      <c r="I152" s="25"/>
      <c r="L152" s="14"/>
      <c r="M152" s="42"/>
      <c r="N152" s="14"/>
    </row>
    <row r="153" spans="1:14" ht="15" customHeight="1" x14ac:dyDescent="0.25">
      <c r="A153" s="28"/>
      <c r="B153" s="28"/>
      <c r="C153" s="29"/>
      <c r="D153" s="14"/>
      <c r="E153" s="14"/>
      <c r="F153" s="30"/>
      <c r="G153" s="30"/>
      <c r="H153" s="14"/>
      <c r="I153" s="31"/>
      <c r="L153" s="14"/>
      <c r="M153" s="42"/>
      <c r="N153" s="14"/>
    </row>
    <row r="154" spans="1:14" x14ac:dyDescent="0.25">
      <c r="A154" s="32" t="s">
        <v>84</v>
      </c>
      <c r="B154" s="33"/>
      <c r="C154" s="33"/>
      <c r="D154" s="33"/>
      <c r="E154" s="33"/>
      <c r="F154" s="33"/>
      <c r="G154" s="33"/>
      <c r="H154" s="33"/>
      <c r="I154" s="33"/>
      <c r="L154" s="14"/>
      <c r="M154" s="42"/>
      <c r="N154" s="14"/>
    </row>
    <row r="155" spans="1:14" x14ac:dyDescent="0.25">
      <c r="A155" s="39"/>
      <c r="B155" s="33"/>
      <c r="C155" s="33"/>
      <c r="D155" s="33"/>
      <c r="E155" s="33"/>
      <c r="F155" s="33"/>
      <c r="G155" s="33"/>
      <c r="H155" s="33"/>
      <c r="I155" s="33"/>
      <c r="L155" s="14"/>
      <c r="M155" s="14"/>
      <c r="N155" s="14"/>
    </row>
    <row r="156" spans="1:14" x14ac:dyDescent="0.25">
      <c r="A156" s="40"/>
      <c r="B156" s="14"/>
      <c r="C156" s="14"/>
      <c r="D156" s="14"/>
      <c r="E156" s="14"/>
      <c r="F156" s="14"/>
      <c r="G156" s="14"/>
      <c r="H156" s="14"/>
      <c r="I156" s="14"/>
    </row>
    <row r="157" spans="1:14" ht="14.25" customHeight="1" x14ac:dyDescent="0.25">
      <c r="A157" s="41"/>
    </row>
    <row r="159" spans="1:14" x14ac:dyDescent="0.25">
      <c r="G159" s="13">
        <f>SUM(G129+G134+G139+G144)</f>
        <v>215933.53000000003</v>
      </c>
    </row>
  </sheetData>
  <mergeCells count="81">
    <mergeCell ref="J46:J47"/>
    <mergeCell ref="A50:C54"/>
    <mergeCell ref="A55:C59"/>
    <mergeCell ref="A62:J62"/>
    <mergeCell ref="F10:F12"/>
    <mergeCell ref="B10:B12"/>
    <mergeCell ref="C10:C12"/>
    <mergeCell ref="A45:A49"/>
    <mergeCell ref="B45:B49"/>
    <mergeCell ref="C45:C49"/>
    <mergeCell ref="A42:J42"/>
    <mergeCell ref="A43:J43"/>
    <mergeCell ref="G10:G12"/>
    <mergeCell ref="A14:J14"/>
    <mergeCell ref="A15:J15"/>
    <mergeCell ref="H10:I10"/>
    <mergeCell ref="J10:J12"/>
    <mergeCell ref="A1:J1"/>
    <mergeCell ref="A2:J2"/>
    <mergeCell ref="A6:D6"/>
    <mergeCell ref="A8:D8"/>
    <mergeCell ref="A5:D5"/>
    <mergeCell ref="A7:D7"/>
    <mergeCell ref="A10:A12"/>
    <mergeCell ref="D10:D12"/>
    <mergeCell ref="E10:E12"/>
    <mergeCell ref="A16:J16"/>
    <mergeCell ref="A44:J44"/>
    <mergeCell ref="A17:A31"/>
    <mergeCell ref="B17:B31"/>
    <mergeCell ref="J17:J21"/>
    <mergeCell ref="J22:J26"/>
    <mergeCell ref="J27:J31"/>
    <mergeCell ref="C17:C21"/>
    <mergeCell ref="C22:C26"/>
    <mergeCell ref="C27:C31"/>
    <mergeCell ref="A32:C36"/>
    <mergeCell ref="A37:C41"/>
    <mergeCell ref="A119:C123"/>
    <mergeCell ref="C104:C108"/>
    <mergeCell ref="A98:J98"/>
    <mergeCell ref="A109:C113"/>
    <mergeCell ref="A114:C118"/>
    <mergeCell ref="A99:A108"/>
    <mergeCell ref="B99:B103"/>
    <mergeCell ref="C99:C103"/>
    <mergeCell ref="B104:B108"/>
    <mergeCell ref="J99:J103"/>
    <mergeCell ref="A78:J78"/>
    <mergeCell ref="A79:J79"/>
    <mergeCell ref="A96:J96"/>
    <mergeCell ref="A97:J97"/>
    <mergeCell ref="A60:J60"/>
    <mergeCell ref="A61:J61"/>
    <mergeCell ref="A80:J80"/>
    <mergeCell ref="A81:A85"/>
    <mergeCell ref="B81:B85"/>
    <mergeCell ref="J81:J85"/>
    <mergeCell ref="M147:M150"/>
    <mergeCell ref="A150:B150"/>
    <mergeCell ref="F150:G150"/>
    <mergeCell ref="A130:B134"/>
    <mergeCell ref="A135:B139"/>
    <mergeCell ref="C140:C145"/>
    <mergeCell ref="F147:G147"/>
    <mergeCell ref="M151:M154"/>
    <mergeCell ref="A63:A67"/>
    <mergeCell ref="B63:B67"/>
    <mergeCell ref="C63:C67"/>
    <mergeCell ref="A68:C72"/>
    <mergeCell ref="A73:C77"/>
    <mergeCell ref="A147:B147"/>
    <mergeCell ref="C81:C85"/>
    <mergeCell ref="A86:C90"/>
    <mergeCell ref="A91:C95"/>
    <mergeCell ref="A124:J124"/>
    <mergeCell ref="A125:C129"/>
    <mergeCell ref="J104:J107"/>
    <mergeCell ref="C130:C134"/>
    <mergeCell ref="C135:C139"/>
    <mergeCell ref="A140:B145"/>
  </mergeCells>
  <printOptions horizontalCentered="1"/>
  <pageMargins left="0.59055118110236227" right="0.27559055118110237" top="0.31496062992125984" bottom="0.31496062992125984" header="0.31496062992125984" footer="0.31496062992125984"/>
  <pageSetup paperSize="9" scale="60" fitToHeight="100" orientation="landscape" r:id="rId1"/>
  <rowBreaks count="3" manualBreakCount="3">
    <brk id="73" max="9" man="1"/>
    <brk id="90" max="9" man="1"/>
    <brk id="129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2016-07-14T09:04:06Z</dcterms:modified>
</cp:coreProperties>
</file>