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20" windowWidth="19320" windowHeight="10530"/>
  </bookViews>
  <sheets>
    <sheet name="Лист1" sheetId="1" r:id="rId1"/>
    <sheet name="Лист2" sheetId="2" r:id="rId2"/>
    <sheet name="Лист3" sheetId="3" r:id="rId3"/>
  </sheets>
  <calcPr calcId="145621" iterate="1"/>
</workbook>
</file>

<file path=xl/calcChain.xml><?xml version="1.0" encoding="utf-8"?>
<calcChain xmlns="http://schemas.openxmlformats.org/spreadsheetml/2006/main">
  <c r="I132" i="1" l="1"/>
  <c r="I133" i="1"/>
  <c r="I134" i="1"/>
  <c r="I135" i="1"/>
  <c r="I136" i="1"/>
  <c r="H136" i="1"/>
  <c r="H135" i="1"/>
  <c r="H134" i="1"/>
  <c r="H133" i="1"/>
  <c r="H132" i="1"/>
  <c r="G134" i="1"/>
  <c r="G136" i="1"/>
  <c r="G135" i="1"/>
  <c r="G133" i="1"/>
  <c r="F132" i="1"/>
  <c r="E132" i="1"/>
  <c r="F133" i="1"/>
  <c r="E133" i="1"/>
  <c r="F134" i="1"/>
  <c r="E134" i="1"/>
  <c r="F135" i="1"/>
  <c r="E135" i="1"/>
  <c r="F136" i="1"/>
  <c r="E136" i="1"/>
  <c r="I127" i="1"/>
  <c r="H127" i="1"/>
  <c r="F127" i="1"/>
  <c r="E127" i="1"/>
  <c r="H128" i="1"/>
  <c r="G128" i="1"/>
  <c r="F128" i="1"/>
  <c r="E128" i="1"/>
  <c r="G124" i="1"/>
  <c r="G26" i="1"/>
  <c r="G21" i="1"/>
  <c r="G132" i="1" l="1"/>
  <c r="G130" i="1"/>
  <c r="F130" i="1"/>
  <c r="E130" i="1"/>
  <c r="E33" i="1"/>
  <c r="E28" i="1"/>
  <c r="F28" i="1"/>
  <c r="I19" i="1" l="1"/>
  <c r="G141" i="1" l="1"/>
  <c r="G51" i="1"/>
  <c r="G50" i="1"/>
  <c r="E119" i="1" l="1"/>
  <c r="F119" i="1"/>
  <c r="E51" i="1"/>
  <c r="F116" i="1" l="1"/>
  <c r="H157" i="1"/>
  <c r="E157" i="1"/>
  <c r="G156" i="1"/>
  <c r="G153" i="1" s="1"/>
  <c r="F156" i="1"/>
  <c r="F153" i="1" s="1"/>
  <c r="E156" i="1"/>
  <c r="H155" i="1"/>
  <c r="E155" i="1"/>
  <c r="E153" i="1" s="1"/>
  <c r="H154" i="1"/>
  <c r="E154" i="1"/>
  <c r="H152" i="1"/>
  <c r="E152" i="1"/>
  <c r="G151" i="1"/>
  <c r="G148" i="1" s="1"/>
  <c r="F151" i="1"/>
  <c r="F148" i="1" s="1"/>
  <c r="E151" i="1"/>
  <c r="E148" i="1" s="1"/>
  <c r="H150" i="1"/>
  <c r="E150" i="1"/>
  <c r="H149" i="1"/>
  <c r="E149" i="1"/>
  <c r="H147" i="1"/>
  <c r="E147" i="1"/>
  <c r="G146" i="1"/>
  <c r="G143" i="1" s="1"/>
  <c r="F146" i="1"/>
  <c r="E146" i="1" s="1"/>
  <c r="H145" i="1"/>
  <c r="E145" i="1"/>
  <c r="H144" i="1"/>
  <c r="E144" i="1"/>
  <c r="G142" i="1"/>
  <c r="F142" i="1"/>
  <c r="G140" i="1"/>
  <c r="F140" i="1"/>
  <c r="G139" i="1"/>
  <c r="F139" i="1"/>
  <c r="H120" i="1"/>
  <c r="H119" i="1"/>
  <c r="H118" i="1"/>
  <c r="H117" i="1"/>
  <c r="G109" i="1"/>
  <c r="F109" i="1"/>
  <c r="E109" i="1" s="1"/>
  <c r="G108" i="1"/>
  <c r="F108" i="1"/>
  <c r="E108" i="1"/>
  <c r="G107" i="1"/>
  <c r="F107" i="1"/>
  <c r="E107" i="1" s="1"/>
  <c r="G106" i="1"/>
  <c r="F106" i="1"/>
  <c r="E106" i="1" s="1"/>
  <c r="H104" i="1"/>
  <c r="E104" i="1"/>
  <c r="H103" i="1"/>
  <c r="H102" i="1"/>
  <c r="E102" i="1"/>
  <c r="H101" i="1"/>
  <c r="E101" i="1"/>
  <c r="G100" i="1"/>
  <c r="F100" i="1"/>
  <c r="H99" i="1"/>
  <c r="E99" i="1"/>
  <c r="I98" i="1"/>
  <c r="H98" i="1"/>
  <c r="H97" i="1"/>
  <c r="E97" i="1"/>
  <c r="H96" i="1"/>
  <c r="E96" i="1"/>
  <c r="G95" i="1"/>
  <c r="F95" i="1"/>
  <c r="H94" i="1"/>
  <c r="E94" i="1"/>
  <c r="I93" i="1"/>
  <c r="H93" i="1"/>
  <c r="H92" i="1"/>
  <c r="E92" i="1"/>
  <c r="H91" i="1"/>
  <c r="E91" i="1"/>
  <c r="E90" i="1" s="1"/>
  <c r="G90" i="1"/>
  <c r="F90" i="1"/>
  <c r="G88" i="1"/>
  <c r="F88" i="1"/>
  <c r="E88" i="1" s="1"/>
  <c r="F87" i="1"/>
  <c r="G86" i="1"/>
  <c r="F86" i="1"/>
  <c r="G85" i="1"/>
  <c r="F85" i="1"/>
  <c r="E85" i="1" s="1"/>
  <c r="H83" i="1"/>
  <c r="E83" i="1"/>
  <c r="H82" i="1"/>
  <c r="E82" i="1"/>
  <c r="E87" i="1" s="1"/>
  <c r="E124" i="1" s="1"/>
  <c r="H81" i="1"/>
  <c r="E81" i="1"/>
  <c r="H80" i="1"/>
  <c r="E80" i="1"/>
  <c r="E79" i="1" s="1"/>
  <c r="F79" i="1"/>
  <c r="H79" i="1" s="1"/>
  <c r="H78" i="1"/>
  <c r="E78" i="1"/>
  <c r="I77" i="1"/>
  <c r="H77" i="1"/>
  <c r="H76" i="1"/>
  <c r="E76" i="1"/>
  <c r="H75" i="1"/>
  <c r="E75" i="1"/>
  <c r="G74" i="1"/>
  <c r="F74" i="1"/>
  <c r="H73" i="1"/>
  <c r="E73" i="1"/>
  <c r="H72" i="1"/>
  <c r="H71" i="1"/>
  <c r="E71" i="1"/>
  <c r="H70" i="1"/>
  <c r="E70" i="1"/>
  <c r="G69" i="1"/>
  <c r="F69" i="1"/>
  <c r="I68" i="1"/>
  <c r="H68" i="1"/>
  <c r="I67" i="1"/>
  <c r="H66" i="1"/>
  <c r="H65" i="1"/>
  <c r="E65" i="1"/>
  <c r="E64" i="1" s="1"/>
  <c r="F64" i="1"/>
  <c r="H63" i="1"/>
  <c r="E63" i="1"/>
  <c r="I62" i="1"/>
  <c r="H62" i="1"/>
  <c r="H61" i="1"/>
  <c r="E61" i="1"/>
  <c r="H60" i="1"/>
  <c r="E60" i="1"/>
  <c r="G59" i="1"/>
  <c r="F59" i="1"/>
  <c r="I58" i="1"/>
  <c r="H58" i="1"/>
  <c r="I57" i="1"/>
  <c r="H57" i="1"/>
  <c r="H56" i="1"/>
  <c r="E56" i="1"/>
  <c r="E140" i="1" s="1"/>
  <c r="H55" i="1"/>
  <c r="E55" i="1"/>
  <c r="G54" i="1"/>
  <c r="F54" i="1"/>
  <c r="G52" i="1"/>
  <c r="F52" i="1"/>
  <c r="E52" i="1"/>
  <c r="F51" i="1"/>
  <c r="F50" i="1"/>
  <c r="E50" i="1"/>
  <c r="G49" i="1"/>
  <c r="F49" i="1"/>
  <c r="E49" i="1"/>
  <c r="H47" i="1"/>
  <c r="H46" i="1"/>
  <c r="H45" i="1"/>
  <c r="H44" i="1"/>
  <c r="G43" i="1"/>
  <c r="F43" i="1"/>
  <c r="H43" i="1" s="1"/>
  <c r="E43" i="1"/>
  <c r="H42" i="1"/>
  <c r="H41" i="1"/>
  <c r="H40" i="1"/>
  <c r="H39" i="1"/>
  <c r="G38" i="1"/>
  <c r="F38" i="1"/>
  <c r="E38" i="1"/>
  <c r="H37" i="1"/>
  <c r="H36" i="1"/>
  <c r="H33" i="1" s="1"/>
  <c r="H35" i="1"/>
  <c r="H34" i="1"/>
  <c r="G33" i="1"/>
  <c r="F33" i="1"/>
  <c r="H32" i="1"/>
  <c r="I31" i="1"/>
  <c r="H31" i="1"/>
  <c r="H30" i="1"/>
  <c r="H29" i="1"/>
  <c r="G28" i="1"/>
  <c r="I27" i="1"/>
  <c r="H27" i="1"/>
  <c r="I26" i="1"/>
  <c r="H26" i="1"/>
  <c r="H25" i="1"/>
  <c r="H24" i="1"/>
  <c r="G23" i="1"/>
  <c r="F23" i="1"/>
  <c r="E23" i="1"/>
  <c r="I22" i="1"/>
  <c r="H22" i="1"/>
  <c r="I21" i="1"/>
  <c r="H21" i="1"/>
  <c r="I20" i="1"/>
  <c r="H20" i="1"/>
  <c r="H19" i="1"/>
  <c r="G18" i="1"/>
  <c r="F18" i="1"/>
  <c r="E18" i="1"/>
  <c r="H116" i="1" l="1"/>
  <c r="H69" i="1"/>
  <c r="E116" i="1"/>
  <c r="H109" i="1"/>
  <c r="L141" i="1"/>
  <c r="G112" i="1"/>
  <c r="H88" i="1"/>
  <c r="H142" i="1"/>
  <c r="I51" i="1"/>
  <c r="I18" i="1"/>
  <c r="I140" i="1"/>
  <c r="I108" i="1"/>
  <c r="E74" i="1"/>
  <c r="H100" i="1"/>
  <c r="E143" i="1"/>
  <c r="I88" i="1"/>
  <c r="I74" i="1"/>
  <c r="H90" i="1"/>
  <c r="H107" i="1"/>
  <c r="I28" i="1"/>
  <c r="F112" i="1"/>
  <c r="F123" i="1" s="1"/>
  <c r="F114" i="1"/>
  <c r="F125" i="1" s="1"/>
  <c r="E69" i="1"/>
  <c r="H74" i="1"/>
  <c r="I95" i="1"/>
  <c r="H106" i="1"/>
  <c r="F111" i="1"/>
  <c r="F122" i="1" s="1"/>
  <c r="H51" i="1"/>
  <c r="G114" i="1"/>
  <c r="G125" i="1" s="1"/>
  <c r="E139" i="1"/>
  <c r="E142" i="1"/>
  <c r="H86" i="1"/>
  <c r="I90" i="1"/>
  <c r="E95" i="1"/>
  <c r="H108" i="1"/>
  <c r="H140" i="1"/>
  <c r="F143" i="1"/>
  <c r="I143" i="1" s="1"/>
  <c r="H146" i="1"/>
  <c r="H151" i="1"/>
  <c r="H156" i="1"/>
  <c r="E125" i="1"/>
  <c r="E105" i="1"/>
  <c r="E111" i="1"/>
  <c r="I54" i="1"/>
  <c r="E100" i="1"/>
  <c r="I23" i="1"/>
  <c r="G111" i="1"/>
  <c r="H52" i="1"/>
  <c r="I59" i="1"/>
  <c r="H85" i="1"/>
  <c r="F113" i="1"/>
  <c r="G105" i="1"/>
  <c r="I142" i="1"/>
  <c r="H143" i="1"/>
  <c r="H148" i="1"/>
  <c r="I148" i="1"/>
  <c r="H153" i="1"/>
  <c r="E113" i="1"/>
  <c r="E141" i="1" s="1"/>
  <c r="E114" i="1"/>
  <c r="H28" i="1"/>
  <c r="E48" i="1"/>
  <c r="H49" i="1"/>
  <c r="I52" i="1"/>
  <c r="H54" i="1"/>
  <c r="H59" i="1"/>
  <c r="G64" i="1"/>
  <c r="H67" i="1"/>
  <c r="F84" i="1"/>
  <c r="E86" i="1"/>
  <c r="E84" i="1" s="1"/>
  <c r="G87" i="1"/>
  <c r="G113" i="1" s="1"/>
  <c r="H95" i="1"/>
  <c r="H139" i="1"/>
  <c r="I146" i="1"/>
  <c r="I151" i="1"/>
  <c r="G138" i="1"/>
  <c r="H18" i="1"/>
  <c r="H23" i="1"/>
  <c r="H38" i="1"/>
  <c r="F48" i="1"/>
  <c r="I49" i="1"/>
  <c r="H50" i="1"/>
  <c r="E54" i="1"/>
  <c r="I139" i="1"/>
  <c r="G48" i="1"/>
  <c r="I50" i="1"/>
  <c r="F105" i="1"/>
  <c r="F124" i="1" l="1"/>
  <c r="F121" i="1" s="1"/>
  <c r="F141" i="1"/>
  <c r="F138" i="1" s="1"/>
  <c r="I138" i="1" s="1"/>
  <c r="G122" i="1"/>
  <c r="I122" i="1" s="1"/>
  <c r="G123" i="1"/>
  <c r="I123" i="1" s="1"/>
  <c r="H105" i="1"/>
  <c r="E112" i="1"/>
  <c r="E110" i="1" s="1"/>
  <c r="I111" i="1"/>
  <c r="I113" i="1"/>
  <c r="H112" i="1"/>
  <c r="G110" i="1"/>
  <c r="H114" i="1"/>
  <c r="I114" i="1"/>
  <c r="E123" i="1"/>
  <c r="F110" i="1"/>
  <c r="H111" i="1"/>
  <c r="I112" i="1"/>
  <c r="E138" i="1"/>
  <c r="I105" i="1"/>
  <c r="H48" i="1"/>
  <c r="I48" i="1"/>
  <c r="H122" i="1"/>
  <c r="E122" i="1"/>
  <c r="H113" i="1"/>
  <c r="I87" i="1"/>
  <c r="H87" i="1"/>
  <c r="I64" i="1"/>
  <c r="H64" i="1"/>
  <c r="H125" i="1"/>
  <c r="I125" i="1"/>
  <c r="G84" i="1"/>
  <c r="H141" i="1" l="1"/>
  <c r="G121" i="1"/>
  <c r="I121" i="1" s="1"/>
  <c r="H123" i="1"/>
  <c r="E121" i="1"/>
  <c r="I141" i="1"/>
  <c r="H138" i="1"/>
  <c r="I110" i="1"/>
  <c r="H110" i="1"/>
  <c r="H84" i="1"/>
  <c r="I84" i="1"/>
  <c r="I124" i="1"/>
  <c r="H124" i="1"/>
  <c r="H121" i="1" l="1"/>
</calcChain>
</file>

<file path=xl/sharedStrings.xml><?xml version="1.0" encoding="utf-8"?>
<sst xmlns="http://schemas.openxmlformats.org/spreadsheetml/2006/main" count="291" uniqueCount="115">
  <si>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</si>
  <si>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</si>
  <si>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</si>
  <si>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</si>
  <si>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</si>
  <si>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Прочие расходы</t>
  </si>
  <si>
    <t>Развитие библиотечного дела (1)</t>
  </si>
  <si>
    <t>Развитие музейного дела (1)</t>
  </si>
  <si>
    <t>Управление культуры администрации города Югорска</t>
  </si>
  <si>
    <t xml:space="preserve"> </t>
  </si>
  <si>
    <t>Всего по муниципальной программе:</t>
  </si>
  <si>
    <t>Управление культуры администрации города Югорска,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</si>
  <si>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</si>
  <si>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</si>
  <si>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</si>
  <si>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</si>
  <si>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</si>
  <si>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</si>
  <si>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</si>
  <si>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</si>
  <si>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</si>
  <si>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3.1</t>
  </si>
  <si>
    <t xml:space="preserve">Управление бухгалтерского учета и отчетности администрации города Югорска   </t>
  </si>
  <si>
    <t xml:space="preserve">Управление культуры администрации города Югорска         </t>
  </si>
  <si>
    <t>3.2</t>
  </si>
  <si>
    <t>3.3</t>
  </si>
  <si>
    <t>Проведение независимой оценки качества условий оказания услуг организациями культуры, в том числе негосударственными (коммерческими, некоммерческими) (1)</t>
  </si>
  <si>
    <t>Освещение мероприятий в сфере культуры в  средствах массовой информации (1)</t>
  </si>
  <si>
    <t>Ответственный исполнитель                                                                                             (Управление культуры администрации города Югорска)</t>
  </si>
  <si>
    <t>Соисполнитель 1                                                                                                         (Управление бухгалтерского учета и отчетности администрации города Югорска)</t>
  </si>
  <si>
    <t>Департамент муниципальной собственности и градостроительства администрации города Югорска</t>
  </si>
  <si>
    <t>иные источники финансирования</t>
  </si>
  <si>
    <t>Организационно-техническое и финансовое обеспечение деятельности  Управления культуры администрации города Югорска (1)</t>
  </si>
  <si>
    <t>Соисполнитель 2                                                                                     (Департамент муниципальной собственности и градостроительства администрации города Югорска)</t>
  </si>
  <si>
    <t xml:space="preserve">Ответственный исполнитель/соисполнитель 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</si>
  <si>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</si>
  <si>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</si>
  <si>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</si>
  <si>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Абсолютное значение</t>
  </si>
  <si>
    <t>Относительное значение</t>
  </si>
  <si>
    <t>Отклонение</t>
  </si>
  <si>
    <t>Результаты реализации муниципальной программы</t>
  </si>
  <si>
    <t>(гр.7-гр.6)</t>
  </si>
  <si>
    <t>(гр.7/гр.6*100%)</t>
  </si>
  <si>
    <t>(ответственный исполнитель)</t>
  </si>
  <si>
    <t>Муниципальная программа города Югорска "Культурное пространство"</t>
  </si>
  <si>
    <t>(наименование программы)</t>
  </si>
  <si>
    <t xml:space="preserve">Отчет </t>
  </si>
  <si>
    <t>по</t>
  </si>
  <si>
    <t>состоянию на</t>
  </si>
  <si>
    <t>Х</t>
  </si>
  <si>
    <t>/_________</t>
  </si>
  <si>
    <t>(подпись)</t>
  </si>
  <si>
    <t>Исполнитель: главный специалист Управления культуры администрации города Югорска</t>
  </si>
  <si>
    <t>(телефон)</t>
  </si>
  <si>
    <t>5-00-26  (вн.201)</t>
  </si>
  <si>
    <t>Департамент жилищно-коммунального и строительного комплекса администрации города Югорска</t>
  </si>
  <si>
    <t>Соисполнитель 3                                                                                     (Департамент жилищно-коммунального и строительного комплекса администрации города Югорска)</t>
  </si>
  <si>
    <t>Управление культуры                                                                                                 администрации города Югорска</t>
  </si>
  <si>
    <t>Нестерова Н.Н</t>
  </si>
  <si>
    <t>Потапова В.В.</t>
  </si>
  <si>
    <t>Реализация муниципального проекта "Музейно-туристический комплекс «Ворота в Югру» (1)</t>
  </si>
  <si>
    <t>Начальник Управления культуры администрации города Югорска</t>
  </si>
  <si>
    <t>X</t>
  </si>
  <si>
    <t xml:space="preserve">                        </t>
  </si>
  <si>
    <t>Управление бухгалтерского учета и отчетности администрации города Югорска</t>
  </si>
  <si>
    <t>/__________</t>
  </si>
  <si>
    <t>5-00-47</t>
  </si>
  <si>
    <t>(соисполнитель)</t>
  </si>
  <si>
    <t>Исполнитель: главный специалист по экономике Управления бухгалтерского учета и отчетности администрации города Югорска</t>
  </si>
  <si>
    <t>Голин С.Д.</t>
  </si>
  <si>
    <t xml:space="preserve">Краева С.В. </t>
  </si>
  <si>
    <t>5-00-14</t>
  </si>
  <si>
    <t>Первый заместитель главы города - директор ДМСиГ администрации города Югорска</t>
  </si>
  <si>
    <t>Исполнитель: Заместитель начальника отдела по Управлению муниципальным имуществом ДМСиГ администрации города Югорска</t>
  </si>
  <si>
    <t>Титова Е.В.</t>
  </si>
  <si>
    <t>7-43-03</t>
  </si>
  <si>
    <t>Исполнитель: Начальник отдела экономики в строительстве ДЖКиСК</t>
  </si>
  <si>
    <t>Валинурова О.С.</t>
  </si>
  <si>
    <t xml:space="preserve">Заместитель директора ДЖКиСК - начальник юридического одела </t>
  </si>
  <si>
    <t>контракт на сумму 1999896,0 р.</t>
  </si>
  <si>
    <t>Бочарова О.В.</t>
  </si>
  <si>
    <t>об исполнении структурных элементов (основных мероприятий) муниципальной программы</t>
  </si>
  <si>
    <t>31 марта</t>
  </si>
  <si>
    <t>Номер структурного элемента (основного мероприятия)</t>
  </si>
  <si>
    <t xml:space="preserve">Структурные элкементы (основные мероприятия) муниципальной программы </t>
  </si>
  <si>
    <t>Итого по подпрограмме 1:</t>
  </si>
  <si>
    <t>Итого по подпрограмме 2:</t>
  </si>
  <si>
    <t>в том числе:</t>
  </si>
  <si>
    <t>Инвестиции в объекты муниципальной собственности</t>
  </si>
  <si>
    <t xml:space="preserve">Проектная часть </t>
  </si>
  <si>
    <t xml:space="preserve">Процессная часть </t>
  </si>
  <si>
    <t>Подпрограмма 3 «Организационные, экономические механизмы развития культуры»</t>
  </si>
  <si>
    <t>Подпрограмма 2 «Поддержка творческих инициатив, способствующих самореализации населения»</t>
  </si>
  <si>
    <t>Подпрограмма 1 «Модернизация и развитие учреждений и организаций культуры»</t>
  </si>
  <si>
    <t>Участие в реализации регионального проекта «Творческие люди»                                        (1)</t>
  </si>
  <si>
    <t>Стимулирование культурного разнообразия в городе Югорске (1,2,3)</t>
  </si>
  <si>
    <t>Поддержка одаренных детей и молодежи, развитие художественного образования (1,4)</t>
  </si>
  <si>
    <t>Участие в реализации регионального проекта «Цифровая культура» (1,5)</t>
  </si>
  <si>
    <t>Участие в реализации регионального проекта «Культурная среда» (1,5)</t>
  </si>
  <si>
    <t>Укрепление материально-технической базы, модернизация, капитальный ремонт и ремонт учреждений в сфере культуры (1)</t>
  </si>
  <si>
    <t>Итого по подпрограмме 3:</t>
  </si>
  <si>
    <t>Оплачены услуги по проведению фейерверка в честь Нового года</t>
  </si>
  <si>
    <t>Заключен муниципальный контракт №1 по информационному освещению мероприятий в сфере культуры с МУП "Югорский информационно-издательский центр"</t>
  </si>
  <si>
    <t xml:space="preserve">В  МАУ "ЦК"Югра-презент" приобретено:                                                                                                                                                                        - сценические костюмы;                                                                                                  - компьютерная техника;                                                                                                - туба с кейсом для духового оркестра;                                                                             -  ростовые куклы.                                                                                                                В "Централизованная библиотечная система города Югорска":                                              - приозведен ремонт кровли здания по Механизаторов;                                             - оплата услуг физической охраны;                                                                                  -  здание дооборудовано системой видеонаблюдения;                                             - установлено оборудование охранной сигнализации.                                                                                                      В МБУ ДО "Детская школа искусств города Югорска":                                                                                                        - проведен текущий ремонт экспозиционных залов.                                                                                                                     В МБУ "Музей истории и этнографии":                                                                                         -  здание дооборудовано системой видеонаблюдения:                                               - проведен текущий ремонт экспозиционных залов               </t>
  </si>
  <si>
    <t>2022 г.</t>
  </si>
  <si>
    <t xml:space="preserve">Количество читателей МБУ «ЦБС г. Югорска» по итогам 1 квартала 2022 года 4 942 человека: в т.ч. 1 500 детей. Посещения  22056 человек, в т.ч.  7 534 детей . Гниговыдача 67 936 экземпляров книг. По справочно-библиографическому обслуживанию пользователей выполнено 3 702 справки и проведено 526 консультации.
Библиотечный фонд составляет 160 172 экземпляра.
В 1 квартале 2022 году экспонировалось 32 книжных выставки: из них в формате онлайн 7 выставок. Всего в отчетном периоде библиотеки провели в офлайн 106 мероприятий, в которых приняло участие 5113 человек. В формате онлайн 28 мероприятий, количество виртуальных зрителей 21 628 просмотров. Количество посетителей офлайн в соответствии с муниципальным заданием на 2022 год : план: 102 000. План на 1 квартал: 21800; факт: 22056. По итогам 1 квартал показатель исполнен.
</t>
  </si>
  <si>
    <t xml:space="preserve">Объем музейных фондов составляет 35 993 единиц хранения, из них: 25 503 единиц основного фонда, 10 490 единиц научно-вспомогательного фонда.
Текущий учет музейных предметов и музейных коллекций ведется в комплексной автоматизированной музейной системе КАМИС. Электронная учетная база данных на конец отчётного периода составляет 100% объема музейного фонда. Количество предметов основного фонда, представленных в Государственном каталоге на конец отчётного периода составляет 14 664 ед. хр
В I квартале 2022 года проведено 19 экскурсий: экскурсантов 751 человек. 
Количество виртуальных посетителей публикаций музея за I квартал 2022: 55 183 просмотра. Количество посетителей офлайн в соответствии с муниципальным заданием на 2022 год: план:33 770. План на 1 квартал: 6700; факт: 6892. По итогам 1 квартала показатель исполнен.
</t>
  </si>
  <si>
    <t>27.01.2022 заключено Соглашение о предоставлении иного межбюджетного трансферта, имеющего целевое назначение из бюджета Ханты-Мансийского автономного округа – Югры местному бюджету между Департаментом культуры Ханты-Мансийского автономного округа – Югры и администрацией города Югорска № 71887000-1-2022-005.  Центр культуры «Югра-презент»: создание виртуального концертного зала. Предоставлен межбюджетный трансферт из федерального бюджета                 5 700,0 тыс. рублей. По состоянию на 07.04.2022 года заключено 4 договора на общую сумму 5 700,00 тыс. рублей: по результатам котировочных процедур 1 договор и дополнительное соглашение к договору на поставку виртуального концертного зала на сумму 5 401,3  тыс. рублей, с единственным поставщиком  3 договора  на сумму 298,7 тыс. рублей. Исполнение федерального межбюджетного трансферта планируется до 30.06.2022 года.</t>
  </si>
  <si>
    <t>Исполнение запланировано во 3 квартале 2022 года</t>
  </si>
  <si>
    <t>Функционирует 56 клубных формирований, из них для детей - 30 , в которых занимается 1 282 человека, в том числе детей - 694 человека. Тринадцать коллективов имеют звание «народный самодеятельный коллектив» и «образцовый художественный коллектив», «почетный коллектив народного творчества». 
Проведено в офлайн режиме 234 культурно-массовых мероприятия (без учета  киносеансов) в т.ч.числе для детей проведено 125 мероприятий. Количество посетителей офлайн в соответствии с муниципальным заданием на 2022 год: план:159660. План на 1 квартал: 35000; факт: 35326. По итогам 1 квартала показатель исполнен.Количество посетителей удаленно через сеть интернет 50325</t>
  </si>
  <si>
    <t xml:space="preserve">Число обучающихся по дополнительным предпрофессиональным, дополнительным общеразвивающим программам - 923 учащихся. Персонифицированного финансирования дополнительного образования детей: 
По итогам 1 квартала 2022 года:
- количество программ в реестре сертифицированных программ – 31 (из них реализуемые в 1 квартале 2022 г.-17 программ);
- вклад организации в обеспечение охвата дополнительным образованием, человек – 341
- количество договоров в системе ПФДО- 346.
</t>
  </si>
  <si>
    <t>Исполнение запланировано во 2-3 квартале 2022 года</t>
  </si>
  <si>
    <t>Ермакова В.Н.</t>
  </si>
  <si>
    <t>Начальник управления, бухгалтерского учета и отчетности администрации города Югорска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</si>
</sst>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\ _₽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/>
    </xf>
    <xf numFmtId="0" fontId="5" fillId="0" borderId="0" xfId="0" applyFont="1"/>
    <xf numFmtId="164" fontId="12" fillId="0" borderId="0" xfId="0" applyNumberFormat="1" applyFont="1" applyFill="1" applyAlignment="1">
      <alignment horizontal="left" wrapText="1"/>
    </xf>
    <xf numFmtId="0" fontId="12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2" fillId="0" borderId="15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164" fontId="2" fillId="0" borderId="14" xfId="0" applyNumberFormat="1" applyFont="1" applyBorder="1" applyAlignment="1">
      <alignment horizontal="center" vertical="center"/>
    </xf>
    <xf numFmtId="0" fontId="2" fillId="0" borderId="1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2" fillId="0" borderId="12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164" fontId="2" fillId="0" borderId="15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ill="1"/>
    <xf numFmtId="0" fontId="2" fillId="2" borderId="15" xfId="0" applyFont="1" applyFill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0" fontId="2" fillId="2" borderId="12" xfId="0" applyFont="1" applyFill="1" applyBorder="1" applyAlignment="1">
      <alignment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0" fillId="0" borderId="0" xfId="0" applyNumberFormat="1" applyFont="1"/>
    <xf numFmtId="0" fontId="0" fillId="0" borderId="0" xfId="0"/>
    <xf numFmtId="164" fontId="12" fillId="0" borderId="0" xfId="0" applyNumberFormat="1" applyFont="1" applyFill="1" applyAlignment="1">
      <alignment horizontal="left" wrapText="1"/>
    </xf>
    <xf numFmtId="0" fontId="12" fillId="0" borderId="5" xfId="0" applyFont="1" applyBorder="1" applyAlignment="1">
      <alignment horizont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  <xf numFmtId="164" fontId="2" fillId="0" borderId="14" xfId="0" applyNumberFormat="1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13" xfId="0" applyFont="1" applyFill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164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11" fillId="0" borderId="0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4" fontId="11" fillId="0" borderId="0" xfId="0" applyNumberFormat="1" applyFont="1" applyAlignment="1">
      <alignment horizont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/>
    <xf numFmtId="164" fontId="2" fillId="0" borderId="14" xfId="0" applyNumberFormat="1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164" fontId="15" fillId="2" borderId="14" xfId="0" applyNumberFormat="1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left" vertical="top"/>
    </xf>
    <xf numFmtId="164" fontId="2" fillId="2" borderId="14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2" fillId="0" borderId="14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vertical="top" wrapText="1"/>
    </xf>
    <xf numFmtId="164" fontId="2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0" fillId="0" borderId="24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11" fillId="0" borderId="0" xfId="0" applyFont="1" applyBorder="1" applyAlignment="1">
      <alignment horizontal="left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abSelected="1" topLeftCell="A35" zoomScale="110" zoomScaleNormal="110" workbookViewId="0">
      <selection activeCell="K50" sqref="K50"/>
    </sheetView>
  </sheetViews>
  <sheetFormatPr defaultRowHeight="15" x14ac:dyDescent="0.25"/>
  <cols>
    <col min="1" max="1" width="10.85546875" customWidth="1"/>
    <col min="2" max="2" width="17.140625" customWidth="1"/>
    <col min="3" max="3" width="19.5703125" customWidth="1"/>
    <col min="4" max="4" width="14.5703125" customWidth="1"/>
    <col min="5" max="5" width="14.85546875" customWidth="1"/>
    <col min="6" max="6" width="19.85546875" customWidth="1"/>
    <col min="7" max="7" width="17.85546875" customWidth="1"/>
    <col min="8" max="8" width="14.42578125" customWidth="1"/>
    <col min="9" max="9" width="18.140625" customWidth="1"/>
    <col min="10" max="10" width="55" customWidth="1"/>
    <col min="12" max="12" width="11.7109375" customWidth="1"/>
  </cols>
  <sheetData>
    <row r="1" spans="1:10" hidden="1" x14ac:dyDescent="0.25">
      <c r="H1" s="164"/>
      <c r="I1" s="122"/>
      <c r="J1" s="122"/>
    </row>
    <row r="2" spans="1:10" ht="15" hidden="1" customHeight="1" x14ac:dyDescent="0.25">
      <c r="H2" s="165"/>
      <c r="I2" s="166"/>
      <c r="J2" s="122"/>
    </row>
    <row r="3" spans="1:10" ht="15" hidden="1" customHeight="1" x14ac:dyDescent="0.25">
      <c r="H3" s="18"/>
      <c r="I3" s="165"/>
      <c r="J3" s="166"/>
    </row>
    <row r="4" spans="1:10" ht="15" hidden="1" customHeight="1" x14ac:dyDescent="0.25">
      <c r="H4" s="164"/>
      <c r="I4" s="167"/>
      <c r="J4" s="168"/>
    </row>
    <row r="5" spans="1:10" ht="15.75" customHeight="1" x14ac:dyDescent="0.25">
      <c r="A5" s="189" t="s">
        <v>47</v>
      </c>
      <c r="B5" s="189"/>
      <c r="C5" s="189"/>
      <c r="D5" s="189"/>
      <c r="E5" s="189"/>
      <c r="F5" s="189"/>
      <c r="G5" s="189"/>
      <c r="H5" s="189"/>
      <c r="I5" s="189"/>
      <c r="J5" s="189"/>
    </row>
    <row r="6" spans="1:10" ht="28.5" customHeight="1" x14ac:dyDescent="0.25">
      <c r="A6" s="189" t="s">
        <v>82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ht="15.75" x14ac:dyDescent="0.25">
      <c r="A7" s="12"/>
      <c r="B7" s="12"/>
      <c r="C7" s="12"/>
      <c r="D7" s="13" t="s">
        <v>48</v>
      </c>
      <c r="E7" s="14" t="s">
        <v>49</v>
      </c>
      <c r="F7" s="15" t="s">
        <v>83</v>
      </c>
      <c r="G7" s="16" t="s">
        <v>105</v>
      </c>
      <c r="H7" s="12"/>
      <c r="I7" s="12"/>
      <c r="J7" s="17"/>
    </row>
    <row r="8" spans="1:10" ht="14.25" customHeight="1" x14ac:dyDescent="0.25"/>
    <row r="9" spans="1:10" x14ac:dyDescent="0.25">
      <c r="A9" s="183" t="s">
        <v>45</v>
      </c>
      <c r="B9" s="183"/>
      <c r="C9" s="183"/>
      <c r="D9" s="183"/>
      <c r="E9" s="184"/>
      <c r="F9" s="185"/>
      <c r="G9" s="186"/>
      <c r="H9" s="186"/>
      <c r="I9" s="186"/>
      <c r="J9" s="186"/>
    </row>
    <row r="10" spans="1:10" x14ac:dyDescent="0.25">
      <c r="A10" s="121" t="s">
        <v>46</v>
      </c>
      <c r="B10" s="187"/>
      <c r="C10" s="187"/>
      <c r="D10" s="187"/>
      <c r="E10" s="187"/>
      <c r="F10" s="188"/>
      <c r="G10" s="188"/>
      <c r="H10" s="188"/>
      <c r="I10" s="188"/>
      <c r="J10" s="188"/>
    </row>
    <row r="11" spans="1:10" x14ac:dyDescent="0.25">
      <c r="A11" s="217" t="s">
        <v>8</v>
      </c>
      <c r="B11" s="218"/>
      <c r="C11" s="218"/>
      <c r="D11" s="218"/>
      <c r="E11" s="219"/>
      <c r="F11" s="219"/>
      <c r="G11" s="219"/>
      <c r="H11" s="219"/>
      <c r="I11" s="219"/>
      <c r="J11" s="219"/>
    </row>
    <row r="12" spans="1:10" ht="15" customHeight="1" x14ac:dyDescent="0.25">
      <c r="A12" s="220" t="s">
        <v>44</v>
      </c>
      <c r="B12" s="220"/>
      <c r="C12" s="220"/>
      <c r="D12" s="220"/>
      <c r="E12" s="221"/>
      <c r="F12" s="221"/>
      <c r="G12" s="221"/>
      <c r="H12" s="221"/>
      <c r="I12" s="221"/>
      <c r="J12" s="221"/>
    </row>
    <row r="13" spans="1:10" ht="17.25" customHeight="1" x14ac:dyDescent="0.25">
      <c r="A13" s="190" t="s">
        <v>84</v>
      </c>
      <c r="B13" s="190" t="s">
        <v>85</v>
      </c>
      <c r="C13" s="190" t="s">
        <v>34</v>
      </c>
      <c r="D13" s="224" t="s">
        <v>0</v>
      </c>
      <c r="E13" s="210" t="s">
        <v>35</v>
      </c>
      <c r="F13" s="190" t="s">
        <v>36</v>
      </c>
      <c r="G13" s="190" t="s">
        <v>37</v>
      </c>
      <c r="H13" s="193" t="s">
        <v>40</v>
      </c>
      <c r="I13" s="193"/>
      <c r="J13" s="193"/>
    </row>
    <row r="14" spans="1:10" ht="39.75" customHeight="1" x14ac:dyDescent="0.25">
      <c r="A14" s="222"/>
      <c r="B14" s="222"/>
      <c r="C14" s="222"/>
      <c r="D14" s="224"/>
      <c r="E14" s="211"/>
      <c r="F14" s="213"/>
      <c r="G14" s="191"/>
      <c r="H14" s="10" t="s">
        <v>38</v>
      </c>
      <c r="I14" s="10" t="s">
        <v>39</v>
      </c>
      <c r="J14" s="190" t="s">
        <v>41</v>
      </c>
    </row>
    <row r="15" spans="1:10" ht="53.25" customHeight="1" x14ac:dyDescent="0.25">
      <c r="A15" s="223"/>
      <c r="B15" s="223"/>
      <c r="C15" s="223"/>
      <c r="D15" s="224"/>
      <c r="E15" s="212"/>
      <c r="F15" s="205"/>
      <c r="G15" s="192"/>
      <c r="H15" s="11" t="s">
        <v>42</v>
      </c>
      <c r="I15" s="11" t="s">
        <v>43</v>
      </c>
      <c r="J15" s="205"/>
    </row>
    <row r="16" spans="1:10" x14ac:dyDescent="0.25">
      <c r="A16" s="1">
        <v>1</v>
      </c>
      <c r="B16" s="1">
        <v>2</v>
      </c>
      <c r="C16" s="1">
        <v>3</v>
      </c>
      <c r="D16" s="1">
        <v>4</v>
      </c>
      <c r="E16" s="1">
        <v>5</v>
      </c>
      <c r="F16" s="1">
        <v>6</v>
      </c>
      <c r="G16" s="3">
        <v>7</v>
      </c>
      <c r="H16" s="3">
        <v>8</v>
      </c>
      <c r="I16" s="3">
        <v>9</v>
      </c>
      <c r="J16" s="3">
        <v>10</v>
      </c>
    </row>
    <row r="17" spans="1:14" ht="18" customHeight="1" thickBot="1" x14ac:dyDescent="0.3">
      <c r="A17" s="206" t="s">
        <v>94</v>
      </c>
      <c r="B17" s="207"/>
      <c r="C17" s="207"/>
      <c r="D17" s="207"/>
      <c r="E17" s="207"/>
      <c r="F17" s="207"/>
      <c r="G17" s="208"/>
      <c r="H17" s="208"/>
      <c r="I17" s="208"/>
      <c r="J17" s="209"/>
    </row>
    <row r="18" spans="1:14" s="65" customFormat="1" ht="24" customHeight="1" x14ac:dyDescent="0.25">
      <c r="A18" s="214" t="s">
        <v>12</v>
      </c>
      <c r="B18" s="225" t="s">
        <v>6</v>
      </c>
      <c r="C18" s="225" t="s">
        <v>8</v>
      </c>
      <c r="D18" s="62" t="s">
        <v>1</v>
      </c>
      <c r="E18" s="63">
        <f>SUM(E19:E22)</f>
        <v>34002.699999999997</v>
      </c>
      <c r="F18" s="63">
        <f>SUM(F19:F22)</f>
        <v>34002.699999999997</v>
      </c>
      <c r="G18" s="64">
        <f>SUM(G19:G22)</f>
        <v>5867.2</v>
      </c>
      <c r="H18" s="64">
        <f>G18-F18</f>
        <v>-28135.499999999996</v>
      </c>
      <c r="I18" s="64">
        <f t="shared" ref="I18:I23" si="0">G18/F18*100</f>
        <v>17.255100330267894</v>
      </c>
      <c r="J18" s="230" t="s">
        <v>106</v>
      </c>
    </row>
    <row r="19" spans="1:14" s="65" customFormat="1" ht="30" customHeight="1" x14ac:dyDescent="0.25">
      <c r="A19" s="215"/>
      <c r="B19" s="226"/>
      <c r="C19" s="226"/>
      <c r="D19" s="66" t="s">
        <v>2</v>
      </c>
      <c r="E19" s="67">
        <v>70.599999999999994</v>
      </c>
      <c r="F19" s="67">
        <v>70.599999999999994</v>
      </c>
      <c r="G19" s="68">
        <v>0</v>
      </c>
      <c r="H19" s="68">
        <f>G19-F19</f>
        <v>-70.599999999999994</v>
      </c>
      <c r="I19" s="68">
        <f t="shared" si="0"/>
        <v>0</v>
      </c>
      <c r="J19" s="231"/>
      <c r="N19" s="65" t="s">
        <v>9</v>
      </c>
    </row>
    <row r="20" spans="1:14" s="65" customFormat="1" ht="46.5" customHeight="1" x14ac:dyDescent="0.25">
      <c r="A20" s="215"/>
      <c r="B20" s="226"/>
      <c r="C20" s="226"/>
      <c r="D20" s="66" t="s">
        <v>3</v>
      </c>
      <c r="E20" s="67">
        <v>408.1</v>
      </c>
      <c r="F20" s="67">
        <v>408.1</v>
      </c>
      <c r="G20" s="68">
        <v>0</v>
      </c>
      <c r="H20" s="68">
        <f>G20-F20</f>
        <v>-408.1</v>
      </c>
      <c r="I20" s="68">
        <f t="shared" si="0"/>
        <v>0</v>
      </c>
      <c r="J20" s="231"/>
    </row>
    <row r="21" spans="1:14" s="65" customFormat="1" ht="27" customHeight="1" x14ac:dyDescent="0.25">
      <c r="A21" s="215"/>
      <c r="B21" s="226"/>
      <c r="C21" s="226"/>
      <c r="D21" s="66" t="s">
        <v>4</v>
      </c>
      <c r="E21" s="67">
        <v>33124</v>
      </c>
      <c r="F21" s="67">
        <v>33124</v>
      </c>
      <c r="G21" s="68">
        <f>5846.7+3.6+4.2</f>
        <v>5854.5</v>
      </c>
      <c r="H21" s="68">
        <f>G21-F21</f>
        <v>-27269.5</v>
      </c>
      <c r="I21" s="68">
        <f t="shared" si="0"/>
        <v>17.674495833836492</v>
      </c>
      <c r="J21" s="231"/>
      <c r="L21" s="69"/>
    </row>
    <row r="22" spans="1:14" s="65" customFormat="1" ht="44.25" customHeight="1" thickBot="1" x14ac:dyDescent="0.3">
      <c r="A22" s="216"/>
      <c r="B22" s="227"/>
      <c r="C22" s="227"/>
      <c r="D22" s="70" t="s">
        <v>31</v>
      </c>
      <c r="E22" s="71">
        <v>400</v>
      </c>
      <c r="F22" s="71">
        <v>400</v>
      </c>
      <c r="G22" s="72">
        <v>12.7</v>
      </c>
      <c r="H22" s="72">
        <f>G22-F22</f>
        <v>-387.3</v>
      </c>
      <c r="I22" s="72">
        <f t="shared" si="0"/>
        <v>3.1749999999999998</v>
      </c>
      <c r="J22" s="232"/>
      <c r="L22" s="201"/>
      <c r="M22" s="203"/>
    </row>
    <row r="23" spans="1:14" s="65" customFormat="1" ht="52.5" customHeight="1" x14ac:dyDescent="0.25">
      <c r="A23" s="228" t="s">
        <v>13</v>
      </c>
      <c r="B23" s="200" t="s">
        <v>7</v>
      </c>
      <c r="C23" s="200" t="s">
        <v>8</v>
      </c>
      <c r="D23" s="73" t="s">
        <v>1</v>
      </c>
      <c r="E23" s="74">
        <f>SUM(E24:E27)</f>
        <v>22143.9</v>
      </c>
      <c r="F23" s="74">
        <f>SUM(F24:F27)</f>
        <v>22143.9</v>
      </c>
      <c r="G23" s="75">
        <f>SUM(G24:G27)</f>
        <v>3707.5000000000005</v>
      </c>
      <c r="H23" s="75">
        <f t="shared" ref="H23:H52" si="1">G23-F23</f>
        <v>-18436.400000000001</v>
      </c>
      <c r="I23" s="75">
        <f t="shared" si="0"/>
        <v>16.742759857116408</v>
      </c>
      <c r="J23" s="172" t="s">
        <v>107</v>
      </c>
      <c r="L23" s="202"/>
      <c r="M23" s="204"/>
    </row>
    <row r="24" spans="1:14" s="65" customFormat="1" ht="35.25" customHeight="1" x14ac:dyDescent="0.25">
      <c r="A24" s="215"/>
      <c r="B24" s="226"/>
      <c r="C24" s="226"/>
      <c r="D24" s="66" t="s">
        <v>2</v>
      </c>
      <c r="E24" s="67">
        <v>0</v>
      </c>
      <c r="F24" s="67">
        <v>0</v>
      </c>
      <c r="G24" s="68">
        <v>0</v>
      </c>
      <c r="H24" s="68">
        <f t="shared" si="1"/>
        <v>0</v>
      </c>
      <c r="I24" s="68">
        <v>0</v>
      </c>
      <c r="J24" s="173"/>
    </row>
    <row r="25" spans="1:14" s="65" customFormat="1" ht="34.5" customHeight="1" x14ac:dyDescent="0.25">
      <c r="A25" s="215"/>
      <c r="B25" s="226"/>
      <c r="C25" s="226"/>
      <c r="D25" s="66" t="s">
        <v>3</v>
      </c>
      <c r="E25" s="68">
        <v>0</v>
      </c>
      <c r="F25" s="68">
        <v>0</v>
      </c>
      <c r="G25" s="68">
        <v>0</v>
      </c>
      <c r="H25" s="68">
        <f t="shared" si="1"/>
        <v>0</v>
      </c>
      <c r="I25" s="68">
        <v>0</v>
      </c>
      <c r="J25" s="173"/>
    </row>
    <row r="26" spans="1:14" s="65" customFormat="1" ht="34.5" customHeight="1" x14ac:dyDescent="0.25">
      <c r="A26" s="215"/>
      <c r="B26" s="226"/>
      <c r="C26" s="226"/>
      <c r="D26" s="66" t="s">
        <v>4</v>
      </c>
      <c r="E26" s="67">
        <v>21281.4</v>
      </c>
      <c r="F26" s="67">
        <v>21281.4</v>
      </c>
      <c r="G26" s="68">
        <f>3598.8+3.4</f>
        <v>3602.2000000000003</v>
      </c>
      <c r="H26" s="68">
        <f t="shared" si="1"/>
        <v>-17679.2</v>
      </c>
      <c r="I26" s="68">
        <f>G26/F26*100</f>
        <v>16.926517992237354</v>
      </c>
      <c r="J26" s="173"/>
    </row>
    <row r="27" spans="1:14" s="65" customFormat="1" ht="34.5" customHeight="1" thickBot="1" x14ac:dyDescent="0.3">
      <c r="A27" s="229"/>
      <c r="B27" s="198"/>
      <c r="C27" s="198"/>
      <c r="D27" s="76" t="s">
        <v>31</v>
      </c>
      <c r="E27" s="77">
        <v>862.5</v>
      </c>
      <c r="F27" s="77">
        <v>862.5</v>
      </c>
      <c r="G27" s="78">
        <v>105.3</v>
      </c>
      <c r="H27" s="78">
        <f t="shared" si="1"/>
        <v>-757.2</v>
      </c>
      <c r="I27" s="78">
        <f>G27/F27*100</f>
        <v>12.208695652173912</v>
      </c>
      <c r="J27" s="174"/>
    </row>
    <row r="28" spans="1:14" s="65" customFormat="1" ht="43.5" customHeight="1" x14ac:dyDescent="0.25">
      <c r="A28" s="288" t="s">
        <v>14</v>
      </c>
      <c r="B28" s="253" t="s">
        <v>100</v>
      </c>
      <c r="C28" s="242" t="s">
        <v>11</v>
      </c>
      <c r="D28" s="62" t="s">
        <v>1</v>
      </c>
      <c r="E28" s="63">
        <f>SUM(E29:E32)</f>
        <v>4000</v>
      </c>
      <c r="F28" s="63">
        <f>SUM(F29:F32)</f>
        <v>4000</v>
      </c>
      <c r="G28" s="64">
        <f>SUM(G29:G32)</f>
        <v>2733.4</v>
      </c>
      <c r="H28" s="64">
        <f t="shared" si="1"/>
        <v>-1266.5999999999999</v>
      </c>
      <c r="I28" s="64">
        <f>G28/F28*100</f>
        <v>68.335000000000008</v>
      </c>
      <c r="J28" s="175" t="s">
        <v>104</v>
      </c>
    </row>
    <row r="29" spans="1:14" s="65" customFormat="1" ht="36.75" customHeight="1" x14ac:dyDescent="0.25">
      <c r="A29" s="289"/>
      <c r="B29" s="254"/>
      <c r="C29" s="199"/>
      <c r="D29" s="66" t="s">
        <v>2</v>
      </c>
      <c r="E29" s="67">
        <v>0</v>
      </c>
      <c r="F29" s="67">
        <v>0</v>
      </c>
      <c r="G29" s="68">
        <v>0</v>
      </c>
      <c r="H29" s="68">
        <f t="shared" si="1"/>
        <v>0</v>
      </c>
      <c r="I29" s="68">
        <v>0</v>
      </c>
      <c r="J29" s="176"/>
    </row>
    <row r="30" spans="1:14" s="65" customFormat="1" ht="46.5" customHeight="1" x14ac:dyDescent="0.25">
      <c r="A30" s="290"/>
      <c r="B30" s="255"/>
      <c r="C30" s="243"/>
      <c r="D30" s="66" t="s">
        <v>3</v>
      </c>
      <c r="E30" s="67">
        <v>0</v>
      </c>
      <c r="F30" s="67">
        <v>0</v>
      </c>
      <c r="G30" s="68">
        <v>0</v>
      </c>
      <c r="H30" s="68">
        <f t="shared" si="1"/>
        <v>0</v>
      </c>
      <c r="I30" s="68">
        <v>0</v>
      </c>
      <c r="J30" s="176"/>
    </row>
    <row r="31" spans="1:14" s="65" customFormat="1" ht="36" customHeight="1" x14ac:dyDescent="0.25">
      <c r="A31" s="290"/>
      <c r="B31" s="255"/>
      <c r="C31" s="243"/>
      <c r="D31" s="66" t="s">
        <v>4</v>
      </c>
      <c r="E31" s="67">
        <v>4000</v>
      </c>
      <c r="F31" s="67">
        <v>4000</v>
      </c>
      <c r="G31" s="68">
        <v>2733.4</v>
      </c>
      <c r="H31" s="68">
        <f t="shared" si="1"/>
        <v>-1266.5999999999999</v>
      </c>
      <c r="I31" s="68">
        <f>G31/F31*100</f>
        <v>68.335000000000008</v>
      </c>
      <c r="J31" s="176"/>
    </row>
    <row r="32" spans="1:14" s="65" customFormat="1" ht="42" customHeight="1" thickBot="1" x14ac:dyDescent="0.3">
      <c r="A32" s="290"/>
      <c r="B32" s="255"/>
      <c r="C32" s="243"/>
      <c r="D32" s="76" t="s">
        <v>31</v>
      </c>
      <c r="E32" s="77">
        <v>0</v>
      </c>
      <c r="F32" s="77">
        <v>0</v>
      </c>
      <c r="G32" s="78">
        <v>0</v>
      </c>
      <c r="H32" s="78">
        <f>G32-F32</f>
        <v>0</v>
      </c>
      <c r="I32" s="78">
        <v>0</v>
      </c>
      <c r="J32" s="177"/>
    </row>
    <row r="33" spans="1:14" s="65" customFormat="1" ht="21.75" customHeight="1" x14ac:dyDescent="0.25">
      <c r="A33" s="243"/>
      <c r="B33" s="255"/>
      <c r="C33" s="198" t="s">
        <v>56</v>
      </c>
      <c r="D33" s="66" t="s">
        <v>1</v>
      </c>
      <c r="E33" s="67">
        <f>SUM(E34:E37)</f>
        <v>0</v>
      </c>
      <c r="F33" s="67">
        <f>SUM(F34:F37)</f>
        <v>0</v>
      </c>
      <c r="G33" s="67">
        <f>SUM(G34:G37)</f>
        <v>0</v>
      </c>
      <c r="H33" s="78">
        <f>H36</f>
        <v>0</v>
      </c>
      <c r="I33" s="78">
        <v>0</v>
      </c>
      <c r="J33" s="118" t="s">
        <v>50</v>
      </c>
    </row>
    <row r="34" spans="1:14" s="65" customFormat="1" ht="26.25" customHeight="1" x14ac:dyDescent="0.25">
      <c r="A34" s="243"/>
      <c r="B34" s="255"/>
      <c r="C34" s="199"/>
      <c r="D34" s="66" t="s">
        <v>2</v>
      </c>
      <c r="E34" s="67">
        <v>0</v>
      </c>
      <c r="F34" s="67">
        <v>0</v>
      </c>
      <c r="G34" s="68">
        <v>0</v>
      </c>
      <c r="H34" s="78">
        <f>G34-F34</f>
        <v>0</v>
      </c>
      <c r="I34" s="78">
        <v>0</v>
      </c>
      <c r="J34" s="119"/>
    </row>
    <row r="35" spans="1:14" s="65" customFormat="1" ht="36" customHeight="1" x14ac:dyDescent="0.25">
      <c r="A35" s="243"/>
      <c r="B35" s="255"/>
      <c r="C35" s="199"/>
      <c r="D35" s="66" t="s">
        <v>3</v>
      </c>
      <c r="E35" s="67">
        <v>0</v>
      </c>
      <c r="F35" s="67">
        <v>0</v>
      </c>
      <c r="G35" s="68">
        <v>0</v>
      </c>
      <c r="H35" s="78">
        <f>G35-F35</f>
        <v>0</v>
      </c>
      <c r="I35" s="78">
        <v>0</v>
      </c>
      <c r="J35" s="119"/>
    </row>
    <row r="36" spans="1:14" s="65" customFormat="1" ht="15.75" customHeight="1" x14ac:dyDescent="0.25">
      <c r="A36" s="243"/>
      <c r="B36" s="255"/>
      <c r="C36" s="199"/>
      <c r="D36" s="66" t="s">
        <v>4</v>
      </c>
      <c r="E36" s="67">
        <v>0</v>
      </c>
      <c r="F36" s="67">
        <v>0</v>
      </c>
      <c r="G36" s="68">
        <v>0</v>
      </c>
      <c r="H36" s="78">
        <f>G36-F36</f>
        <v>0</v>
      </c>
      <c r="I36" s="78">
        <v>0</v>
      </c>
      <c r="J36" s="119"/>
    </row>
    <row r="37" spans="1:14" s="65" customFormat="1" ht="26.25" customHeight="1" thickBot="1" x14ac:dyDescent="0.3">
      <c r="A37" s="243"/>
      <c r="B37" s="256"/>
      <c r="C37" s="200"/>
      <c r="D37" s="66" t="s">
        <v>31</v>
      </c>
      <c r="E37" s="67">
        <v>0</v>
      </c>
      <c r="F37" s="67">
        <v>0</v>
      </c>
      <c r="G37" s="68">
        <v>0</v>
      </c>
      <c r="H37" s="68">
        <f>G37-F37</f>
        <v>0</v>
      </c>
      <c r="I37" s="68">
        <v>0</v>
      </c>
      <c r="J37" s="120"/>
    </row>
    <row r="38" spans="1:14" ht="23.25" customHeight="1" x14ac:dyDescent="0.25">
      <c r="A38" s="252" t="s">
        <v>15</v>
      </c>
      <c r="B38" s="239" t="s">
        <v>99</v>
      </c>
      <c r="C38" s="239" t="s">
        <v>8</v>
      </c>
      <c r="D38" s="49" t="s">
        <v>1</v>
      </c>
      <c r="E38" s="29">
        <f>SUM(E39:E42)</f>
        <v>0</v>
      </c>
      <c r="F38" s="29">
        <f>SUM(F39:F42)</f>
        <v>0</v>
      </c>
      <c r="G38" s="22">
        <f>SUM(G39:G42)</f>
        <v>0</v>
      </c>
      <c r="H38" s="8">
        <f t="shared" si="1"/>
        <v>0</v>
      </c>
      <c r="I38" s="8">
        <v>0</v>
      </c>
      <c r="J38" s="118" t="s">
        <v>50</v>
      </c>
      <c r="K38" s="57"/>
    </row>
    <row r="39" spans="1:14" ht="34.5" customHeight="1" x14ac:dyDescent="0.25">
      <c r="A39" s="252"/>
      <c r="B39" s="240"/>
      <c r="C39" s="240"/>
      <c r="D39" s="48" t="s">
        <v>2</v>
      </c>
      <c r="E39" s="4">
        <v>0</v>
      </c>
      <c r="F39" s="4">
        <v>0</v>
      </c>
      <c r="G39" s="8">
        <v>0</v>
      </c>
      <c r="H39" s="8">
        <f t="shared" si="1"/>
        <v>0</v>
      </c>
      <c r="I39" s="8">
        <v>0</v>
      </c>
      <c r="J39" s="119"/>
      <c r="K39" s="57"/>
    </row>
    <row r="40" spans="1:14" ht="40.5" customHeight="1" x14ac:dyDescent="0.25">
      <c r="A40" s="252"/>
      <c r="B40" s="240"/>
      <c r="C40" s="240"/>
      <c r="D40" s="48" t="s">
        <v>3</v>
      </c>
      <c r="E40" s="4">
        <v>0</v>
      </c>
      <c r="F40" s="4">
        <v>0</v>
      </c>
      <c r="G40" s="8">
        <v>0</v>
      </c>
      <c r="H40" s="8">
        <f t="shared" si="1"/>
        <v>0</v>
      </c>
      <c r="I40" s="8">
        <v>0</v>
      </c>
      <c r="J40" s="119"/>
      <c r="K40" s="57"/>
    </row>
    <row r="41" spans="1:14" ht="33" customHeight="1" x14ac:dyDescent="0.25">
      <c r="A41" s="252"/>
      <c r="B41" s="240"/>
      <c r="C41" s="240"/>
      <c r="D41" s="48" t="s">
        <v>4</v>
      </c>
      <c r="E41" s="4">
        <v>0</v>
      </c>
      <c r="F41" s="4">
        <v>0</v>
      </c>
      <c r="G41" s="68">
        <v>0</v>
      </c>
      <c r="H41" s="8">
        <f t="shared" si="1"/>
        <v>0</v>
      </c>
      <c r="I41" s="8">
        <v>0</v>
      </c>
      <c r="J41" s="119"/>
      <c r="K41" s="57"/>
      <c r="N41" t="s">
        <v>64</v>
      </c>
    </row>
    <row r="42" spans="1:14" ht="30.75" customHeight="1" thickBot="1" x14ac:dyDescent="0.3">
      <c r="A42" s="252"/>
      <c r="B42" s="251"/>
      <c r="C42" s="251"/>
      <c r="D42" s="45" t="s">
        <v>31</v>
      </c>
      <c r="E42" s="28">
        <v>0</v>
      </c>
      <c r="F42" s="28">
        <v>0</v>
      </c>
      <c r="G42" s="53">
        <v>0</v>
      </c>
      <c r="H42" s="53">
        <f t="shared" si="1"/>
        <v>0</v>
      </c>
      <c r="I42" s="53">
        <v>0</v>
      </c>
      <c r="J42" s="120"/>
      <c r="K42" s="57"/>
    </row>
    <row r="43" spans="1:14" ht="15" customHeight="1" x14ac:dyDescent="0.25">
      <c r="A43" s="235" t="s">
        <v>16</v>
      </c>
      <c r="B43" s="238" t="s">
        <v>98</v>
      </c>
      <c r="C43" s="238" t="s">
        <v>8</v>
      </c>
      <c r="D43" s="47" t="s">
        <v>1</v>
      </c>
      <c r="E43" s="30">
        <f>SUM(E44:E47)</f>
        <v>5700</v>
      </c>
      <c r="F43" s="30">
        <f>SUM(F44:F47)</f>
        <v>5700</v>
      </c>
      <c r="G43" s="27">
        <f>SUM(G44:G47)</f>
        <v>0</v>
      </c>
      <c r="H43" s="27">
        <f t="shared" si="1"/>
        <v>-5700</v>
      </c>
      <c r="I43" s="27">
        <v>0</v>
      </c>
      <c r="J43" s="178" t="s">
        <v>108</v>
      </c>
      <c r="K43" s="57"/>
    </row>
    <row r="44" spans="1:14" ht="32.25" customHeight="1" x14ac:dyDescent="0.25">
      <c r="A44" s="235"/>
      <c r="B44" s="237"/>
      <c r="C44" s="237"/>
      <c r="D44" s="48" t="s">
        <v>2</v>
      </c>
      <c r="E44" s="4">
        <v>5700</v>
      </c>
      <c r="F44" s="4">
        <v>5700</v>
      </c>
      <c r="G44" s="8">
        <v>0</v>
      </c>
      <c r="H44" s="8">
        <f t="shared" si="1"/>
        <v>-5700</v>
      </c>
      <c r="I44" s="8">
        <v>0</v>
      </c>
      <c r="J44" s="179"/>
      <c r="K44" s="57"/>
    </row>
    <row r="45" spans="1:14" ht="45.75" customHeight="1" x14ac:dyDescent="0.25">
      <c r="A45" s="235"/>
      <c r="B45" s="237"/>
      <c r="C45" s="237"/>
      <c r="D45" s="48" t="s">
        <v>3</v>
      </c>
      <c r="E45" s="4">
        <v>0</v>
      </c>
      <c r="F45" s="4">
        <v>0</v>
      </c>
      <c r="G45" s="8">
        <v>0</v>
      </c>
      <c r="H45" s="8">
        <f t="shared" si="1"/>
        <v>0</v>
      </c>
      <c r="I45" s="8">
        <v>0</v>
      </c>
      <c r="J45" s="179"/>
      <c r="K45" s="57"/>
    </row>
    <row r="46" spans="1:14" ht="39.75" customHeight="1" x14ac:dyDescent="0.25">
      <c r="A46" s="246"/>
      <c r="B46" s="244"/>
      <c r="C46" s="244"/>
      <c r="D46" s="48" t="s">
        <v>4</v>
      </c>
      <c r="E46" s="4">
        <v>0</v>
      </c>
      <c r="F46" s="4">
        <v>0</v>
      </c>
      <c r="G46" s="8">
        <v>0</v>
      </c>
      <c r="H46" s="8">
        <f t="shared" si="1"/>
        <v>0</v>
      </c>
      <c r="I46" s="8">
        <v>0</v>
      </c>
      <c r="J46" s="179"/>
      <c r="K46" s="57"/>
    </row>
    <row r="47" spans="1:14" ht="53.25" customHeight="1" thickBot="1" x14ac:dyDescent="0.3">
      <c r="A47" s="247"/>
      <c r="B47" s="245"/>
      <c r="C47" s="245"/>
      <c r="D47" s="23" t="s">
        <v>31</v>
      </c>
      <c r="E47" s="31">
        <v>0</v>
      </c>
      <c r="F47" s="31">
        <v>0</v>
      </c>
      <c r="G47" s="25">
        <v>0</v>
      </c>
      <c r="H47" s="25">
        <f t="shared" si="1"/>
        <v>0</v>
      </c>
      <c r="I47" s="25">
        <v>0</v>
      </c>
      <c r="J47" s="180"/>
      <c r="K47" s="57"/>
    </row>
    <row r="48" spans="1:14" ht="18.75" customHeight="1" x14ac:dyDescent="0.25">
      <c r="A48" s="248"/>
      <c r="B48" s="239" t="s">
        <v>86</v>
      </c>
      <c r="C48" s="239"/>
      <c r="D48" s="49" t="s">
        <v>1</v>
      </c>
      <c r="E48" s="29">
        <f>E49+E50+E51+E52</f>
        <v>65846.600000000006</v>
      </c>
      <c r="F48" s="29">
        <f>SUM(F49:F52)</f>
        <v>65846.600000000006</v>
      </c>
      <c r="G48" s="22">
        <f>SUM(G49:G52)</f>
        <v>12308.1</v>
      </c>
      <c r="H48" s="22">
        <f t="shared" si="1"/>
        <v>-53538.500000000007</v>
      </c>
      <c r="I48" s="22">
        <f>G48/F48*100</f>
        <v>18.692081291972553</v>
      </c>
      <c r="J48" s="135" t="s">
        <v>50</v>
      </c>
      <c r="K48" s="57"/>
    </row>
    <row r="49" spans="1:16" ht="24" x14ac:dyDescent="0.25">
      <c r="A49" s="249"/>
      <c r="B49" s="240"/>
      <c r="C49" s="240"/>
      <c r="D49" s="48" t="s">
        <v>2</v>
      </c>
      <c r="E49" s="4">
        <f>E19+E24+E39+E44+E29</f>
        <v>5770.6</v>
      </c>
      <c r="F49" s="4">
        <f>F19+F24+F39+F44+F29</f>
        <v>5770.6</v>
      </c>
      <c r="G49" s="8">
        <f>G19+G24+G29+G39+G44</f>
        <v>0</v>
      </c>
      <c r="H49" s="8">
        <f t="shared" si="1"/>
        <v>-5770.6</v>
      </c>
      <c r="I49" s="8">
        <f>G49/F49*100</f>
        <v>0</v>
      </c>
      <c r="J49" s="119"/>
      <c r="K49" s="57"/>
    </row>
    <row r="50" spans="1:16" ht="27.75" customHeight="1" x14ac:dyDescent="0.25">
      <c r="A50" s="249"/>
      <c r="B50" s="240"/>
      <c r="C50" s="240"/>
      <c r="D50" s="48" t="s">
        <v>3</v>
      </c>
      <c r="E50" s="4">
        <f>E20+E25+E40+E45+E30</f>
        <v>408.1</v>
      </c>
      <c r="F50" s="4">
        <f>F20+F25+F40+F45+F30</f>
        <v>408.1</v>
      </c>
      <c r="G50" s="8">
        <f>G20+G25+G30+G40+G45</f>
        <v>0</v>
      </c>
      <c r="H50" s="8">
        <f t="shared" si="1"/>
        <v>-408.1</v>
      </c>
      <c r="I50" s="8">
        <f>G50/F50*100</f>
        <v>0</v>
      </c>
      <c r="J50" s="119"/>
      <c r="K50" s="57"/>
    </row>
    <row r="51" spans="1:16" ht="22.5" customHeight="1" x14ac:dyDescent="0.25">
      <c r="A51" s="249"/>
      <c r="B51" s="240"/>
      <c r="C51" s="240"/>
      <c r="D51" s="48" t="s">
        <v>4</v>
      </c>
      <c r="E51" s="67">
        <f>E36+E31+E26+E21+E41</f>
        <v>58405.4</v>
      </c>
      <c r="F51" s="4">
        <f>F21+F26+F41+F46+F36+F31</f>
        <v>58405.4</v>
      </c>
      <c r="G51" s="8">
        <f>G26+G21+G36+G31+G41</f>
        <v>12190.1</v>
      </c>
      <c r="H51" s="8">
        <f t="shared" si="1"/>
        <v>-46215.3</v>
      </c>
      <c r="I51" s="8">
        <f>G51/F51*100</f>
        <v>20.871529002455251</v>
      </c>
      <c r="J51" s="119"/>
      <c r="K51" s="57"/>
      <c r="L51" s="284"/>
      <c r="M51" s="284"/>
      <c r="N51" s="284"/>
      <c r="O51" s="284"/>
      <c r="P51" s="284"/>
    </row>
    <row r="52" spans="1:16" ht="24.75" customHeight="1" x14ac:dyDescent="0.25">
      <c r="A52" s="250"/>
      <c r="B52" s="251"/>
      <c r="C52" s="251"/>
      <c r="D52" s="45" t="s">
        <v>31</v>
      </c>
      <c r="E52" s="28">
        <f>E22+E27+E42+E47+E32</f>
        <v>1262.5</v>
      </c>
      <c r="F52" s="28">
        <f>F22+F27+F42+F47+F32</f>
        <v>1262.5</v>
      </c>
      <c r="G52" s="53">
        <f>G22+G27+G32+G42+G47</f>
        <v>118</v>
      </c>
      <c r="H52" s="53">
        <f t="shared" si="1"/>
        <v>-1144.5</v>
      </c>
      <c r="I52" s="53">
        <f>G52/F52*100</f>
        <v>9.346534653465346</v>
      </c>
      <c r="J52" s="119"/>
      <c r="K52" s="57"/>
    </row>
    <row r="53" spans="1:16" ht="25.5" customHeight="1" x14ac:dyDescent="0.25">
      <c r="A53" s="194" t="s">
        <v>93</v>
      </c>
      <c r="B53" s="195"/>
      <c r="C53" s="195"/>
      <c r="D53" s="195"/>
      <c r="E53" s="195"/>
      <c r="F53" s="195"/>
      <c r="G53" s="196"/>
      <c r="H53" s="196"/>
      <c r="I53" s="196"/>
      <c r="J53" s="197"/>
      <c r="K53" s="57"/>
    </row>
    <row r="54" spans="1:16" ht="22.5" customHeight="1" x14ac:dyDescent="0.25">
      <c r="A54" s="291" t="s">
        <v>17</v>
      </c>
      <c r="B54" s="239" t="s">
        <v>97</v>
      </c>
      <c r="C54" s="239" t="s">
        <v>8</v>
      </c>
      <c r="D54" s="79" t="s">
        <v>1</v>
      </c>
      <c r="E54" s="29">
        <f>SUM(E55:E58)</f>
        <v>94891.599999999991</v>
      </c>
      <c r="F54" s="29">
        <f>SUM(F56:F58)</f>
        <v>94891.599999999991</v>
      </c>
      <c r="G54" s="22">
        <f>SUM(G55:G58)</f>
        <v>14663.249</v>
      </c>
      <c r="H54" s="22">
        <f>G54-F54</f>
        <v>-80228.350999999995</v>
      </c>
      <c r="I54" s="22">
        <f>G54/F54*100</f>
        <v>15.452631212878694</v>
      </c>
      <c r="J54" s="181" t="s">
        <v>111</v>
      </c>
      <c r="K54" s="57"/>
    </row>
    <row r="55" spans="1:16" ht="33.75" customHeight="1" x14ac:dyDescent="0.25">
      <c r="A55" s="252"/>
      <c r="B55" s="240"/>
      <c r="C55" s="240"/>
      <c r="D55" s="48" t="s">
        <v>2</v>
      </c>
      <c r="E55" s="4">
        <f>SUM(F55:F55)</f>
        <v>0</v>
      </c>
      <c r="F55" s="5">
        <v>0</v>
      </c>
      <c r="G55" s="8">
        <v>0</v>
      </c>
      <c r="H55" s="8">
        <f>G55-F55</f>
        <v>0</v>
      </c>
      <c r="I55" s="8">
        <v>0</v>
      </c>
      <c r="J55" s="97"/>
      <c r="K55" s="57"/>
    </row>
    <row r="56" spans="1:16" ht="35.25" customHeight="1" x14ac:dyDescent="0.25">
      <c r="A56" s="252"/>
      <c r="B56" s="240"/>
      <c r="C56" s="240"/>
      <c r="D56" s="48" t="s">
        <v>3</v>
      </c>
      <c r="E56" s="4">
        <f>SUM(F56:F56)</f>
        <v>0</v>
      </c>
      <c r="F56" s="4">
        <v>0</v>
      </c>
      <c r="G56" s="8">
        <v>0</v>
      </c>
      <c r="H56" s="8">
        <f t="shared" ref="H56:H88" si="2">G56-F56</f>
        <v>0</v>
      </c>
      <c r="I56" s="8">
        <v>0</v>
      </c>
      <c r="J56" s="97"/>
      <c r="K56" s="57"/>
    </row>
    <row r="57" spans="1:16" ht="52.5" customHeight="1" x14ac:dyDescent="0.25">
      <c r="A57" s="252"/>
      <c r="B57" s="240"/>
      <c r="C57" s="240"/>
      <c r="D57" s="48" t="s">
        <v>4</v>
      </c>
      <c r="E57" s="4">
        <v>87803.9</v>
      </c>
      <c r="F57" s="4">
        <v>87803.9</v>
      </c>
      <c r="G57" s="8">
        <v>13607.349</v>
      </c>
      <c r="H57" s="8">
        <f t="shared" si="2"/>
        <v>-74196.550999999992</v>
      </c>
      <c r="I57" s="8">
        <f>G57/F57*100</f>
        <v>15.497431207497616</v>
      </c>
      <c r="J57" s="97"/>
      <c r="K57" s="38"/>
    </row>
    <row r="58" spans="1:16" ht="56.25" customHeight="1" thickBot="1" x14ac:dyDescent="0.3">
      <c r="A58" s="260"/>
      <c r="B58" s="241"/>
      <c r="C58" s="241"/>
      <c r="D58" s="23" t="s">
        <v>31</v>
      </c>
      <c r="E58" s="31">
        <v>7087.7</v>
      </c>
      <c r="F58" s="31">
        <v>7087.7</v>
      </c>
      <c r="G58" s="55">
        <v>1055.9000000000001</v>
      </c>
      <c r="H58" s="25">
        <f t="shared" si="2"/>
        <v>-6031.7999999999993</v>
      </c>
      <c r="I58" s="25">
        <f>G58/F58*100</f>
        <v>14.897639572781015</v>
      </c>
      <c r="J58" s="98"/>
      <c r="K58" s="57"/>
    </row>
    <row r="59" spans="1:16" ht="42" customHeight="1" x14ac:dyDescent="0.25">
      <c r="A59" s="291" t="s">
        <v>18</v>
      </c>
      <c r="B59" s="239" t="s">
        <v>61</v>
      </c>
      <c r="C59" s="239" t="s">
        <v>8</v>
      </c>
      <c r="D59" s="49" t="s">
        <v>1</v>
      </c>
      <c r="E59" s="29">
        <v>2000</v>
      </c>
      <c r="F59" s="29">
        <f>SUM(F60:F63)</f>
        <v>2000</v>
      </c>
      <c r="G59" s="22">
        <f>SUM(G60:G63)</f>
        <v>0</v>
      </c>
      <c r="H59" s="22">
        <f t="shared" si="2"/>
        <v>-2000</v>
      </c>
      <c r="I59" s="22">
        <f>G59/F59*100</f>
        <v>0</v>
      </c>
      <c r="J59" s="96" t="s">
        <v>112</v>
      </c>
      <c r="K59" s="57"/>
    </row>
    <row r="60" spans="1:16" ht="29.25" customHeight="1" x14ac:dyDescent="0.25">
      <c r="A60" s="252"/>
      <c r="B60" s="240"/>
      <c r="C60" s="240"/>
      <c r="D60" s="48" t="s">
        <v>2</v>
      </c>
      <c r="E60" s="4">
        <f>SUM(F60:F60)</f>
        <v>0</v>
      </c>
      <c r="F60" s="4">
        <v>0</v>
      </c>
      <c r="G60" s="8">
        <v>0</v>
      </c>
      <c r="H60" s="8">
        <f t="shared" si="2"/>
        <v>0</v>
      </c>
      <c r="I60" s="8">
        <v>0</v>
      </c>
      <c r="J60" s="97"/>
      <c r="K60" s="57"/>
    </row>
    <row r="61" spans="1:16" ht="24.75" customHeight="1" x14ac:dyDescent="0.25">
      <c r="A61" s="252"/>
      <c r="B61" s="240"/>
      <c r="C61" s="240"/>
      <c r="D61" s="48" t="s">
        <v>3</v>
      </c>
      <c r="E61" s="4">
        <f>SUM(F61:F61)</f>
        <v>0</v>
      </c>
      <c r="F61" s="4">
        <v>0</v>
      </c>
      <c r="G61" s="8">
        <v>0</v>
      </c>
      <c r="H61" s="8">
        <f t="shared" si="2"/>
        <v>0</v>
      </c>
      <c r="I61" s="8">
        <v>0</v>
      </c>
      <c r="J61" s="97"/>
      <c r="K61" s="57"/>
    </row>
    <row r="62" spans="1:16" ht="26.25" customHeight="1" x14ac:dyDescent="0.25">
      <c r="A62" s="252"/>
      <c r="B62" s="240"/>
      <c r="C62" s="240"/>
      <c r="D62" s="48" t="s">
        <v>4</v>
      </c>
      <c r="E62" s="4">
        <v>2000</v>
      </c>
      <c r="F62" s="4">
        <v>2000</v>
      </c>
      <c r="G62" s="8">
        <v>0</v>
      </c>
      <c r="H62" s="8">
        <f t="shared" si="2"/>
        <v>-2000</v>
      </c>
      <c r="I62" s="8">
        <f>G62/F62*100</f>
        <v>0</v>
      </c>
      <c r="J62" s="97"/>
      <c r="K62" s="57"/>
    </row>
    <row r="63" spans="1:16" ht="35.25" customHeight="1" thickBot="1" x14ac:dyDescent="0.3">
      <c r="A63" s="292"/>
      <c r="B63" s="251"/>
      <c r="C63" s="251"/>
      <c r="D63" s="45" t="s">
        <v>31</v>
      </c>
      <c r="E63" s="28">
        <f>SUM(F63:F63)</f>
        <v>0</v>
      </c>
      <c r="F63" s="28">
        <v>0</v>
      </c>
      <c r="G63" s="53">
        <v>0</v>
      </c>
      <c r="H63" s="53">
        <f t="shared" si="2"/>
        <v>0</v>
      </c>
      <c r="I63" s="53">
        <v>0</v>
      </c>
      <c r="J63" s="98"/>
      <c r="K63" s="57"/>
    </row>
    <row r="64" spans="1:16" ht="19.5" customHeight="1" x14ac:dyDescent="0.25">
      <c r="A64" s="234" t="s">
        <v>19</v>
      </c>
      <c r="B64" s="238" t="s">
        <v>96</v>
      </c>
      <c r="C64" s="238" t="s">
        <v>8</v>
      </c>
      <c r="D64" s="47" t="s">
        <v>1</v>
      </c>
      <c r="E64" s="30">
        <f>SUM(E65:E68)</f>
        <v>118627.7</v>
      </c>
      <c r="F64" s="30">
        <f>SUM(F65:F68)</f>
        <v>118627.7</v>
      </c>
      <c r="G64" s="27">
        <f>SUM(G65:G68)</f>
        <v>21809.7</v>
      </c>
      <c r="H64" s="27">
        <f t="shared" si="2"/>
        <v>-96818</v>
      </c>
      <c r="I64" s="27">
        <f>G64/F64*100</f>
        <v>18.384997770335261</v>
      </c>
      <c r="J64" s="99" t="s">
        <v>110</v>
      </c>
      <c r="K64" s="57"/>
    </row>
    <row r="65" spans="1:11" ht="58.5" customHeight="1" x14ac:dyDescent="0.25">
      <c r="A65" s="235"/>
      <c r="B65" s="237"/>
      <c r="C65" s="237"/>
      <c r="D65" s="48" t="s">
        <v>2</v>
      </c>
      <c r="E65" s="4">
        <f>SUM(F65:F65)</f>
        <v>0</v>
      </c>
      <c r="F65" s="4">
        <v>0</v>
      </c>
      <c r="G65" s="8">
        <v>0</v>
      </c>
      <c r="H65" s="8">
        <f t="shared" si="2"/>
        <v>0</v>
      </c>
      <c r="I65" s="8">
        <v>0</v>
      </c>
      <c r="J65" s="100"/>
      <c r="K65" s="57"/>
    </row>
    <row r="66" spans="1:11" ht="45.75" customHeight="1" x14ac:dyDescent="0.25">
      <c r="A66" s="235"/>
      <c r="B66" s="237"/>
      <c r="C66" s="170"/>
      <c r="D66" s="48" t="s">
        <v>3</v>
      </c>
      <c r="E66" s="4">
        <v>0</v>
      </c>
      <c r="F66" s="4">
        <v>0</v>
      </c>
      <c r="G66" s="8">
        <v>0</v>
      </c>
      <c r="H66" s="8">
        <f>G66-F66</f>
        <v>0</v>
      </c>
      <c r="I66" s="8">
        <v>0</v>
      </c>
      <c r="J66" s="100"/>
      <c r="K66" s="57"/>
    </row>
    <row r="67" spans="1:11" s="61" customFormat="1" ht="35.25" customHeight="1" x14ac:dyDescent="0.25">
      <c r="A67" s="235"/>
      <c r="B67" s="237"/>
      <c r="C67" s="170"/>
      <c r="D67" s="59" t="s">
        <v>4</v>
      </c>
      <c r="E67" s="4">
        <v>109967.7</v>
      </c>
      <c r="F67" s="4">
        <v>109967.7</v>
      </c>
      <c r="G67" s="56">
        <v>18418</v>
      </c>
      <c r="H67" s="56">
        <f t="shared" si="2"/>
        <v>-91549.7</v>
      </c>
      <c r="I67" s="56">
        <f>G67/F67*100</f>
        <v>16.748554348231345</v>
      </c>
      <c r="J67" s="100"/>
      <c r="K67" s="60"/>
    </row>
    <row r="68" spans="1:11" ht="23.25" customHeight="1" thickBot="1" x14ac:dyDescent="0.3">
      <c r="A68" s="235"/>
      <c r="B68" s="237"/>
      <c r="C68" s="170"/>
      <c r="D68" s="45" t="s">
        <v>31</v>
      </c>
      <c r="E68" s="28">
        <v>8660</v>
      </c>
      <c r="F68" s="28">
        <v>8660</v>
      </c>
      <c r="G68" s="53">
        <v>3391.7</v>
      </c>
      <c r="H68" s="53">
        <f t="shared" si="2"/>
        <v>-5268.3</v>
      </c>
      <c r="I68" s="53">
        <f>G68/F68*100</f>
        <v>39.165127020785221</v>
      </c>
      <c r="J68" s="101"/>
      <c r="K68" s="57"/>
    </row>
    <row r="69" spans="1:11" ht="44.25" customHeight="1" x14ac:dyDescent="0.25">
      <c r="A69" s="236"/>
      <c r="B69" s="170"/>
      <c r="C69" s="161" t="s">
        <v>22</v>
      </c>
      <c r="D69" s="47" t="s">
        <v>1</v>
      </c>
      <c r="E69" s="30">
        <f>SUM(E70:E73)</f>
        <v>50</v>
      </c>
      <c r="F69" s="30">
        <f>SUM(F70:F73)</f>
        <v>50</v>
      </c>
      <c r="G69" s="27">
        <f>SUM(G70:G73)</f>
        <v>0</v>
      </c>
      <c r="H69" s="27">
        <f t="shared" si="2"/>
        <v>-50</v>
      </c>
      <c r="I69" s="27">
        <v>0</v>
      </c>
      <c r="J69" s="96" t="s">
        <v>109</v>
      </c>
      <c r="K69" s="57"/>
    </row>
    <row r="70" spans="1:11" ht="24.75" customHeight="1" x14ac:dyDescent="0.25">
      <c r="A70" s="236"/>
      <c r="B70" s="170"/>
      <c r="C70" s="233"/>
      <c r="D70" s="48" t="s">
        <v>2</v>
      </c>
      <c r="E70" s="4">
        <f>SUM(F70:F70)</f>
        <v>0</v>
      </c>
      <c r="F70" s="4">
        <v>0</v>
      </c>
      <c r="G70" s="8">
        <v>0</v>
      </c>
      <c r="H70" s="8">
        <f t="shared" si="2"/>
        <v>0</v>
      </c>
      <c r="I70" s="8">
        <v>0</v>
      </c>
      <c r="J70" s="97"/>
      <c r="K70" s="57"/>
    </row>
    <row r="71" spans="1:11" ht="47.25" customHeight="1" x14ac:dyDescent="0.25">
      <c r="A71" s="236"/>
      <c r="B71" s="170"/>
      <c r="C71" s="153"/>
      <c r="D71" s="48" t="s">
        <v>3</v>
      </c>
      <c r="E71" s="4">
        <f>SUM(F71:F71)</f>
        <v>0</v>
      </c>
      <c r="F71" s="4">
        <v>0</v>
      </c>
      <c r="G71" s="8">
        <v>0</v>
      </c>
      <c r="H71" s="8">
        <f t="shared" si="2"/>
        <v>0</v>
      </c>
      <c r="I71" s="8">
        <v>0</v>
      </c>
      <c r="J71" s="97"/>
      <c r="K71" s="57"/>
    </row>
    <row r="72" spans="1:11" ht="18.75" customHeight="1" x14ac:dyDescent="0.25">
      <c r="A72" s="236"/>
      <c r="B72" s="170"/>
      <c r="C72" s="153"/>
      <c r="D72" s="48" t="s">
        <v>4</v>
      </c>
      <c r="E72" s="4">
        <v>50</v>
      </c>
      <c r="F72" s="4">
        <v>50</v>
      </c>
      <c r="G72" s="8">
        <v>0</v>
      </c>
      <c r="H72" s="8">
        <f t="shared" si="2"/>
        <v>-50</v>
      </c>
      <c r="I72" s="8">
        <v>0</v>
      </c>
      <c r="J72" s="97"/>
      <c r="K72" s="57"/>
    </row>
    <row r="73" spans="1:11" ht="27.75" customHeight="1" thickBot="1" x14ac:dyDescent="0.3">
      <c r="A73" s="236"/>
      <c r="B73" s="170"/>
      <c r="C73" s="154"/>
      <c r="D73" s="23" t="s">
        <v>31</v>
      </c>
      <c r="E73" s="31">
        <f>SUM(F73:F73)</f>
        <v>0</v>
      </c>
      <c r="F73" s="31">
        <v>0</v>
      </c>
      <c r="G73" s="25">
        <v>0</v>
      </c>
      <c r="H73" s="25">
        <f t="shared" si="2"/>
        <v>0</v>
      </c>
      <c r="I73" s="25">
        <v>0</v>
      </c>
      <c r="J73" s="98"/>
      <c r="K73" s="57"/>
    </row>
    <row r="74" spans="1:11" ht="16.5" customHeight="1" x14ac:dyDescent="0.25">
      <c r="A74" s="236"/>
      <c r="B74" s="153"/>
      <c r="C74" s="237" t="s">
        <v>30</v>
      </c>
      <c r="D74" s="49" t="s">
        <v>1</v>
      </c>
      <c r="E74" s="29">
        <f>SUM(E75:E78)</f>
        <v>800</v>
      </c>
      <c r="F74" s="29">
        <f>SUM(F75:F78)</f>
        <v>800</v>
      </c>
      <c r="G74" s="22">
        <f>SUM(G75:G78)</f>
        <v>400</v>
      </c>
      <c r="H74" s="22">
        <f t="shared" si="2"/>
        <v>-400</v>
      </c>
      <c r="I74" s="22">
        <f>G74/F74*100</f>
        <v>50</v>
      </c>
      <c r="J74" s="182" t="s">
        <v>102</v>
      </c>
      <c r="K74" s="57"/>
    </row>
    <row r="75" spans="1:11" ht="25.5" customHeight="1" x14ac:dyDescent="0.25">
      <c r="A75" s="236"/>
      <c r="B75" s="153"/>
      <c r="C75" s="153"/>
      <c r="D75" s="48" t="s">
        <v>2</v>
      </c>
      <c r="E75" s="4">
        <f>SUM(F75:F75)</f>
        <v>0</v>
      </c>
      <c r="F75" s="4">
        <v>0</v>
      </c>
      <c r="G75" s="8">
        <v>0</v>
      </c>
      <c r="H75" s="8">
        <f t="shared" si="2"/>
        <v>0</v>
      </c>
      <c r="I75" s="8">
        <v>0</v>
      </c>
      <c r="J75" s="153"/>
      <c r="K75" s="57"/>
    </row>
    <row r="76" spans="1:11" ht="46.5" customHeight="1" x14ac:dyDescent="0.25">
      <c r="A76" s="236"/>
      <c r="B76" s="153"/>
      <c r="C76" s="153"/>
      <c r="D76" s="48" t="s">
        <v>3</v>
      </c>
      <c r="E76" s="4">
        <f>SUM(F76:F76)</f>
        <v>0</v>
      </c>
      <c r="F76" s="4">
        <v>0</v>
      </c>
      <c r="G76" s="8">
        <v>0</v>
      </c>
      <c r="H76" s="8">
        <f t="shared" si="2"/>
        <v>0</v>
      </c>
      <c r="I76" s="8">
        <v>0</v>
      </c>
      <c r="J76" s="153"/>
      <c r="K76" s="57"/>
    </row>
    <row r="77" spans="1:11" ht="15.75" customHeight="1" x14ac:dyDescent="0.25">
      <c r="A77" s="236"/>
      <c r="B77" s="153"/>
      <c r="C77" s="153"/>
      <c r="D77" s="48" t="s">
        <v>4</v>
      </c>
      <c r="E77" s="4">
        <v>800</v>
      </c>
      <c r="F77" s="4">
        <v>800</v>
      </c>
      <c r="G77" s="8">
        <v>400</v>
      </c>
      <c r="H77" s="8">
        <f t="shared" si="2"/>
        <v>-400</v>
      </c>
      <c r="I77" s="8">
        <f>G77/F77*100</f>
        <v>50</v>
      </c>
      <c r="J77" s="153"/>
      <c r="K77" s="57"/>
    </row>
    <row r="78" spans="1:11" ht="27.75" customHeight="1" x14ac:dyDescent="0.25">
      <c r="A78" s="236"/>
      <c r="B78" s="153"/>
      <c r="C78" s="153"/>
      <c r="D78" s="80" t="s">
        <v>31</v>
      </c>
      <c r="E78" s="4">
        <f>SUM(F78:F78)</f>
        <v>0</v>
      </c>
      <c r="F78" s="4">
        <v>0</v>
      </c>
      <c r="G78" s="8">
        <v>0</v>
      </c>
      <c r="H78" s="8">
        <f t="shared" si="2"/>
        <v>0</v>
      </c>
      <c r="I78" s="8">
        <v>0</v>
      </c>
      <c r="J78" s="153"/>
      <c r="K78" s="57"/>
    </row>
    <row r="79" spans="1:11" ht="29.25" customHeight="1" x14ac:dyDescent="0.25">
      <c r="A79" s="252" t="s">
        <v>20</v>
      </c>
      <c r="B79" s="240" t="s">
        <v>95</v>
      </c>
      <c r="C79" s="251" t="s">
        <v>8</v>
      </c>
      <c r="D79" s="49" t="s">
        <v>1</v>
      </c>
      <c r="E79" s="29">
        <f>SUM(E80:E83)</f>
        <v>0</v>
      </c>
      <c r="F79" s="29">
        <f>SUM(F80:F83)</f>
        <v>0</v>
      </c>
      <c r="G79" s="22">
        <v>0</v>
      </c>
      <c r="H79" s="22">
        <f t="shared" si="2"/>
        <v>0</v>
      </c>
      <c r="I79" s="22">
        <v>0</v>
      </c>
      <c r="J79" s="135" t="s">
        <v>50</v>
      </c>
      <c r="K79" s="57"/>
    </row>
    <row r="80" spans="1:11" ht="35.25" customHeight="1" x14ac:dyDescent="0.25">
      <c r="A80" s="252"/>
      <c r="B80" s="240"/>
      <c r="C80" s="237"/>
      <c r="D80" s="48" t="s">
        <v>2</v>
      </c>
      <c r="E80" s="4">
        <f>SUM(F80:F80)</f>
        <v>0</v>
      </c>
      <c r="F80" s="4">
        <v>0</v>
      </c>
      <c r="G80" s="8">
        <v>0</v>
      </c>
      <c r="H80" s="8">
        <f t="shared" si="2"/>
        <v>0</v>
      </c>
      <c r="I80" s="8">
        <v>0</v>
      </c>
      <c r="J80" s="119"/>
      <c r="K80" s="57"/>
    </row>
    <row r="81" spans="1:12" ht="24" customHeight="1" x14ac:dyDescent="0.25">
      <c r="A81" s="252"/>
      <c r="B81" s="240"/>
      <c r="C81" s="170"/>
      <c r="D81" s="48" t="s">
        <v>3</v>
      </c>
      <c r="E81" s="4">
        <f>SUM(F81:F81)</f>
        <v>0</v>
      </c>
      <c r="F81" s="4">
        <v>0</v>
      </c>
      <c r="G81" s="8">
        <v>0</v>
      </c>
      <c r="H81" s="8">
        <f t="shared" si="2"/>
        <v>0</v>
      </c>
      <c r="I81" s="8">
        <v>0</v>
      </c>
      <c r="J81" s="119"/>
      <c r="K81" s="57"/>
    </row>
    <row r="82" spans="1:12" x14ac:dyDescent="0.25">
      <c r="A82" s="252"/>
      <c r="B82" s="240"/>
      <c r="C82" s="170"/>
      <c r="D82" s="48" t="s">
        <v>4</v>
      </c>
      <c r="E82" s="4">
        <f>SUM(F82:F82)</f>
        <v>0</v>
      </c>
      <c r="F82" s="4">
        <v>0</v>
      </c>
      <c r="G82" s="8">
        <v>0</v>
      </c>
      <c r="H82" s="8">
        <f t="shared" si="2"/>
        <v>0</v>
      </c>
      <c r="I82" s="8">
        <v>0</v>
      </c>
      <c r="J82" s="119"/>
      <c r="K82" s="57"/>
    </row>
    <row r="83" spans="1:12" ht="27" customHeight="1" thickBot="1" x14ac:dyDescent="0.3">
      <c r="A83" s="260"/>
      <c r="B83" s="241"/>
      <c r="C83" s="171"/>
      <c r="D83" s="45" t="s">
        <v>31</v>
      </c>
      <c r="E83" s="28">
        <f>SUM(F83:F83)</f>
        <v>0</v>
      </c>
      <c r="F83" s="28">
        <v>0</v>
      </c>
      <c r="G83" s="53">
        <v>0</v>
      </c>
      <c r="H83" s="53">
        <f t="shared" si="2"/>
        <v>0</v>
      </c>
      <c r="I83" s="53">
        <v>0</v>
      </c>
      <c r="J83" s="119"/>
      <c r="K83" s="57"/>
    </row>
    <row r="84" spans="1:12" x14ac:dyDescent="0.25">
      <c r="A84" s="257"/>
      <c r="B84" s="259" t="s">
        <v>87</v>
      </c>
      <c r="C84" s="259"/>
      <c r="D84" s="47" t="s">
        <v>1</v>
      </c>
      <c r="E84" s="30">
        <f>SUM(E85:E88)</f>
        <v>216369.3</v>
      </c>
      <c r="F84" s="30">
        <f>SUM(F85:F88)</f>
        <v>216369.3</v>
      </c>
      <c r="G84" s="27">
        <f>SUM(G85:G88)</f>
        <v>36872.949000000001</v>
      </c>
      <c r="H84" s="27">
        <f t="shared" si="2"/>
        <v>-179496.351</v>
      </c>
      <c r="I84" s="27">
        <f>G84/F84*100</f>
        <v>17.041673194857125</v>
      </c>
      <c r="J84" s="118" t="s">
        <v>50</v>
      </c>
      <c r="K84" s="57"/>
    </row>
    <row r="85" spans="1:12" ht="24" x14ac:dyDescent="0.25">
      <c r="A85" s="249"/>
      <c r="B85" s="240"/>
      <c r="C85" s="240"/>
      <c r="D85" s="48" t="s">
        <v>2</v>
      </c>
      <c r="E85" s="4">
        <f>SUM(F85:F85)</f>
        <v>0</v>
      </c>
      <c r="F85" s="4">
        <f>F55+F60+F80+F75+F70+F65</f>
        <v>0</v>
      </c>
      <c r="G85" s="8">
        <f>G55+G60+G80+G75+G70+G65</f>
        <v>0</v>
      </c>
      <c r="H85" s="8">
        <f t="shared" si="2"/>
        <v>0</v>
      </c>
      <c r="I85" s="8">
        <v>0</v>
      </c>
      <c r="J85" s="119"/>
      <c r="K85" s="57"/>
    </row>
    <row r="86" spans="1:12" ht="40.5" customHeight="1" x14ac:dyDescent="0.25">
      <c r="A86" s="249"/>
      <c r="B86" s="240"/>
      <c r="C86" s="240"/>
      <c r="D86" s="48" t="s">
        <v>3</v>
      </c>
      <c r="E86" s="4">
        <f>E56+E61+E81+E76+E71+E66</f>
        <v>0</v>
      </c>
      <c r="F86" s="4">
        <f>F56+F61+F81+F76+F71+F66</f>
        <v>0</v>
      </c>
      <c r="G86" s="8">
        <f>G56+G61+G81+G71+G76+G66</f>
        <v>0</v>
      </c>
      <c r="H86" s="8">
        <f t="shared" si="2"/>
        <v>0</v>
      </c>
      <c r="I86" s="8">
        <v>0</v>
      </c>
      <c r="J86" s="119"/>
      <c r="K86" s="57"/>
      <c r="L86" s="54"/>
    </row>
    <row r="87" spans="1:12" x14ac:dyDescent="0.25">
      <c r="A87" s="249"/>
      <c r="B87" s="240"/>
      <c r="C87" s="240"/>
      <c r="D87" s="48" t="s">
        <v>4</v>
      </c>
      <c r="E87" s="4">
        <f>E82+E77+E72+E67+E62+E57</f>
        <v>200621.59999999998</v>
      </c>
      <c r="F87" s="4">
        <f>F57+F62+F82+F77+F72+F67</f>
        <v>200621.59999999998</v>
      </c>
      <c r="G87" s="8">
        <f>G57+G62+G82+G77+G72+G67</f>
        <v>32425.349000000002</v>
      </c>
      <c r="H87" s="8">
        <f t="shared" si="2"/>
        <v>-168196.25099999999</v>
      </c>
      <c r="I87" s="8">
        <f>G87/F87*100</f>
        <v>16.162441631409582</v>
      </c>
      <c r="J87" s="119"/>
      <c r="K87" s="57"/>
    </row>
    <row r="88" spans="1:12" ht="27.75" customHeight="1" thickBot="1" x14ac:dyDescent="0.3">
      <c r="A88" s="258"/>
      <c r="B88" s="241"/>
      <c r="C88" s="241"/>
      <c r="D88" s="23" t="s">
        <v>31</v>
      </c>
      <c r="E88" s="31">
        <f>SUM(F88:F88)</f>
        <v>15747.7</v>
      </c>
      <c r="F88" s="31">
        <f>F58+F63+F83+F73+F68</f>
        <v>15747.7</v>
      </c>
      <c r="G88" s="25">
        <f>G58+G63+G83+G68</f>
        <v>4447.6000000000004</v>
      </c>
      <c r="H88" s="25">
        <f t="shared" si="2"/>
        <v>-11300.1</v>
      </c>
      <c r="I88" s="25">
        <f>G88/F88*100</f>
        <v>28.242854512087479</v>
      </c>
      <c r="J88" s="120"/>
      <c r="K88" s="81"/>
    </row>
    <row r="89" spans="1:12" ht="15.75" thickBot="1" x14ac:dyDescent="0.3">
      <c r="A89" s="263" t="s">
        <v>92</v>
      </c>
      <c r="B89" s="264"/>
      <c r="C89" s="264"/>
      <c r="D89" s="264"/>
      <c r="E89" s="264"/>
      <c r="F89" s="264"/>
      <c r="G89" s="265"/>
      <c r="H89" s="265"/>
      <c r="I89" s="265"/>
      <c r="J89" s="266"/>
      <c r="K89" s="57"/>
    </row>
    <row r="90" spans="1:12" ht="25.5" customHeight="1" x14ac:dyDescent="0.25">
      <c r="A90" s="280" t="s">
        <v>21</v>
      </c>
      <c r="B90" s="161" t="s">
        <v>32</v>
      </c>
      <c r="C90" s="161" t="s">
        <v>22</v>
      </c>
      <c r="D90" s="52" t="s">
        <v>1</v>
      </c>
      <c r="E90" s="26">
        <f>SUM(E91:E94)</f>
        <v>8563</v>
      </c>
      <c r="F90" s="26">
        <f>SUM(F91:F94)</f>
        <v>8563</v>
      </c>
      <c r="G90" s="27">
        <f>SUM(G91:G94)</f>
        <v>1946.518</v>
      </c>
      <c r="H90" s="27">
        <f>G90-F90</f>
        <v>-6616.482</v>
      </c>
      <c r="I90" s="27">
        <f>G90/F90*100</f>
        <v>22.731729534041808</v>
      </c>
      <c r="J90" s="118" t="s">
        <v>50</v>
      </c>
      <c r="K90" s="57"/>
    </row>
    <row r="91" spans="1:12" ht="31.5" customHeight="1" x14ac:dyDescent="0.25">
      <c r="A91" s="281"/>
      <c r="B91" s="233"/>
      <c r="C91" s="233"/>
      <c r="D91" s="51" t="s">
        <v>2</v>
      </c>
      <c r="E91" s="6">
        <f>SUM(F91:F91)</f>
        <v>0</v>
      </c>
      <c r="F91" s="6">
        <v>0</v>
      </c>
      <c r="G91" s="8">
        <v>0</v>
      </c>
      <c r="H91" s="8">
        <f>G91-F91</f>
        <v>0</v>
      </c>
      <c r="I91" s="8">
        <v>0</v>
      </c>
      <c r="J91" s="119"/>
      <c r="K91" s="57"/>
    </row>
    <row r="92" spans="1:12" ht="36.75" customHeight="1" x14ac:dyDescent="0.25">
      <c r="A92" s="281"/>
      <c r="B92" s="233"/>
      <c r="C92" s="153"/>
      <c r="D92" s="51" t="s">
        <v>3</v>
      </c>
      <c r="E92" s="6">
        <f>SUM(F92:F92)</f>
        <v>0</v>
      </c>
      <c r="F92" s="6">
        <v>0</v>
      </c>
      <c r="G92" s="8">
        <v>0</v>
      </c>
      <c r="H92" s="8">
        <f>G92-F92</f>
        <v>0</v>
      </c>
      <c r="I92" s="8">
        <v>0</v>
      </c>
      <c r="J92" s="119"/>
      <c r="K92" s="57"/>
    </row>
    <row r="93" spans="1:12" ht="30" customHeight="1" x14ac:dyDescent="0.25">
      <c r="A93" s="281"/>
      <c r="B93" s="233"/>
      <c r="C93" s="153"/>
      <c r="D93" s="51" t="s">
        <v>4</v>
      </c>
      <c r="E93" s="6">
        <v>8563</v>
      </c>
      <c r="F93" s="6">
        <v>8563</v>
      </c>
      <c r="G93" s="8">
        <v>1946.518</v>
      </c>
      <c r="H93" s="8">
        <f>G93-F93</f>
        <v>-6616.482</v>
      </c>
      <c r="I93" s="8">
        <f>G93/F93*100</f>
        <v>22.731729534041808</v>
      </c>
      <c r="J93" s="119"/>
      <c r="K93" s="57"/>
    </row>
    <row r="94" spans="1:12" ht="34.5" customHeight="1" thickBot="1" x14ac:dyDescent="0.3">
      <c r="A94" s="282"/>
      <c r="B94" s="270"/>
      <c r="C94" s="154"/>
      <c r="D94" s="23" t="s">
        <v>31</v>
      </c>
      <c r="E94" s="24">
        <f>SUM(F94:F94)</f>
        <v>0</v>
      </c>
      <c r="F94" s="24">
        <v>0</v>
      </c>
      <c r="G94" s="25">
        <v>0</v>
      </c>
      <c r="H94" s="25">
        <f>G94-F94</f>
        <v>0</v>
      </c>
      <c r="I94" s="25">
        <v>0</v>
      </c>
      <c r="J94" s="120"/>
      <c r="K94" s="57"/>
    </row>
    <row r="95" spans="1:12" x14ac:dyDescent="0.25">
      <c r="A95" s="275" t="s">
        <v>24</v>
      </c>
      <c r="B95" s="261" t="s">
        <v>27</v>
      </c>
      <c r="C95" s="233" t="s">
        <v>23</v>
      </c>
      <c r="D95" s="50" t="s">
        <v>1</v>
      </c>
      <c r="E95" s="21">
        <f>SUM(E96:E99)</f>
        <v>2000</v>
      </c>
      <c r="F95" s="21">
        <f>SUM(F96:F99)</f>
        <v>2000</v>
      </c>
      <c r="G95" s="22">
        <f>SUM(G96:G99)</f>
        <v>542.92700000000002</v>
      </c>
      <c r="H95" s="22">
        <f t="shared" ref="H95:H125" si="3">G95-F95</f>
        <v>-1457.0729999999999</v>
      </c>
      <c r="I95" s="22">
        <f>G95/F95*100</f>
        <v>27.146350000000002</v>
      </c>
      <c r="J95" s="169" t="s">
        <v>103</v>
      </c>
      <c r="K95" s="57"/>
    </row>
    <row r="96" spans="1:12" ht="24" x14ac:dyDescent="0.25">
      <c r="A96" s="276"/>
      <c r="B96" s="271"/>
      <c r="C96" s="233"/>
      <c r="D96" s="51" t="s">
        <v>2</v>
      </c>
      <c r="E96" s="6">
        <f>SUM(F96:F96)</f>
        <v>0</v>
      </c>
      <c r="F96" s="6">
        <v>0</v>
      </c>
      <c r="G96" s="8">
        <v>0</v>
      </c>
      <c r="H96" s="8">
        <f t="shared" si="3"/>
        <v>0</v>
      </c>
      <c r="I96" s="8">
        <v>0</v>
      </c>
      <c r="J96" s="170"/>
      <c r="K96" s="57"/>
    </row>
    <row r="97" spans="1:12" ht="45" customHeight="1" x14ac:dyDescent="0.25">
      <c r="A97" s="276"/>
      <c r="B97" s="271"/>
      <c r="C97" s="233"/>
      <c r="D97" s="51" t="s">
        <v>3</v>
      </c>
      <c r="E97" s="6">
        <f>SUM(F97:F97)</f>
        <v>0</v>
      </c>
      <c r="F97" s="6">
        <v>0</v>
      </c>
      <c r="G97" s="8">
        <v>0</v>
      </c>
      <c r="H97" s="8">
        <f t="shared" si="3"/>
        <v>0</v>
      </c>
      <c r="I97" s="8">
        <v>0</v>
      </c>
      <c r="J97" s="170"/>
      <c r="K97" s="57"/>
    </row>
    <row r="98" spans="1:12" ht="26.25" customHeight="1" x14ac:dyDescent="0.25">
      <c r="A98" s="276"/>
      <c r="B98" s="271"/>
      <c r="C98" s="233"/>
      <c r="D98" s="51" t="s">
        <v>4</v>
      </c>
      <c r="E98" s="6">
        <v>2000</v>
      </c>
      <c r="F98" s="6">
        <v>2000</v>
      </c>
      <c r="G98" s="8">
        <v>542.92700000000002</v>
      </c>
      <c r="H98" s="8">
        <f t="shared" si="3"/>
        <v>-1457.0729999999999</v>
      </c>
      <c r="I98" s="8">
        <f>G98/F98*100</f>
        <v>27.146350000000002</v>
      </c>
      <c r="J98" s="170"/>
      <c r="K98" s="57"/>
      <c r="L98" t="s">
        <v>80</v>
      </c>
    </row>
    <row r="99" spans="1:12" ht="31.5" customHeight="1" thickBot="1" x14ac:dyDescent="0.3">
      <c r="A99" s="277"/>
      <c r="B99" s="272"/>
      <c r="C99" s="233"/>
      <c r="D99" s="45" t="s">
        <v>31</v>
      </c>
      <c r="E99" s="20">
        <f>SUM(F99:F99)</f>
        <v>0</v>
      </c>
      <c r="F99" s="20">
        <v>0</v>
      </c>
      <c r="G99" s="53">
        <v>0</v>
      </c>
      <c r="H99" s="53">
        <f t="shared" si="3"/>
        <v>0</v>
      </c>
      <c r="I99" s="53">
        <v>0</v>
      </c>
      <c r="J99" s="171"/>
      <c r="K99" s="57"/>
    </row>
    <row r="100" spans="1:12" ht="23.25" customHeight="1" x14ac:dyDescent="0.25">
      <c r="A100" s="278" t="s">
        <v>25</v>
      </c>
      <c r="B100" s="273" t="s">
        <v>26</v>
      </c>
      <c r="C100" s="161" t="s">
        <v>23</v>
      </c>
      <c r="D100" s="52" t="s">
        <v>1</v>
      </c>
      <c r="E100" s="26">
        <f>SUM(E101:E104)</f>
        <v>0</v>
      </c>
      <c r="F100" s="26">
        <f>SUM(F101:F104)</f>
        <v>0</v>
      </c>
      <c r="G100" s="27">
        <f>SUM(G101:G104)</f>
        <v>0</v>
      </c>
      <c r="H100" s="27">
        <f t="shared" si="3"/>
        <v>0</v>
      </c>
      <c r="I100" s="27">
        <v>0</v>
      </c>
      <c r="J100" s="267" t="s">
        <v>63</v>
      </c>
      <c r="K100" s="57"/>
    </row>
    <row r="101" spans="1:12" ht="47.25" customHeight="1" x14ac:dyDescent="0.25">
      <c r="A101" s="276"/>
      <c r="B101" s="271"/>
      <c r="C101" s="233"/>
      <c r="D101" s="51" t="s">
        <v>2</v>
      </c>
      <c r="E101" s="6">
        <f>SUM(F101:F101)</f>
        <v>0</v>
      </c>
      <c r="F101" s="6">
        <v>0</v>
      </c>
      <c r="G101" s="8">
        <v>0</v>
      </c>
      <c r="H101" s="8">
        <f t="shared" si="3"/>
        <v>0</v>
      </c>
      <c r="I101" s="8">
        <v>0</v>
      </c>
      <c r="J101" s="268"/>
      <c r="K101" s="57"/>
    </row>
    <row r="102" spans="1:12" ht="42" customHeight="1" x14ac:dyDescent="0.25">
      <c r="A102" s="276"/>
      <c r="B102" s="271"/>
      <c r="C102" s="233"/>
      <c r="D102" s="51" t="s">
        <v>3</v>
      </c>
      <c r="E102" s="6">
        <f>SUM(F102:F102)</f>
        <v>0</v>
      </c>
      <c r="F102" s="6">
        <v>0</v>
      </c>
      <c r="G102" s="8">
        <v>0</v>
      </c>
      <c r="H102" s="8">
        <f t="shared" si="3"/>
        <v>0</v>
      </c>
      <c r="I102" s="8">
        <v>0</v>
      </c>
      <c r="J102" s="268"/>
      <c r="K102" s="57"/>
    </row>
    <row r="103" spans="1:12" x14ac:dyDescent="0.25">
      <c r="A103" s="276"/>
      <c r="B103" s="271"/>
      <c r="C103" s="233"/>
      <c r="D103" s="51" t="s">
        <v>4</v>
      </c>
      <c r="E103" s="6">
        <v>0</v>
      </c>
      <c r="F103" s="6">
        <v>0</v>
      </c>
      <c r="G103" s="8">
        <v>0</v>
      </c>
      <c r="H103" s="8">
        <f t="shared" si="3"/>
        <v>0</v>
      </c>
      <c r="I103" s="8">
        <v>0</v>
      </c>
      <c r="J103" s="268"/>
      <c r="K103" s="57"/>
    </row>
    <row r="104" spans="1:12" ht="42" customHeight="1" thickBot="1" x14ac:dyDescent="0.3">
      <c r="A104" s="279"/>
      <c r="B104" s="274"/>
      <c r="C104" s="270"/>
      <c r="D104" s="23" t="s">
        <v>31</v>
      </c>
      <c r="E104" s="24">
        <f>SUM(F104:F104)</f>
        <v>0</v>
      </c>
      <c r="F104" s="24">
        <v>0</v>
      </c>
      <c r="G104" s="25">
        <v>0</v>
      </c>
      <c r="H104" s="25">
        <f t="shared" si="3"/>
        <v>0</v>
      </c>
      <c r="I104" s="25">
        <v>0</v>
      </c>
      <c r="J104" s="269"/>
      <c r="K104" s="57"/>
    </row>
    <row r="105" spans="1:12" x14ac:dyDescent="0.25">
      <c r="A105" s="192"/>
      <c r="B105" s="261" t="s">
        <v>101</v>
      </c>
      <c r="C105" s="261"/>
      <c r="D105" s="50" t="s">
        <v>1</v>
      </c>
      <c r="E105" s="21">
        <f>SUM(E106:E109)</f>
        <v>10563</v>
      </c>
      <c r="F105" s="21">
        <f>SUM(F106:F109)</f>
        <v>10563</v>
      </c>
      <c r="G105" s="22">
        <f>SUM(G106:G109)</f>
        <v>2489.4450000000002</v>
      </c>
      <c r="H105" s="22">
        <f t="shared" si="3"/>
        <v>-8073.5550000000003</v>
      </c>
      <c r="I105" s="22">
        <f>G105/F105*100</f>
        <v>23.567594433399606</v>
      </c>
      <c r="J105" s="118" t="s">
        <v>50</v>
      </c>
      <c r="K105" s="57"/>
    </row>
    <row r="106" spans="1:12" ht="24" x14ac:dyDescent="0.25">
      <c r="A106" s="224"/>
      <c r="B106" s="262"/>
      <c r="C106" s="262"/>
      <c r="D106" s="51" t="s">
        <v>2</v>
      </c>
      <c r="E106" s="6">
        <f>SUM(F106:F106)</f>
        <v>0</v>
      </c>
      <c r="F106" s="6">
        <f t="shared" ref="F106:G109" si="4">F91+F96+F101</f>
        <v>0</v>
      </c>
      <c r="G106" s="8">
        <f t="shared" si="4"/>
        <v>0</v>
      </c>
      <c r="H106" s="8">
        <f t="shared" si="3"/>
        <v>0</v>
      </c>
      <c r="I106" s="8">
        <v>0</v>
      </c>
      <c r="J106" s="119"/>
      <c r="K106" s="57"/>
    </row>
    <row r="107" spans="1:12" ht="42" customHeight="1" x14ac:dyDescent="0.25">
      <c r="A107" s="224"/>
      <c r="B107" s="262"/>
      <c r="C107" s="262"/>
      <c r="D107" s="51" t="s">
        <v>3</v>
      </c>
      <c r="E107" s="6">
        <f>SUM(F107:F107)</f>
        <v>0</v>
      </c>
      <c r="F107" s="6">
        <f t="shared" si="4"/>
        <v>0</v>
      </c>
      <c r="G107" s="8">
        <f t="shared" si="4"/>
        <v>0</v>
      </c>
      <c r="H107" s="8">
        <f t="shared" si="3"/>
        <v>0</v>
      </c>
      <c r="I107" s="8">
        <v>0</v>
      </c>
      <c r="J107" s="119"/>
      <c r="K107" s="57"/>
    </row>
    <row r="108" spans="1:12" ht="22.5" customHeight="1" x14ac:dyDescent="0.25">
      <c r="A108" s="224"/>
      <c r="B108" s="262"/>
      <c r="C108" s="262"/>
      <c r="D108" s="51" t="s">
        <v>4</v>
      </c>
      <c r="E108" s="6">
        <f>E103+E98+E93</f>
        <v>10563</v>
      </c>
      <c r="F108" s="6">
        <f>F103+F98+F93</f>
        <v>10563</v>
      </c>
      <c r="G108" s="8">
        <f t="shared" si="4"/>
        <v>2489.4450000000002</v>
      </c>
      <c r="H108" s="8">
        <f t="shared" si="3"/>
        <v>-8073.5550000000003</v>
      </c>
      <c r="I108" s="8">
        <f>G108/F108*100</f>
        <v>23.567594433399606</v>
      </c>
      <c r="J108" s="119"/>
      <c r="K108" s="57"/>
    </row>
    <row r="109" spans="1:12" ht="27" customHeight="1" thickBot="1" x14ac:dyDescent="0.3">
      <c r="A109" s="190"/>
      <c r="B109" s="106"/>
      <c r="C109" s="106"/>
      <c r="D109" s="45" t="s">
        <v>31</v>
      </c>
      <c r="E109" s="20">
        <f>SUM(F109:F109)</f>
        <v>0</v>
      </c>
      <c r="F109" s="20">
        <f t="shared" si="4"/>
        <v>0</v>
      </c>
      <c r="G109" s="53">
        <f t="shared" si="4"/>
        <v>0</v>
      </c>
      <c r="H109" s="53">
        <f t="shared" si="3"/>
        <v>0</v>
      </c>
      <c r="I109" s="53">
        <v>0</v>
      </c>
      <c r="J109" s="120"/>
      <c r="K109" s="57"/>
    </row>
    <row r="110" spans="1:12" ht="15" customHeight="1" x14ac:dyDescent="0.25">
      <c r="A110" s="155" t="s">
        <v>10</v>
      </c>
      <c r="B110" s="156"/>
      <c r="C110" s="161"/>
      <c r="D110" s="32" t="s">
        <v>1</v>
      </c>
      <c r="E110" s="33">
        <f>SUM(E111:E114)</f>
        <v>292778.90000000002</v>
      </c>
      <c r="F110" s="33">
        <f>SUM(F111:F114)</f>
        <v>292778.90000000002</v>
      </c>
      <c r="G110" s="34">
        <f>SUM(G111:G114)</f>
        <v>51670.493999999999</v>
      </c>
      <c r="H110" s="34">
        <f t="shared" si="3"/>
        <v>-241108.40600000002</v>
      </c>
      <c r="I110" s="34">
        <f>G110/F110*100</f>
        <v>17.648298425876998</v>
      </c>
      <c r="J110" s="118" t="s">
        <v>50</v>
      </c>
      <c r="K110" s="57"/>
    </row>
    <row r="111" spans="1:12" ht="24" x14ac:dyDescent="0.25">
      <c r="A111" s="157"/>
      <c r="B111" s="158"/>
      <c r="C111" s="153"/>
      <c r="D111" s="2" t="s">
        <v>2</v>
      </c>
      <c r="E111" s="7">
        <f t="shared" ref="E111:G112" si="5">E49+E85+E106</f>
        <v>5770.6</v>
      </c>
      <c r="F111" s="7">
        <f t="shared" si="5"/>
        <v>5770.6</v>
      </c>
      <c r="G111" s="19">
        <f t="shared" si="5"/>
        <v>0</v>
      </c>
      <c r="H111" s="19">
        <f t="shared" si="3"/>
        <v>-5770.6</v>
      </c>
      <c r="I111" s="19">
        <f>G111/F111*100</f>
        <v>0</v>
      </c>
      <c r="J111" s="119"/>
      <c r="K111" s="57"/>
    </row>
    <row r="112" spans="1:12" ht="41.25" customHeight="1" x14ac:dyDescent="0.25">
      <c r="A112" s="157"/>
      <c r="B112" s="158"/>
      <c r="C112" s="153"/>
      <c r="D112" s="2" t="s">
        <v>3</v>
      </c>
      <c r="E112" s="7">
        <f t="shared" si="5"/>
        <v>408.1</v>
      </c>
      <c r="F112" s="7">
        <f t="shared" si="5"/>
        <v>408.1</v>
      </c>
      <c r="G112" s="19">
        <f t="shared" si="5"/>
        <v>0</v>
      </c>
      <c r="H112" s="19">
        <f t="shared" si="3"/>
        <v>-408.1</v>
      </c>
      <c r="I112" s="19">
        <f>G112/F112*100</f>
        <v>0</v>
      </c>
      <c r="J112" s="119"/>
      <c r="K112" s="81"/>
      <c r="L112" s="54"/>
    </row>
    <row r="113" spans="1:12" x14ac:dyDescent="0.25">
      <c r="A113" s="157"/>
      <c r="B113" s="158"/>
      <c r="C113" s="153"/>
      <c r="D113" s="2" t="s">
        <v>4</v>
      </c>
      <c r="E113" s="7">
        <f>E108+E87+E51</f>
        <v>269590</v>
      </c>
      <c r="F113" s="7">
        <f>F51+F87+F108</f>
        <v>269590</v>
      </c>
      <c r="G113" s="19">
        <f>G108+G87+G51</f>
        <v>47104.894</v>
      </c>
      <c r="H113" s="19">
        <f t="shared" si="3"/>
        <v>-222485.106</v>
      </c>
      <c r="I113" s="19">
        <f>G113/F113*100</f>
        <v>17.47278979190623</v>
      </c>
      <c r="J113" s="119"/>
      <c r="K113" s="57"/>
      <c r="L113" s="54"/>
    </row>
    <row r="114" spans="1:12" ht="24.75" thickBot="1" x14ac:dyDescent="0.3">
      <c r="A114" s="159"/>
      <c r="B114" s="160"/>
      <c r="C114" s="154"/>
      <c r="D114" s="35" t="s">
        <v>31</v>
      </c>
      <c r="E114" s="36">
        <f>E52+E88+E109</f>
        <v>17010.2</v>
      </c>
      <c r="F114" s="36">
        <f>F52+F88+F109</f>
        <v>17010.2</v>
      </c>
      <c r="G114" s="37">
        <f>G52+G88+G109</f>
        <v>4565.6000000000004</v>
      </c>
      <c r="H114" s="37">
        <f t="shared" si="3"/>
        <v>-12444.6</v>
      </c>
      <c r="I114" s="37">
        <f>G114/F114*100</f>
        <v>26.840366368414248</v>
      </c>
      <c r="J114" s="120"/>
      <c r="K114" s="81"/>
    </row>
    <row r="115" spans="1:12" ht="15.75" thickBot="1" x14ac:dyDescent="0.3">
      <c r="A115" s="114" t="s">
        <v>88</v>
      </c>
      <c r="B115" s="115"/>
      <c r="C115" s="116"/>
      <c r="D115" s="116"/>
      <c r="E115" s="116"/>
      <c r="F115" s="116"/>
      <c r="G115" s="116"/>
      <c r="H115" s="116"/>
      <c r="I115" s="116"/>
      <c r="J115" s="117"/>
      <c r="K115" s="57"/>
    </row>
    <row r="116" spans="1:12" ht="15" customHeight="1" x14ac:dyDescent="0.25">
      <c r="A116" s="140" t="s">
        <v>89</v>
      </c>
      <c r="B116" s="149"/>
      <c r="C116" s="152"/>
      <c r="D116" s="52" t="s">
        <v>1</v>
      </c>
      <c r="E116" s="26">
        <f>SUM(F116:F116)</f>
        <v>0</v>
      </c>
      <c r="F116" s="26">
        <f>F119</f>
        <v>0</v>
      </c>
      <c r="G116" s="27">
        <v>0</v>
      </c>
      <c r="H116" s="27">
        <f t="shared" si="3"/>
        <v>0</v>
      </c>
      <c r="I116" s="27">
        <v>0</v>
      </c>
      <c r="J116" s="118" t="s">
        <v>50</v>
      </c>
      <c r="K116" s="57"/>
    </row>
    <row r="117" spans="1:12" ht="26.25" customHeight="1" x14ac:dyDescent="0.25">
      <c r="A117" s="109"/>
      <c r="B117" s="110"/>
      <c r="C117" s="153"/>
      <c r="D117" s="51" t="s">
        <v>2</v>
      </c>
      <c r="E117" s="6">
        <v>0</v>
      </c>
      <c r="F117" s="6">
        <v>0</v>
      </c>
      <c r="G117" s="8">
        <v>0</v>
      </c>
      <c r="H117" s="8">
        <f t="shared" si="3"/>
        <v>0</v>
      </c>
      <c r="I117" s="8">
        <v>0</v>
      </c>
      <c r="J117" s="119"/>
      <c r="K117" s="57"/>
    </row>
    <row r="118" spans="1:12" ht="42.75" customHeight="1" x14ac:dyDescent="0.25">
      <c r="A118" s="109"/>
      <c r="B118" s="110"/>
      <c r="C118" s="153"/>
      <c r="D118" s="51" t="s">
        <v>3</v>
      </c>
      <c r="E118" s="6">
        <v>0</v>
      </c>
      <c r="F118" s="6">
        <v>0</v>
      </c>
      <c r="G118" s="8">
        <v>0</v>
      </c>
      <c r="H118" s="8">
        <f t="shared" si="3"/>
        <v>0</v>
      </c>
      <c r="I118" s="8">
        <v>0</v>
      </c>
      <c r="J118" s="119"/>
      <c r="K118" s="57"/>
    </row>
    <row r="119" spans="1:12" ht="16.5" customHeight="1" x14ac:dyDescent="0.25">
      <c r="A119" s="109"/>
      <c r="B119" s="110"/>
      <c r="C119" s="153"/>
      <c r="D119" s="51" t="s">
        <v>4</v>
      </c>
      <c r="E119" s="6">
        <f>E36</f>
        <v>0</v>
      </c>
      <c r="F119" s="6">
        <f>F36</f>
        <v>0</v>
      </c>
      <c r="G119" s="8">
        <v>0</v>
      </c>
      <c r="H119" s="8">
        <f t="shared" si="3"/>
        <v>0</v>
      </c>
      <c r="I119" s="8">
        <v>0</v>
      </c>
      <c r="J119" s="119"/>
      <c r="K119" s="57"/>
    </row>
    <row r="120" spans="1:12" ht="26.25" customHeight="1" thickBot="1" x14ac:dyDescent="0.3">
      <c r="A120" s="150"/>
      <c r="B120" s="151"/>
      <c r="C120" s="154"/>
      <c r="D120" s="23" t="s">
        <v>31</v>
      </c>
      <c r="E120" s="24">
        <v>0</v>
      </c>
      <c r="F120" s="24">
        <v>0</v>
      </c>
      <c r="G120" s="25">
        <v>0</v>
      </c>
      <c r="H120" s="25">
        <f t="shared" si="3"/>
        <v>0</v>
      </c>
      <c r="I120" s="25">
        <v>0</v>
      </c>
      <c r="J120" s="120"/>
      <c r="K120" s="57"/>
    </row>
    <row r="121" spans="1:12" ht="15" customHeight="1" x14ac:dyDescent="0.25">
      <c r="A121" s="140" t="s">
        <v>5</v>
      </c>
      <c r="B121" s="149"/>
      <c r="C121" s="152"/>
      <c r="D121" s="52" t="s">
        <v>1</v>
      </c>
      <c r="E121" s="26">
        <f>SUM(E122:E125)</f>
        <v>292778.90000000002</v>
      </c>
      <c r="F121" s="26">
        <f>SUM(F122:F125)</f>
        <v>292778.90000000002</v>
      </c>
      <c r="G121" s="27">
        <f>SUM(G122:G125)</f>
        <v>51670.493999999999</v>
      </c>
      <c r="H121" s="27">
        <f t="shared" si="3"/>
        <v>-241108.40600000002</v>
      </c>
      <c r="I121" s="27">
        <f>G121/F121*100</f>
        <v>17.648298425876998</v>
      </c>
      <c r="J121" s="118" t="s">
        <v>50</v>
      </c>
      <c r="K121" s="57"/>
    </row>
    <row r="122" spans="1:12" ht="24" x14ac:dyDescent="0.25">
      <c r="A122" s="109"/>
      <c r="B122" s="110"/>
      <c r="C122" s="153"/>
      <c r="D122" s="51" t="s">
        <v>2</v>
      </c>
      <c r="E122" s="6">
        <f>SUM(F122:F122)</f>
        <v>5770.6</v>
      </c>
      <c r="F122" s="6">
        <f t="shared" ref="F122:G125" si="6">F111</f>
        <v>5770.6</v>
      </c>
      <c r="G122" s="6">
        <f t="shared" si="6"/>
        <v>0</v>
      </c>
      <c r="H122" s="8">
        <f t="shared" si="3"/>
        <v>-5770.6</v>
      </c>
      <c r="I122" s="8">
        <f>G122/F122*100</f>
        <v>0</v>
      </c>
      <c r="J122" s="119"/>
      <c r="K122" s="57"/>
    </row>
    <row r="123" spans="1:12" ht="42" customHeight="1" x14ac:dyDescent="0.25">
      <c r="A123" s="109"/>
      <c r="B123" s="110"/>
      <c r="C123" s="153"/>
      <c r="D123" s="51" t="s">
        <v>3</v>
      </c>
      <c r="E123" s="6">
        <f>E50+E86+E107</f>
        <v>408.1</v>
      </c>
      <c r="F123" s="6">
        <f t="shared" si="6"/>
        <v>408.1</v>
      </c>
      <c r="G123" s="6">
        <f t="shared" si="6"/>
        <v>0</v>
      </c>
      <c r="H123" s="8">
        <f t="shared" si="3"/>
        <v>-408.1</v>
      </c>
      <c r="I123" s="8">
        <f>G123/F123*100</f>
        <v>0</v>
      </c>
      <c r="J123" s="119"/>
      <c r="K123" s="57"/>
    </row>
    <row r="124" spans="1:12" ht="15.75" customHeight="1" x14ac:dyDescent="0.25">
      <c r="A124" s="109"/>
      <c r="B124" s="110"/>
      <c r="C124" s="153"/>
      <c r="D124" s="51" t="s">
        <v>4</v>
      </c>
      <c r="E124" s="6">
        <f>E51+E87+E108-E119</f>
        <v>269590</v>
      </c>
      <c r="F124" s="6">
        <f>F113-F119</f>
        <v>269590</v>
      </c>
      <c r="G124" s="6">
        <f>G113</f>
        <v>47104.894</v>
      </c>
      <c r="H124" s="8">
        <f t="shared" si="3"/>
        <v>-222485.106</v>
      </c>
      <c r="I124" s="8">
        <f>G124/F124*100</f>
        <v>17.47278979190623</v>
      </c>
      <c r="J124" s="119"/>
      <c r="K124" s="57"/>
    </row>
    <row r="125" spans="1:12" ht="24" customHeight="1" thickBot="1" x14ac:dyDescent="0.3">
      <c r="A125" s="150"/>
      <c r="B125" s="151"/>
      <c r="C125" s="154"/>
      <c r="D125" s="23" t="s">
        <v>31</v>
      </c>
      <c r="E125" s="24">
        <f>E52+E88+E109</f>
        <v>17010.2</v>
      </c>
      <c r="F125" s="24">
        <f t="shared" si="6"/>
        <v>17010.2</v>
      </c>
      <c r="G125" s="24">
        <f t="shared" si="6"/>
        <v>4565.6000000000004</v>
      </c>
      <c r="H125" s="25">
        <f t="shared" si="3"/>
        <v>-12444.6</v>
      </c>
      <c r="I125" s="25">
        <f>G125/F125*100</f>
        <v>26.840366368414248</v>
      </c>
      <c r="J125" s="120"/>
      <c r="K125" s="57"/>
    </row>
    <row r="126" spans="1:12" ht="15.75" thickBot="1" x14ac:dyDescent="0.3">
      <c r="A126" s="136" t="s">
        <v>88</v>
      </c>
      <c r="B126" s="137"/>
      <c r="C126" s="137"/>
      <c r="D126" s="137"/>
      <c r="E126" s="137"/>
      <c r="F126" s="137"/>
      <c r="G126" s="138"/>
      <c r="H126" s="138"/>
      <c r="I126" s="138"/>
      <c r="J126" s="139"/>
      <c r="K126" s="57"/>
    </row>
    <row r="127" spans="1:12" s="82" customFormat="1" x14ac:dyDescent="0.25">
      <c r="A127" s="102" t="s">
        <v>90</v>
      </c>
      <c r="B127" s="103"/>
      <c r="C127" s="106"/>
      <c r="D127" s="91" t="s">
        <v>1</v>
      </c>
      <c r="E127" s="92">
        <f>E128+E129+E130+E131</f>
        <v>7700</v>
      </c>
      <c r="F127" s="92">
        <f>F128+F129+F130+F131</f>
        <v>7700</v>
      </c>
      <c r="G127" s="93">
        <v>0</v>
      </c>
      <c r="H127" s="93">
        <f>H128+H129+H130+H131</f>
        <v>0</v>
      </c>
      <c r="I127" s="93" t="e">
        <f>H127/G127*100</f>
        <v>#DIV/0!</v>
      </c>
      <c r="J127" s="118" t="s">
        <v>50</v>
      </c>
      <c r="K127" s="57"/>
    </row>
    <row r="128" spans="1:12" s="82" customFormat="1" ht="24" x14ac:dyDescent="0.25">
      <c r="A128" s="104"/>
      <c r="B128" s="105"/>
      <c r="C128" s="107"/>
      <c r="D128" s="89" t="s">
        <v>2</v>
      </c>
      <c r="E128" s="92">
        <f>E44</f>
        <v>5700</v>
      </c>
      <c r="F128" s="92">
        <f>F44</f>
        <v>5700</v>
      </c>
      <c r="G128" s="93">
        <f>G44</f>
        <v>0</v>
      </c>
      <c r="H128" s="93">
        <f>G128/F128*100</f>
        <v>0</v>
      </c>
      <c r="I128" s="93">
        <v>0</v>
      </c>
      <c r="J128" s="119"/>
      <c r="K128" s="57"/>
    </row>
    <row r="129" spans="1:16" s="82" customFormat="1" ht="36" x14ac:dyDescent="0.25">
      <c r="A129" s="104"/>
      <c r="B129" s="105"/>
      <c r="C129" s="107"/>
      <c r="D129" s="89" t="s">
        <v>3</v>
      </c>
      <c r="E129" s="92">
        <v>0</v>
      </c>
      <c r="F129" s="92">
        <v>0</v>
      </c>
      <c r="G129" s="93">
        <v>0</v>
      </c>
      <c r="H129" s="93">
        <v>0</v>
      </c>
      <c r="I129" s="93">
        <v>0</v>
      </c>
      <c r="J129" s="119"/>
      <c r="K129" s="57"/>
    </row>
    <row r="130" spans="1:16" s="82" customFormat="1" x14ac:dyDescent="0.25">
      <c r="A130" s="104"/>
      <c r="B130" s="105"/>
      <c r="C130" s="107"/>
      <c r="D130" s="89" t="s">
        <v>4</v>
      </c>
      <c r="E130" s="92">
        <f>E62</f>
        <v>2000</v>
      </c>
      <c r="F130" s="92">
        <f>F98</f>
        <v>2000</v>
      </c>
      <c r="G130" s="93">
        <f>G62</f>
        <v>0</v>
      </c>
      <c r="H130" s="93">
        <v>0</v>
      </c>
      <c r="I130" s="93">
        <v>0</v>
      </c>
      <c r="J130" s="119"/>
      <c r="K130" s="57"/>
    </row>
    <row r="131" spans="1:16" s="82" customFormat="1" ht="24.75" thickBot="1" x14ac:dyDescent="0.3">
      <c r="A131" s="104"/>
      <c r="B131" s="105"/>
      <c r="C131" s="107"/>
      <c r="D131" s="90" t="s">
        <v>31</v>
      </c>
      <c r="E131" s="94">
        <v>0</v>
      </c>
      <c r="F131" s="94">
        <v>0</v>
      </c>
      <c r="G131" s="95">
        <v>0</v>
      </c>
      <c r="H131" s="95">
        <v>0</v>
      </c>
      <c r="I131" s="95">
        <v>0</v>
      </c>
      <c r="J131" s="120"/>
      <c r="K131" s="57"/>
    </row>
    <row r="132" spans="1:16" s="82" customFormat="1" x14ac:dyDescent="0.25">
      <c r="A132" s="102" t="s">
        <v>91</v>
      </c>
      <c r="B132" s="108"/>
      <c r="C132" s="111"/>
      <c r="D132" s="91" t="s">
        <v>1</v>
      </c>
      <c r="E132" s="92">
        <f>E133+E134+E135+E136</f>
        <v>285078.90000000002</v>
      </c>
      <c r="F132" s="92">
        <f>F133+F134+F135+F136</f>
        <v>285078.90000000002</v>
      </c>
      <c r="G132" s="93">
        <f>G133+G134+G135+G136</f>
        <v>51670.493999999999</v>
      </c>
      <c r="H132" s="93">
        <f>G132-F132</f>
        <v>-233408.40600000002</v>
      </c>
      <c r="I132" s="93">
        <f>G132/F132*100</f>
        <v>18.124980137077841</v>
      </c>
      <c r="J132" s="118" t="s">
        <v>50</v>
      </c>
      <c r="K132" s="57"/>
    </row>
    <row r="133" spans="1:16" s="82" customFormat="1" ht="24" x14ac:dyDescent="0.25">
      <c r="A133" s="109"/>
      <c r="B133" s="110"/>
      <c r="C133" s="107"/>
      <c r="D133" s="89" t="s">
        <v>2</v>
      </c>
      <c r="E133" s="92">
        <f t="shared" ref="E133:G135" si="7">E122-E128</f>
        <v>70.600000000000364</v>
      </c>
      <c r="F133" s="92">
        <f t="shared" si="7"/>
        <v>70.600000000000364</v>
      </c>
      <c r="G133" s="93">
        <f t="shared" si="7"/>
        <v>0</v>
      </c>
      <c r="H133" s="93">
        <f>G133-F133</f>
        <v>-70.600000000000364</v>
      </c>
      <c r="I133" s="93">
        <f>G133/F133*100</f>
        <v>0</v>
      </c>
      <c r="J133" s="119"/>
      <c r="K133" s="57"/>
    </row>
    <row r="134" spans="1:16" s="82" customFormat="1" ht="36" x14ac:dyDescent="0.25">
      <c r="A134" s="109"/>
      <c r="B134" s="110"/>
      <c r="C134" s="107"/>
      <c r="D134" s="89" t="s">
        <v>3</v>
      </c>
      <c r="E134" s="92">
        <f t="shared" si="7"/>
        <v>408.1</v>
      </c>
      <c r="F134" s="92">
        <f t="shared" si="7"/>
        <v>408.1</v>
      </c>
      <c r="G134" s="93">
        <f t="shared" si="7"/>
        <v>0</v>
      </c>
      <c r="H134" s="93">
        <f>G134-F134</f>
        <v>-408.1</v>
      </c>
      <c r="I134" s="93">
        <f>G134/F134*100</f>
        <v>0</v>
      </c>
      <c r="J134" s="119"/>
      <c r="K134" s="57"/>
    </row>
    <row r="135" spans="1:16" s="82" customFormat="1" x14ac:dyDescent="0.25">
      <c r="A135" s="109"/>
      <c r="B135" s="110"/>
      <c r="C135" s="107"/>
      <c r="D135" s="89" t="s">
        <v>4</v>
      </c>
      <c r="E135" s="92">
        <f t="shared" si="7"/>
        <v>267590</v>
      </c>
      <c r="F135" s="92">
        <f t="shared" si="7"/>
        <v>267590</v>
      </c>
      <c r="G135" s="93">
        <f t="shared" si="7"/>
        <v>47104.894</v>
      </c>
      <c r="H135" s="93">
        <f>G135-F135</f>
        <v>-220485.106</v>
      </c>
      <c r="I135" s="93">
        <f>G135/F135*100</f>
        <v>17.603383534511753</v>
      </c>
      <c r="J135" s="119"/>
      <c r="K135" s="57"/>
    </row>
    <row r="136" spans="1:16" s="82" customFormat="1" ht="24.75" thickBot="1" x14ac:dyDescent="0.3">
      <c r="A136" s="109"/>
      <c r="B136" s="110"/>
      <c r="C136" s="107"/>
      <c r="D136" s="90" t="s">
        <v>31</v>
      </c>
      <c r="E136" s="94">
        <f>E125</f>
        <v>17010.2</v>
      </c>
      <c r="F136" s="94">
        <f>F125</f>
        <v>17010.2</v>
      </c>
      <c r="G136" s="95">
        <f>G125-G131</f>
        <v>4565.6000000000004</v>
      </c>
      <c r="H136" s="95">
        <f>G136-F136</f>
        <v>-12444.6</v>
      </c>
      <c r="I136" s="95">
        <f>G136/F136*100</f>
        <v>26.840366368414248</v>
      </c>
      <c r="J136" s="120"/>
      <c r="K136" s="57"/>
    </row>
    <row r="137" spans="1:16" s="82" customFormat="1" x14ac:dyDescent="0.25">
      <c r="A137" s="112" t="s">
        <v>88</v>
      </c>
      <c r="B137" s="112"/>
      <c r="C137" s="112"/>
      <c r="D137" s="112"/>
      <c r="E137" s="112"/>
      <c r="F137" s="112"/>
      <c r="G137" s="113"/>
      <c r="H137" s="113"/>
      <c r="I137" s="113"/>
      <c r="J137" s="113"/>
      <c r="K137" s="57"/>
    </row>
    <row r="138" spans="1:16" ht="16.5" customHeight="1" x14ac:dyDescent="0.25">
      <c r="A138" s="109" t="s">
        <v>28</v>
      </c>
      <c r="B138" s="110"/>
      <c r="C138" s="153"/>
      <c r="D138" s="88" t="s">
        <v>1</v>
      </c>
      <c r="E138" s="21">
        <f>SUM(E139:E142)</f>
        <v>283365.90000000002</v>
      </c>
      <c r="F138" s="21">
        <f>SUM(F139:F142)</f>
        <v>283365.90000000002</v>
      </c>
      <c r="G138" s="22">
        <f>SUM(G139:G142)</f>
        <v>49323.975999999995</v>
      </c>
      <c r="H138" s="22">
        <f>G138-F138</f>
        <v>-234041.92400000003</v>
      </c>
      <c r="I138" s="22">
        <f>G138/F138*100</f>
        <v>17.406461398495722</v>
      </c>
      <c r="J138" s="135" t="s">
        <v>50</v>
      </c>
      <c r="K138" s="57"/>
    </row>
    <row r="139" spans="1:16" ht="24" x14ac:dyDescent="0.25">
      <c r="A139" s="109"/>
      <c r="B139" s="110"/>
      <c r="C139" s="153"/>
      <c r="D139" s="51" t="s">
        <v>2</v>
      </c>
      <c r="E139" s="6">
        <f t="shared" ref="E139:G140" si="8">E19+E24+E29+E39+E44+E55+E60+E65+E80+E96+E101</f>
        <v>5770.6</v>
      </c>
      <c r="F139" s="6">
        <f t="shared" si="8"/>
        <v>5770.6</v>
      </c>
      <c r="G139" s="6">
        <f t="shared" si="8"/>
        <v>0</v>
      </c>
      <c r="H139" s="8">
        <f>G139-F139</f>
        <v>-5770.6</v>
      </c>
      <c r="I139" s="8">
        <f>G139/F139*100</f>
        <v>0</v>
      </c>
      <c r="J139" s="119"/>
      <c r="K139" s="57"/>
    </row>
    <row r="140" spans="1:16" ht="23.25" customHeight="1" x14ac:dyDescent="0.25">
      <c r="A140" s="109"/>
      <c r="B140" s="110"/>
      <c r="C140" s="153"/>
      <c r="D140" s="51" t="s">
        <v>3</v>
      </c>
      <c r="E140" s="6">
        <f t="shared" si="8"/>
        <v>408.1</v>
      </c>
      <c r="F140" s="6">
        <f t="shared" si="8"/>
        <v>408.1</v>
      </c>
      <c r="G140" s="6">
        <f t="shared" si="8"/>
        <v>0</v>
      </c>
      <c r="H140" s="8">
        <f t="shared" ref="H140:H152" si="9">G140-F140</f>
        <v>-408.1</v>
      </c>
      <c r="I140" s="8">
        <f t="shared" ref="I140:I151" si="10">G140/F140*100</f>
        <v>0</v>
      </c>
      <c r="J140" s="119"/>
      <c r="K140" s="57"/>
    </row>
    <row r="141" spans="1:16" ht="13.5" customHeight="1" x14ac:dyDescent="0.25">
      <c r="A141" s="109"/>
      <c r="B141" s="110"/>
      <c r="C141" s="153"/>
      <c r="D141" s="51" t="s">
        <v>4</v>
      </c>
      <c r="E141" s="67">
        <f>E113-E146-E151-E156</f>
        <v>260177</v>
      </c>
      <c r="F141" s="4">
        <f>F113-F146-F151-F156</f>
        <v>260177</v>
      </c>
      <c r="G141" s="6">
        <f>G103+G98+G67+G62+G57+G31+G21+G26+G41</f>
        <v>44758.375999999997</v>
      </c>
      <c r="H141" s="8">
        <f t="shared" si="9"/>
        <v>-215418.62400000001</v>
      </c>
      <c r="I141" s="8">
        <f t="shared" si="10"/>
        <v>17.203048693773855</v>
      </c>
      <c r="J141" s="119"/>
      <c r="K141" s="57"/>
      <c r="L141" s="283">
        <f>G141+G140+G139</f>
        <v>44758.375999999997</v>
      </c>
      <c r="M141" s="284"/>
      <c r="N141" s="284"/>
      <c r="O141" s="284"/>
      <c r="P141" s="284"/>
    </row>
    <row r="142" spans="1:16" ht="24" customHeight="1" thickBot="1" x14ac:dyDescent="0.3">
      <c r="A142" s="150"/>
      <c r="B142" s="151"/>
      <c r="C142" s="154"/>
      <c r="D142" s="23" t="s">
        <v>31</v>
      </c>
      <c r="E142" s="24">
        <f>E22+E27+E32+E42+E47+E58+E63+E68+E83+E99+E104</f>
        <v>17010.2</v>
      </c>
      <c r="F142" s="24">
        <f>F22+F27+F32+F42+F47+F58+F63+F68+F83+F99+F104</f>
        <v>17010.2</v>
      </c>
      <c r="G142" s="24">
        <f>G22+G27+G32+G42+G47+G58+G63+G68+G83+G99+G104</f>
        <v>4565.6000000000004</v>
      </c>
      <c r="H142" s="25">
        <f t="shared" si="9"/>
        <v>-12444.6</v>
      </c>
      <c r="I142" s="25">
        <f t="shared" si="10"/>
        <v>26.840366368414248</v>
      </c>
      <c r="J142" s="120"/>
      <c r="K142" s="57"/>
      <c r="L142" s="54"/>
    </row>
    <row r="143" spans="1:16" x14ac:dyDescent="0.25">
      <c r="A143" s="140" t="s">
        <v>29</v>
      </c>
      <c r="B143" s="149"/>
      <c r="C143" s="152"/>
      <c r="D143" s="52" t="s">
        <v>1</v>
      </c>
      <c r="E143" s="26">
        <f>SUM(E144:E147)</f>
        <v>8613</v>
      </c>
      <c r="F143" s="26">
        <f>SUM(F144:F147)</f>
        <v>8613</v>
      </c>
      <c r="G143" s="26">
        <f>SUM(G144:G147)</f>
        <v>1946.518</v>
      </c>
      <c r="H143" s="27">
        <f t="shared" si="9"/>
        <v>-6666.482</v>
      </c>
      <c r="I143" s="27">
        <f t="shared" si="10"/>
        <v>22.599767792871241</v>
      </c>
      <c r="J143" s="118" t="s">
        <v>50</v>
      </c>
      <c r="K143" s="57"/>
    </row>
    <row r="144" spans="1:16" ht="24" x14ac:dyDescent="0.25">
      <c r="A144" s="109"/>
      <c r="B144" s="110"/>
      <c r="C144" s="153"/>
      <c r="D144" s="51" t="s">
        <v>2</v>
      </c>
      <c r="E144" s="6">
        <f>SUM(F144:F144)</f>
        <v>0</v>
      </c>
      <c r="F144" s="6">
        <v>0</v>
      </c>
      <c r="G144" s="6">
        <v>0</v>
      </c>
      <c r="H144" s="8">
        <f t="shared" si="9"/>
        <v>0</v>
      </c>
      <c r="I144" s="8">
        <v>0</v>
      </c>
      <c r="J144" s="119"/>
      <c r="K144" s="57"/>
    </row>
    <row r="145" spans="1:14" ht="21.75" customHeight="1" x14ac:dyDescent="0.25">
      <c r="A145" s="109"/>
      <c r="B145" s="110"/>
      <c r="C145" s="153"/>
      <c r="D145" s="51" t="s">
        <v>3</v>
      </c>
      <c r="E145" s="6">
        <f>SUM(F145:F145)</f>
        <v>0</v>
      </c>
      <c r="F145" s="6">
        <v>0</v>
      </c>
      <c r="G145" s="6">
        <v>0</v>
      </c>
      <c r="H145" s="8">
        <f t="shared" si="9"/>
        <v>0</v>
      </c>
      <c r="I145" s="8">
        <v>0</v>
      </c>
      <c r="J145" s="119"/>
      <c r="K145" s="57"/>
      <c r="L145" s="54"/>
      <c r="M145" s="54"/>
      <c r="N145" s="54"/>
    </row>
    <row r="146" spans="1:14" x14ac:dyDescent="0.25">
      <c r="A146" s="109"/>
      <c r="B146" s="110"/>
      <c r="C146" s="153"/>
      <c r="D146" s="51" t="s">
        <v>4</v>
      </c>
      <c r="E146" s="6">
        <f>SUM(F146:F146)</f>
        <v>8613</v>
      </c>
      <c r="F146" s="6">
        <f>F93+F72</f>
        <v>8613</v>
      </c>
      <c r="G146" s="6">
        <f>G93+G72</f>
        <v>1946.518</v>
      </c>
      <c r="H146" s="8">
        <f t="shared" si="9"/>
        <v>-6666.482</v>
      </c>
      <c r="I146" s="8">
        <f t="shared" si="10"/>
        <v>22.599767792871241</v>
      </c>
      <c r="J146" s="119"/>
      <c r="K146" s="57"/>
    </row>
    <row r="147" spans="1:14" ht="26.25" customHeight="1" thickBot="1" x14ac:dyDescent="0.3">
      <c r="A147" s="150"/>
      <c r="B147" s="151"/>
      <c r="C147" s="154"/>
      <c r="D147" s="23" t="s">
        <v>31</v>
      </c>
      <c r="E147" s="24">
        <f>SUM(F147:F147)</f>
        <v>0</v>
      </c>
      <c r="F147" s="24">
        <v>0</v>
      </c>
      <c r="G147" s="24">
        <v>0</v>
      </c>
      <c r="H147" s="25">
        <f t="shared" si="9"/>
        <v>0</v>
      </c>
      <c r="I147" s="25">
        <v>0</v>
      </c>
      <c r="J147" s="120"/>
      <c r="K147" s="57"/>
    </row>
    <row r="148" spans="1:14" ht="15" customHeight="1" x14ac:dyDescent="0.25">
      <c r="A148" s="140" t="s">
        <v>33</v>
      </c>
      <c r="B148" s="141"/>
      <c r="C148" s="146"/>
      <c r="D148" s="52" t="s">
        <v>1</v>
      </c>
      <c r="E148" s="58">
        <f>E151</f>
        <v>800</v>
      </c>
      <c r="F148" s="44">
        <f>SUM(F149:F152)</f>
        <v>800</v>
      </c>
      <c r="G148" s="44">
        <f>SUM(G149:G152)</f>
        <v>400</v>
      </c>
      <c r="H148" s="27">
        <f t="shared" si="9"/>
        <v>-400</v>
      </c>
      <c r="I148" s="27">
        <f t="shared" si="10"/>
        <v>50</v>
      </c>
      <c r="J148" s="118" t="s">
        <v>50</v>
      </c>
      <c r="K148" s="81"/>
    </row>
    <row r="149" spans="1:14" ht="24" x14ac:dyDescent="0.25">
      <c r="A149" s="142"/>
      <c r="B149" s="143"/>
      <c r="C149" s="147"/>
      <c r="D149" s="51" t="s">
        <v>2</v>
      </c>
      <c r="E149" s="56">
        <f>SUM(F149:F149)</f>
        <v>0</v>
      </c>
      <c r="F149" s="6">
        <v>0</v>
      </c>
      <c r="G149" s="6">
        <v>0</v>
      </c>
      <c r="H149" s="8">
        <f t="shared" si="9"/>
        <v>0</v>
      </c>
      <c r="I149" s="8">
        <v>0</v>
      </c>
      <c r="J149" s="119"/>
      <c r="K149" s="57"/>
    </row>
    <row r="150" spans="1:14" ht="21.75" customHeight="1" x14ac:dyDescent="0.25">
      <c r="A150" s="142"/>
      <c r="B150" s="143"/>
      <c r="C150" s="147"/>
      <c r="D150" s="51" t="s">
        <v>3</v>
      </c>
      <c r="E150" s="56">
        <f>SUM(F150:F150)</f>
        <v>0</v>
      </c>
      <c r="F150" s="6">
        <v>0</v>
      </c>
      <c r="G150" s="6">
        <v>0</v>
      </c>
      <c r="H150" s="8">
        <f t="shared" si="9"/>
        <v>0</v>
      </c>
      <c r="I150" s="8">
        <v>0</v>
      </c>
      <c r="J150" s="119"/>
      <c r="K150" s="57"/>
    </row>
    <row r="151" spans="1:14" x14ac:dyDescent="0.25">
      <c r="A151" s="142"/>
      <c r="B151" s="143"/>
      <c r="C151" s="147"/>
      <c r="D151" s="51" t="s">
        <v>4</v>
      </c>
      <c r="E151" s="56">
        <f>E77</f>
        <v>800</v>
      </c>
      <c r="F151" s="9">
        <f>F77</f>
        <v>800</v>
      </c>
      <c r="G151" s="9">
        <f>G77</f>
        <v>400</v>
      </c>
      <c r="H151" s="8">
        <f t="shared" si="9"/>
        <v>-400</v>
      </c>
      <c r="I151" s="8">
        <f t="shared" si="10"/>
        <v>50</v>
      </c>
      <c r="J151" s="119"/>
      <c r="K151" s="57"/>
    </row>
    <row r="152" spans="1:14" ht="24.75" thickBot="1" x14ac:dyDescent="0.3">
      <c r="A152" s="144"/>
      <c r="B152" s="145"/>
      <c r="C152" s="148"/>
      <c r="D152" s="23" t="s">
        <v>31</v>
      </c>
      <c r="E152" s="55">
        <f>SUM(F152:F152)</f>
        <v>0</v>
      </c>
      <c r="F152" s="24">
        <v>0</v>
      </c>
      <c r="G152" s="24">
        <v>0</v>
      </c>
      <c r="H152" s="25">
        <f t="shared" si="9"/>
        <v>0</v>
      </c>
      <c r="I152" s="25">
        <v>0</v>
      </c>
      <c r="J152" s="120"/>
      <c r="K152" s="57"/>
    </row>
    <row r="153" spans="1:14" x14ac:dyDescent="0.25">
      <c r="A153" s="140" t="s">
        <v>57</v>
      </c>
      <c r="B153" s="141"/>
      <c r="C153" s="146"/>
      <c r="D153" s="52" t="s">
        <v>1</v>
      </c>
      <c r="E153" s="58">
        <f>SUM(E154:E157)</f>
        <v>0</v>
      </c>
      <c r="F153" s="44">
        <f>SUM(F154:F157)</f>
        <v>0</v>
      </c>
      <c r="G153" s="44">
        <f>SUM(G154:G157)</f>
        <v>0</v>
      </c>
      <c r="H153" s="27">
        <f>G153-F153</f>
        <v>0</v>
      </c>
      <c r="I153" s="46">
        <v>0</v>
      </c>
      <c r="J153" s="118" t="s">
        <v>50</v>
      </c>
      <c r="K153" s="57"/>
    </row>
    <row r="154" spans="1:14" ht="24" x14ac:dyDescent="0.25">
      <c r="A154" s="142"/>
      <c r="B154" s="143"/>
      <c r="C154" s="147"/>
      <c r="D154" s="51" t="s">
        <v>2</v>
      </c>
      <c r="E154" s="56">
        <f>E34</f>
        <v>0</v>
      </c>
      <c r="F154" s="6">
        <v>0</v>
      </c>
      <c r="G154" s="6">
        <v>0</v>
      </c>
      <c r="H154" s="8">
        <f>G154-F154</f>
        <v>0</v>
      </c>
      <c r="I154" s="53">
        <v>0</v>
      </c>
      <c r="J154" s="119"/>
      <c r="K154" s="57"/>
    </row>
    <row r="155" spans="1:14" ht="23.25" customHeight="1" x14ac:dyDescent="0.25">
      <c r="A155" s="142"/>
      <c r="B155" s="143"/>
      <c r="C155" s="147"/>
      <c r="D155" s="51" t="s">
        <v>3</v>
      </c>
      <c r="E155" s="56">
        <f>E35</f>
        <v>0</v>
      </c>
      <c r="F155" s="6">
        <v>0</v>
      </c>
      <c r="G155" s="6">
        <v>0</v>
      </c>
      <c r="H155" s="8">
        <f>G155-F155</f>
        <v>0</v>
      </c>
      <c r="I155" s="8">
        <v>0</v>
      </c>
      <c r="J155" s="119"/>
      <c r="K155" s="57"/>
    </row>
    <row r="156" spans="1:14" x14ac:dyDescent="0.25">
      <c r="A156" s="142"/>
      <c r="B156" s="143"/>
      <c r="C156" s="147"/>
      <c r="D156" s="51" t="s">
        <v>4</v>
      </c>
      <c r="E156" s="56">
        <f>E36</f>
        <v>0</v>
      </c>
      <c r="F156" s="9">
        <f>F36</f>
        <v>0</v>
      </c>
      <c r="G156" s="9">
        <f>G36</f>
        <v>0</v>
      </c>
      <c r="H156" s="8">
        <f>G156-F156</f>
        <v>0</v>
      </c>
      <c r="I156" s="22">
        <v>0</v>
      </c>
      <c r="J156" s="119"/>
      <c r="K156" s="57"/>
    </row>
    <row r="157" spans="1:14" ht="24.75" thickBot="1" x14ac:dyDescent="0.3">
      <c r="A157" s="144"/>
      <c r="B157" s="145"/>
      <c r="C157" s="148"/>
      <c r="D157" s="23" t="s">
        <v>31</v>
      </c>
      <c r="E157" s="55">
        <f>E37</f>
        <v>0</v>
      </c>
      <c r="F157" s="24">
        <v>0</v>
      </c>
      <c r="G157" s="24">
        <v>0</v>
      </c>
      <c r="H157" s="25">
        <f>G157-F157</f>
        <v>0</v>
      </c>
      <c r="I157" s="8">
        <v>0</v>
      </c>
      <c r="J157" s="120"/>
      <c r="K157" s="57"/>
    </row>
    <row r="158" spans="1:14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</row>
    <row r="159" spans="1:14" ht="48.75" customHeight="1" x14ac:dyDescent="0.25">
      <c r="A159" s="57"/>
      <c r="B159" s="162" t="s">
        <v>58</v>
      </c>
      <c r="C159" s="287"/>
      <c r="D159" s="163" t="s">
        <v>59</v>
      </c>
      <c r="E159" s="286"/>
      <c r="F159" s="39" t="s">
        <v>51</v>
      </c>
      <c r="G159" s="129" t="s">
        <v>60</v>
      </c>
      <c r="H159" s="129"/>
      <c r="I159" s="40"/>
      <c r="J159" s="285" t="s">
        <v>55</v>
      </c>
      <c r="K159" s="285"/>
    </row>
    <row r="160" spans="1:14" ht="40.5" customHeight="1" x14ac:dyDescent="0.25">
      <c r="B160" s="41" t="s">
        <v>44</v>
      </c>
      <c r="C160" s="41" t="s">
        <v>9</v>
      </c>
      <c r="D160" s="121" t="s">
        <v>62</v>
      </c>
      <c r="E160" s="130"/>
      <c r="F160" s="42" t="s">
        <v>52</v>
      </c>
      <c r="G160" s="132" t="s">
        <v>53</v>
      </c>
      <c r="H160" s="132"/>
      <c r="I160" s="43" t="s">
        <v>52</v>
      </c>
      <c r="J160" s="124" t="s">
        <v>54</v>
      </c>
      <c r="K160" s="124"/>
    </row>
    <row r="161" spans="1:13" ht="57" customHeight="1" x14ac:dyDescent="0.25">
      <c r="A161" s="82"/>
      <c r="B161" s="162" t="s">
        <v>65</v>
      </c>
      <c r="C161" s="128"/>
      <c r="D161" s="163" t="s">
        <v>113</v>
      </c>
      <c r="E161" s="128"/>
      <c r="F161" s="83" t="s">
        <v>66</v>
      </c>
      <c r="G161" s="129" t="s">
        <v>81</v>
      </c>
      <c r="H161" s="130"/>
      <c r="I161" s="84"/>
      <c r="J161" s="131" t="s">
        <v>67</v>
      </c>
      <c r="K161" s="131"/>
      <c r="L161" s="82"/>
      <c r="M161" s="82"/>
    </row>
    <row r="162" spans="1:13" ht="61.5" customHeight="1" x14ac:dyDescent="0.25">
      <c r="A162" s="82"/>
      <c r="B162" s="87" t="s">
        <v>68</v>
      </c>
      <c r="C162" s="87"/>
      <c r="D162" s="121" t="s">
        <v>114</v>
      </c>
      <c r="E162" s="128"/>
      <c r="F162" s="85" t="s">
        <v>52</v>
      </c>
      <c r="G162" s="132" t="s">
        <v>69</v>
      </c>
      <c r="H162" s="132"/>
      <c r="I162" s="86" t="s">
        <v>52</v>
      </c>
      <c r="J162" s="124" t="s">
        <v>54</v>
      </c>
      <c r="K162" s="124"/>
      <c r="L162" s="82"/>
      <c r="M162" s="82"/>
    </row>
    <row r="163" spans="1:13" ht="52.5" customHeight="1" x14ac:dyDescent="0.25">
      <c r="A163" s="82"/>
      <c r="B163" s="125" t="s">
        <v>30</v>
      </c>
      <c r="C163" s="126"/>
      <c r="D163" s="127" t="s">
        <v>70</v>
      </c>
      <c r="E163" s="128"/>
      <c r="F163" s="83" t="s">
        <v>66</v>
      </c>
      <c r="G163" s="133" t="s">
        <v>71</v>
      </c>
      <c r="H163" s="134"/>
      <c r="I163" s="84"/>
      <c r="J163" s="131" t="s">
        <v>72</v>
      </c>
      <c r="K163" s="131"/>
      <c r="L163" s="82"/>
      <c r="M163" s="82" t="s">
        <v>9</v>
      </c>
    </row>
    <row r="164" spans="1:13" ht="64.5" customHeight="1" x14ac:dyDescent="0.25">
      <c r="A164" s="82"/>
      <c r="B164" s="87" t="s">
        <v>68</v>
      </c>
      <c r="C164" s="82"/>
      <c r="D164" s="121" t="s">
        <v>73</v>
      </c>
      <c r="E164" s="122"/>
      <c r="F164" s="85" t="s">
        <v>52</v>
      </c>
      <c r="G164" s="123" t="s">
        <v>74</v>
      </c>
      <c r="H164" s="123"/>
      <c r="I164" s="86" t="s">
        <v>52</v>
      </c>
      <c r="J164" s="124" t="s">
        <v>54</v>
      </c>
      <c r="K164" s="124"/>
      <c r="L164" s="82"/>
      <c r="M164" s="82"/>
    </row>
    <row r="165" spans="1:13" ht="48.75" customHeight="1" x14ac:dyDescent="0.25">
      <c r="A165" s="82"/>
      <c r="B165" s="125" t="s">
        <v>56</v>
      </c>
      <c r="C165" s="126"/>
      <c r="D165" s="127" t="s">
        <v>78</v>
      </c>
      <c r="E165" s="128"/>
      <c r="F165" s="83" t="s">
        <v>66</v>
      </c>
      <c r="G165" s="129" t="s">
        <v>75</v>
      </c>
      <c r="H165" s="130"/>
      <c r="I165" s="84"/>
      <c r="J165" s="131" t="s">
        <v>76</v>
      </c>
      <c r="K165" s="131"/>
      <c r="L165" s="82"/>
      <c r="M165" s="82"/>
    </row>
    <row r="166" spans="1:13" ht="67.5" customHeight="1" x14ac:dyDescent="0.25">
      <c r="A166" s="82"/>
      <c r="B166" s="87" t="s">
        <v>68</v>
      </c>
      <c r="C166" s="82"/>
      <c r="D166" s="121" t="s">
        <v>79</v>
      </c>
      <c r="E166" s="122"/>
      <c r="F166" s="85" t="s">
        <v>52</v>
      </c>
      <c r="G166" s="123" t="s">
        <v>77</v>
      </c>
      <c r="H166" s="123"/>
      <c r="I166" s="86" t="s">
        <v>52</v>
      </c>
      <c r="J166" s="124" t="s">
        <v>54</v>
      </c>
      <c r="K166" s="124"/>
      <c r="L166" s="82"/>
      <c r="M166" s="82"/>
    </row>
  </sheetData>
  <mergeCells count="150">
    <mergeCell ref="L141:P141"/>
    <mergeCell ref="L51:P51"/>
    <mergeCell ref="A153:B157"/>
    <mergeCell ref="C153:C157"/>
    <mergeCell ref="J153:J157"/>
    <mergeCell ref="G159:H159"/>
    <mergeCell ref="J159:K159"/>
    <mergeCell ref="G160:H160"/>
    <mergeCell ref="J160:K160"/>
    <mergeCell ref="D159:E159"/>
    <mergeCell ref="D160:E160"/>
    <mergeCell ref="B159:C159"/>
    <mergeCell ref="C95:C99"/>
    <mergeCell ref="J79:J83"/>
    <mergeCell ref="J84:J88"/>
    <mergeCell ref="J90:J94"/>
    <mergeCell ref="A59:A63"/>
    <mergeCell ref="B59:B63"/>
    <mergeCell ref="C59:C63"/>
    <mergeCell ref="A54:A58"/>
    <mergeCell ref="B54:B58"/>
    <mergeCell ref="C64:C68"/>
    <mergeCell ref="J100:J104"/>
    <mergeCell ref="J105:J109"/>
    <mergeCell ref="C100:C104"/>
    <mergeCell ref="B95:B99"/>
    <mergeCell ref="B100:B104"/>
    <mergeCell ref="A95:A99"/>
    <mergeCell ref="A100:A104"/>
    <mergeCell ref="C90:C94"/>
    <mergeCell ref="B90:B94"/>
    <mergeCell ref="A90:A94"/>
    <mergeCell ref="C54:C58"/>
    <mergeCell ref="C28:C32"/>
    <mergeCell ref="B43:B47"/>
    <mergeCell ref="C43:C47"/>
    <mergeCell ref="A43:A47"/>
    <mergeCell ref="A48:A52"/>
    <mergeCell ref="B48:B52"/>
    <mergeCell ref="C48:C52"/>
    <mergeCell ref="A38:A42"/>
    <mergeCell ref="B38:B42"/>
    <mergeCell ref="C38:C42"/>
    <mergeCell ref="B28:B37"/>
    <mergeCell ref="A28:A37"/>
    <mergeCell ref="C33:C37"/>
    <mergeCell ref="L22:L23"/>
    <mergeCell ref="M22:M23"/>
    <mergeCell ref="J14:J15"/>
    <mergeCell ref="A17:J17"/>
    <mergeCell ref="E13:E15"/>
    <mergeCell ref="F13:F15"/>
    <mergeCell ref="A18:A22"/>
    <mergeCell ref="A11:J11"/>
    <mergeCell ref="A12:J12"/>
    <mergeCell ref="A13:A15"/>
    <mergeCell ref="B13:B15"/>
    <mergeCell ref="C13:C15"/>
    <mergeCell ref="D13:D15"/>
    <mergeCell ref="B18:B22"/>
    <mergeCell ref="C18:C22"/>
    <mergeCell ref="A23:A27"/>
    <mergeCell ref="B23:B27"/>
    <mergeCell ref="C23:C27"/>
    <mergeCell ref="J18:J22"/>
    <mergeCell ref="J33:J37"/>
    <mergeCell ref="G161:H161"/>
    <mergeCell ref="J161:K161"/>
    <mergeCell ref="B161:C161"/>
    <mergeCell ref="D161:E161"/>
    <mergeCell ref="H1:J1"/>
    <mergeCell ref="H2:J2"/>
    <mergeCell ref="H4:J4"/>
    <mergeCell ref="J95:J99"/>
    <mergeCell ref="J23:J27"/>
    <mergeCell ref="J28:J32"/>
    <mergeCell ref="J38:J42"/>
    <mergeCell ref="J43:J47"/>
    <mergeCell ref="J48:J52"/>
    <mergeCell ref="J54:J58"/>
    <mergeCell ref="J59:J63"/>
    <mergeCell ref="J74:J78"/>
    <mergeCell ref="A9:J9"/>
    <mergeCell ref="A10:J10"/>
    <mergeCell ref="A5:J5"/>
    <mergeCell ref="I3:J3"/>
    <mergeCell ref="G13:G15"/>
    <mergeCell ref="H13:J13"/>
    <mergeCell ref="A6:J6"/>
    <mergeCell ref="A53:J53"/>
    <mergeCell ref="J138:J142"/>
    <mergeCell ref="A126:J126"/>
    <mergeCell ref="J143:J147"/>
    <mergeCell ref="J148:J152"/>
    <mergeCell ref="J110:J114"/>
    <mergeCell ref="J116:J120"/>
    <mergeCell ref="J121:J125"/>
    <mergeCell ref="A148:B152"/>
    <mergeCell ref="C148:C152"/>
    <mergeCell ref="A121:B125"/>
    <mergeCell ref="C121:C125"/>
    <mergeCell ref="A138:B142"/>
    <mergeCell ref="C138:C142"/>
    <mergeCell ref="A143:B147"/>
    <mergeCell ref="C143:C147"/>
    <mergeCell ref="A116:B120"/>
    <mergeCell ref="C116:C120"/>
    <mergeCell ref="A110:B114"/>
    <mergeCell ref="C110:C114"/>
    <mergeCell ref="D166:E166"/>
    <mergeCell ref="G166:H166"/>
    <mergeCell ref="J166:K166"/>
    <mergeCell ref="B165:C165"/>
    <mergeCell ref="D165:E165"/>
    <mergeCell ref="G165:H165"/>
    <mergeCell ref="J165:K165"/>
    <mergeCell ref="G162:H162"/>
    <mergeCell ref="J162:K162"/>
    <mergeCell ref="G163:H163"/>
    <mergeCell ref="J163:K163"/>
    <mergeCell ref="G164:H164"/>
    <mergeCell ref="J164:K164"/>
    <mergeCell ref="D162:E162"/>
    <mergeCell ref="B163:C163"/>
    <mergeCell ref="D163:E163"/>
    <mergeCell ref="D164:E164"/>
    <mergeCell ref="J69:J73"/>
    <mergeCell ref="J64:J68"/>
    <mergeCell ref="A127:B131"/>
    <mergeCell ref="C127:C131"/>
    <mergeCell ref="A132:B136"/>
    <mergeCell ref="C132:C136"/>
    <mergeCell ref="A137:J137"/>
    <mergeCell ref="A115:J115"/>
    <mergeCell ref="J127:J131"/>
    <mergeCell ref="J132:J136"/>
    <mergeCell ref="C69:C73"/>
    <mergeCell ref="A64:A78"/>
    <mergeCell ref="C74:C78"/>
    <mergeCell ref="B64:B78"/>
    <mergeCell ref="A84:A88"/>
    <mergeCell ref="B84:B88"/>
    <mergeCell ref="C84:C88"/>
    <mergeCell ref="A79:A83"/>
    <mergeCell ref="B79:B83"/>
    <mergeCell ref="C79:C83"/>
    <mergeCell ref="A105:A109"/>
    <mergeCell ref="B105:B109"/>
    <mergeCell ref="C105:C109"/>
    <mergeCell ref="A89:J89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Румянцева</dc:creator>
  <cp:lastModifiedBy>Наталья Николаевна Румянцева</cp:lastModifiedBy>
  <cp:lastPrinted>2022-04-18T04:11:31Z</cp:lastPrinted>
  <dcterms:created xsi:type="dcterms:W3CDTF">2018-10-15T13:22:37Z</dcterms:created>
  <dcterms:modified xsi:type="dcterms:W3CDTF">2022-04-18T08:15:43Z</dcterms:modified>
</cp:coreProperties>
</file>