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27795" windowHeight="12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70" i="1"/>
  <c r="F121" i="1"/>
  <c r="F95" i="1"/>
  <c r="F85" i="1"/>
  <c r="F49" i="1"/>
  <c r="F126" i="1"/>
  <c r="E154" i="1" l="1"/>
  <c r="E152" i="1"/>
  <c r="E151" i="1"/>
  <c r="E127" i="1"/>
  <c r="E125" i="1"/>
  <c r="E124" i="1"/>
  <c r="E67" i="1"/>
  <c r="G163" i="1" l="1"/>
  <c r="G160" i="1"/>
  <c r="H160" i="1" s="1"/>
  <c r="G158" i="1"/>
  <c r="H158" i="1" s="1"/>
  <c r="G155" i="1"/>
  <c r="H155" i="1" s="1"/>
  <c r="I152" i="1"/>
  <c r="I158" i="1"/>
  <c r="I163" i="1"/>
  <c r="I151" i="1"/>
  <c r="I145" i="1"/>
  <c r="H152" i="1"/>
  <c r="H156" i="1"/>
  <c r="H157" i="1"/>
  <c r="H159" i="1"/>
  <c r="H161" i="1"/>
  <c r="H162" i="1"/>
  <c r="H163" i="1"/>
  <c r="H164" i="1"/>
  <c r="H151" i="1"/>
  <c r="H142" i="1"/>
  <c r="G154" i="1"/>
  <c r="I154" i="1" s="1"/>
  <c r="G153" i="1"/>
  <c r="G152" i="1"/>
  <c r="G151" i="1"/>
  <c r="G146" i="1"/>
  <c r="G145" i="1"/>
  <c r="F145" i="1"/>
  <c r="G129" i="1"/>
  <c r="G133" i="1"/>
  <c r="G132" i="1"/>
  <c r="G131" i="1"/>
  <c r="G130" i="1"/>
  <c r="G125" i="1"/>
  <c r="G124" i="1"/>
  <c r="G118" i="1"/>
  <c r="G122" i="1"/>
  <c r="G121" i="1"/>
  <c r="G120" i="1"/>
  <c r="G119" i="1"/>
  <c r="H154" i="1" l="1"/>
  <c r="G150" i="1"/>
  <c r="I160" i="1"/>
  <c r="I155" i="1"/>
  <c r="G95" i="1"/>
  <c r="G126" i="1" s="1"/>
  <c r="G147" i="1" s="1"/>
  <c r="G94" i="1"/>
  <c r="G93" i="1"/>
  <c r="G67" i="1"/>
  <c r="G62" i="1"/>
  <c r="G84" i="1"/>
  <c r="G85" i="1"/>
  <c r="G86" i="1"/>
  <c r="G96" i="1" s="1"/>
  <c r="G83" i="1"/>
  <c r="G82" i="1" s="1"/>
  <c r="G92" i="1" l="1"/>
  <c r="G108" i="1"/>
  <c r="H108" i="1" s="1"/>
  <c r="H109" i="1"/>
  <c r="H110" i="1"/>
  <c r="H111" i="1"/>
  <c r="H112" i="1"/>
  <c r="H114" i="1"/>
  <c r="H115" i="1"/>
  <c r="H116" i="1"/>
  <c r="H117" i="1"/>
  <c r="H118" i="1"/>
  <c r="H119" i="1"/>
  <c r="H120" i="1"/>
  <c r="H121" i="1"/>
  <c r="H122" i="1"/>
  <c r="H124" i="1"/>
  <c r="H125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5" i="1"/>
  <c r="H146" i="1"/>
  <c r="G113" i="1"/>
  <c r="I113" i="1" s="1"/>
  <c r="I106" i="1"/>
  <c r="I111" i="1"/>
  <c r="I116" i="1"/>
  <c r="I118" i="1"/>
  <c r="I121" i="1"/>
  <c r="I124" i="1"/>
  <c r="I125" i="1"/>
  <c r="I146" i="1"/>
  <c r="I103" i="1"/>
  <c r="H103" i="1"/>
  <c r="H104" i="1"/>
  <c r="H105" i="1"/>
  <c r="H106" i="1"/>
  <c r="H107" i="1"/>
  <c r="G103" i="1"/>
  <c r="H97" i="1"/>
  <c r="H98" i="1"/>
  <c r="H99" i="1"/>
  <c r="H100" i="1"/>
  <c r="H101" i="1"/>
  <c r="G77" i="1"/>
  <c r="G72" i="1"/>
  <c r="I108" i="1" l="1"/>
  <c r="H113" i="1"/>
  <c r="G57" i="1"/>
  <c r="I96" i="1"/>
  <c r="H87" i="1"/>
  <c r="H88" i="1"/>
  <c r="H89" i="1"/>
  <c r="H90" i="1"/>
  <c r="H91" i="1"/>
  <c r="H93" i="1"/>
  <c r="H94" i="1"/>
  <c r="H96" i="1"/>
  <c r="I60" i="1"/>
  <c r="I61" i="1"/>
  <c r="I62" i="1"/>
  <c r="I65" i="1"/>
  <c r="I67" i="1"/>
  <c r="I70" i="1"/>
  <c r="I71" i="1"/>
  <c r="I72" i="1"/>
  <c r="I75" i="1"/>
  <c r="I77" i="1"/>
  <c r="I80" i="1"/>
  <c r="I82" i="1"/>
  <c r="I85" i="1"/>
  <c r="I86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58" i="1"/>
  <c r="H52" i="1"/>
  <c r="H53" i="1"/>
  <c r="H54" i="1"/>
  <c r="H55" i="1"/>
  <c r="G51" i="1"/>
  <c r="H51" i="1"/>
  <c r="I47" i="1"/>
  <c r="I48" i="1"/>
  <c r="H47" i="1"/>
  <c r="H48" i="1"/>
  <c r="G50" i="1"/>
  <c r="G127" i="1" s="1"/>
  <c r="G49" i="1"/>
  <c r="G48" i="1"/>
  <c r="G47" i="1"/>
  <c r="G41" i="1"/>
  <c r="G36" i="1"/>
  <c r="H36" i="1" s="1"/>
  <c r="H37" i="1"/>
  <c r="H38" i="1"/>
  <c r="H39" i="1"/>
  <c r="H40" i="1"/>
  <c r="H41" i="1"/>
  <c r="H42" i="1"/>
  <c r="H43" i="1"/>
  <c r="H44" i="1"/>
  <c r="H45" i="1"/>
  <c r="G31" i="1"/>
  <c r="G123" i="1" l="1"/>
  <c r="G148" i="1"/>
  <c r="H127" i="1"/>
  <c r="I127" i="1"/>
  <c r="G46" i="1"/>
  <c r="H50" i="1"/>
  <c r="I50" i="1"/>
  <c r="G26" i="1"/>
  <c r="I26" i="1" s="1"/>
  <c r="G21" i="1"/>
  <c r="H27" i="1"/>
  <c r="H28" i="1"/>
  <c r="H29" i="1"/>
  <c r="H30" i="1"/>
  <c r="H32" i="1"/>
  <c r="H33" i="1"/>
  <c r="H34" i="1"/>
  <c r="H35" i="1"/>
  <c r="I25" i="1"/>
  <c r="I29" i="1"/>
  <c r="I30" i="1"/>
  <c r="I33" i="1"/>
  <c r="I34" i="1"/>
  <c r="H25" i="1"/>
  <c r="H22" i="1"/>
  <c r="H23" i="1"/>
  <c r="I24" i="1"/>
  <c r="H24" i="1"/>
  <c r="E53" i="1"/>
  <c r="E52" i="1"/>
  <c r="E51" i="1" s="1"/>
  <c r="E50" i="1"/>
  <c r="E48" i="1"/>
  <c r="E47" i="1"/>
  <c r="E41" i="1"/>
  <c r="E39" i="1"/>
  <c r="E54" i="1" s="1"/>
  <c r="E38" i="1"/>
  <c r="E34" i="1"/>
  <c r="E31" i="1"/>
  <c r="E29" i="1"/>
  <c r="E26" i="1"/>
  <c r="E24" i="1"/>
  <c r="E49" i="1" s="1"/>
  <c r="E21" i="1"/>
  <c r="G144" i="1" l="1"/>
  <c r="H148" i="1"/>
  <c r="I148" i="1"/>
  <c r="H26" i="1"/>
  <c r="E46" i="1"/>
  <c r="E36" i="1"/>
  <c r="F50" i="1"/>
  <c r="F47" i="1"/>
  <c r="F48" i="1" l="1"/>
  <c r="F54" i="1" l="1"/>
  <c r="F53" i="1"/>
  <c r="F52" i="1"/>
  <c r="F134" i="1"/>
  <c r="F158" i="1"/>
  <c r="E134" i="1" l="1"/>
  <c r="F163" i="1"/>
  <c r="E164" i="1"/>
  <c r="E162" i="1"/>
  <c r="E161" i="1"/>
  <c r="F160" i="1"/>
  <c r="F77" i="1"/>
  <c r="E78" i="1"/>
  <c r="E79" i="1"/>
  <c r="E81" i="1"/>
  <c r="E80" i="1"/>
  <c r="E77" i="1" l="1"/>
  <c r="E163" i="1"/>
  <c r="E160" i="1" s="1"/>
  <c r="F29" i="1"/>
  <c r="F153" i="1" l="1"/>
  <c r="H95" i="1" l="1"/>
  <c r="I95" i="1"/>
  <c r="H153" i="1"/>
  <c r="I153" i="1"/>
  <c r="F46" i="1"/>
  <c r="H49" i="1"/>
  <c r="I49" i="1"/>
  <c r="I21" i="1"/>
  <c r="H21" i="1"/>
  <c r="F154" i="1"/>
  <c r="F152" i="1"/>
  <c r="F151" i="1"/>
  <c r="F86" i="1"/>
  <c r="F96" i="1" s="1"/>
  <c r="F84" i="1"/>
  <c r="F94" i="1" s="1"/>
  <c r="F83" i="1"/>
  <c r="F93" i="1" s="1"/>
  <c r="F72" i="1"/>
  <c r="E73" i="1"/>
  <c r="E74" i="1"/>
  <c r="E75" i="1"/>
  <c r="E76" i="1"/>
  <c r="F101" i="1"/>
  <c r="F100" i="1"/>
  <c r="F132" i="1" s="1"/>
  <c r="F99" i="1"/>
  <c r="F98" i="1"/>
  <c r="F122" i="1"/>
  <c r="F120" i="1"/>
  <c r="F119" i="1"/>
  <c r="F108" i="1"/>
  <c r="E109" i="1"/>
  <c r="E110" i="1"/>
  <c r="E111" i="1"/>
  <c r="E112" i="1"/>
  <c r="F113" i="1"/>
  <c r="E114" i="1"/>
  <c r="E115" i="1"/>
  <c r="E116" i="1"/>
  <c r="E117" i="1"/>
  <c r="F130" i="1"/>
  <c r="I46" i="1" l="1"/>
  <c r="H46" i="1"/>
  <c r="F125" i="1"/>
  <c r="F124" i="1"/>
  <c r="E98" i="1"/>
  <c r="E72" i="1"/>
  <c r="E86" i="1"/>
  <c r="E108" i="1"/>
  <c r="F127" i="1"/>
  <c r="E113" i="1"/>
  <c r="F131" i="1"/>
  <c r="E84" i="1"/>
  <c r="E83" i="1"/>
  <c r="F97" i="1"/>
  <c r="E100" i="1"/>
  <c r="F133" i="1"/>
  <c r="E101" i="1"/>
  <c r="E99" i="1"/>
  <c r="F146" i="1" l="1"/>
  <c r="F148" i="1"/>
  <c r="E97" i="1"/>
  <c r="F82" i="1" l="1"/>
  <c r="E85" i="1"/>
  <c r="E82" i="1" s="1"/>
  <c r="F147" i="1" l="1"/>
  <c r="I126" i="1"/>
  <c r="H126" i="1"/>
  <c r="F155" i="1"/>
  <c r="F144" i="1" l="1"/>
  <c r="H147" i="1"/>
  <c r="I147" i="1"/>
  <c r="F51" i="1"/>
  <c r="H144" i="1" l="1"/>
  <c r="I144" i="1"/>
  <c r="F129" i="1"/>
  <c r="E131" i="1"/>
  <c r="E132" i="1"/>
  <c r="E133" i="1"/>
  <c r="E130" i="1"/>
  <c r="E146" i="1"/>
  <c r="E147" i="1"/>
  <c r="E148" i="1"/>
  <c r="E145" i="1"/>
  <c r="F103" i="1"/>
  <c r="E105" i="1"/>
  <c r="E107" i="1"/>
  <c r="E104" i="1"/>
  <c r="F87" i="1"/>
  <c r="E89" i="1"/>
  <c r="E90" i="1"/>
  <c r="E91" i="1"/>
  <c r="E88" i="1"/>
  <c r="F67" i="1"/>
  <c r="E69" i="1"/>
  <c r="E70" i="1"/>
  <c r="E71" i="1"/>
  <c r="E68" i="1"/>
  <c r="F62" i="1"/>
  <c r="E64" i="1"/>
  <c r="E65" i="1"/>
  <c r="E66" i="1"/>
  <c r="E63" i="1"/>
  <c r="F57" i="1"/>
  <c r="E59" i="1"/>
  <c r="E60" i="1"/>
  <c r="E153" i="1" s="1"/>
  <c r="E61" i="1"/>
  <c r="E58" i="1"/>
  <c r="F41" i="1"/>
  <c r="F31" i="1"/>
  <c r="F26" i="1"/>
  <c r="I57" i="1" l="1"/>
  <c r="H57" i="1"/>
  <c r="H31" i="1"/>
  <c r="I31" i="1"/>
  <c r="E144" i="1"/>
  <c r="F150" i="1"/>
  <c r="E157" i="1"/>
  <c r="E158" i="1"/>
  <c r="E159" i="1"/>
  <c r="E129" i="1"/>
  <c r="E156" i="1"/>
  <c r="E120" i="1"/>
  <c r="E122" i="1"/>
  <c r="F36" i="1"/>
  <c r="E57" i="1"/>
  <c r="E62" i="1"/>
  <c r="E87" i="1"/>
  <c r="E93" i="1"/>
  <c r="E94" i="1"/>
  <c r="E95" i="1"/>
  <c r="E126" i="1" s="1"/>
  <c r="E123" i="1" s="1"/>
  <c r="F92" i="1"/>
  <c r="E96" i="1"/>
  <c r="E106" i="1"/>
  <c r="E103" i="1" s="1"/>
  <c r="I92" i="1" l="1"/>
  <c r="H92" i="1"/>
  <c r="H150" i="1"/>
  <c r="I150" i="1"/>
  <c r="E155" i="1"/>
  <c r="E150" i="1"/>
  <c r="E119" i="1"/>
  <c r="E92" i="1"/>
  <c r="F123" i="1" l="1"/>
  <c r="E121" i="1"/>
  <c r="E118" i="1" s="1"/>
  <c r="F118" i="1"/>
  <c r="I123" i="1" l="1"/>
  <c r="H123" i="1"/>
</calcChain>
</file>

<file path=xl/sharedStrings.xml><?xml version="1.0" encoding="utf-8"?>
<sst xmlns="http://schemas.openxmlformats.org/spreadsheetml/2006/main" count="283" uniqueCount="114">
  <si>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</si>
  <si>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</si>
  <si>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</si>
  <si>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</si>
  <si>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</si>
  <si>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</si>
  <si>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Укрепление материально-технической базы учреждений культуры (1)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</si>
  <si>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</si>
  <si>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</si>
  <si>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</si>
  <si>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</si>
  <si>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</si>
  <si>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</si>
  <si>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</si>
  <si>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</si>
  <si>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</si>
  <si>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</si>
  <si>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 том числе по проектам, портфелям проектов (в том числе направленные на реализацию национальных и федеральных проектов Российской Федерации и ХМАО-Югры, муниципальных проектов,  реализуемых в составе муниципальной программы)</t>
  </si>
  <si>
    <t>Проекты, портфели проектов 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программы):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</si>
  <si>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</si>
  <si>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</si>
  <si>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Участие в реализации федерального проекта «Цифровая культура» (1)</t>
  </si>
  <si>
    <t>Участие в реализации федерального проекта «Культурная среда» (1)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</si>
  <si>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</si>
  <si>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</si>
  <si>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</si>
  <si>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</si>
  <si>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</si>
  <si>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</si>
  <si>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</si>
  <si>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</si>
  <si>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</si>
  <si>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</si>
  <si>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</si>
  <si>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>Реализация проекта музейно-туристического комплекса «Ворота в Югру» (1)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</si>
  <si>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</si>
  <si>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</si>
  <si>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</si>
  <si>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</si>
  <si>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</si>
  <si>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</si>
  <si>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</si>
  <si>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</si>
  <si>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Итого по мероприятию 2.3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</si>
  <si>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</si>
  <si>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</si>
  <si>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</si>
  <si>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</si>
  <si>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</si>
  <si>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</si>
  <si>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</si>
  <si>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</si>
  <si>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</si>
  <si>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</si>
  <si>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</si>
  <si>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</si>
  <si>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</si>
  <si>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</si>
  <si>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</si>
  <si>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</si>
  <si>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</si>
  <si>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</si>
  <si>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</si>
  <si>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</si>
  <si>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</si>
  <si>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</si>
  <si>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</si>
  <si>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</si>
  <si>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</si>
  <si>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</si>
  <si>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</si>
  <si>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</si>
  <si>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01 апреля</t>
  </si>
  <si>
    <t>2019 г.</t>
  </si>
  <si>
    <t xml:space="preserve">Приложение </t>
  </si>
  <si>
    <t>администрации города Югорска</t>
  </si>
  <si>
    <t>к письму Управления культуры</t>
  </si>
  <si>
    <t>Х</t>
  </si>
  <si>
    <t>Компенсация проезда почетных граждан ко Дню города Югорска</t>
  </si>
  <si>
    <t>Исполнение мероприятия запланировано в III квартале</t>
  </si>
  <si>
    <t>Фейерверк</t>
  </si>
  <si>
    <t>Исполнение мероприятия запланировано во II-III квартале 2019 года</t>
  </si>
  <si>
    <t>Исполнено в 1 квартале В январе оплачены услуги по проведению фейерверка в честь Нового года</t>
  </si>
  <si>
    <t xml:space="preserve">В связи с измененим классификации в соответствии с приказом Департамента финансов ХМАО-Югры №25-нп  26.12.2018 все финансовые средства  ранее запланированные как реализация нацпроекта были перекласифицированы и перемещены в другие мероприятия программы.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приказом Департамента культуры ХМАО – Югры от 29.01.2019 № 09-ОД-11/01-09 «О распределении в 2019 году субсидии из фед.бюджета и бюджета ХМАО – Югры на обеспечение детских музыкальных, художественных, хореографических школ и школ искусств необходимыми инструментами, оборудованием и материала» субсидия на модернизацию детских школ искусств в 2019 году бюджету города Югорска  не предусмотрена. 15.03.2019 Департамент финансов администрации города Югорска получил уведомление № 240/03/006/2/240160205/55190 от Департамента финансов Ханты-Мансийского автономного округа – Югры с изменением суммы предоставленного межбюджетного трансферта на сумму -1234,00 тыс. рублей. </t>
  </si>
  <si>
    <t>Исполнение мероприятия запланировано в 3-4 квартале</t>
  </si>
  <si>
    <t xml:space="preserve">Количество читателей МБУ «ЦБС г. Югорска» по итогам 1 кв. 2019 года составило 6100 человек, в том числе 2052 детей в возрасте до 14 лет. За отчетный период библиотеки посетило 27750 человек, в том числе детей до 14 лет 7599. Выдача документов из фондов библиотек составила 64227 экземпляров, в том числе для детей 22726 экземпляров. По справочно - библиографическому обслуживанию пользователей было выполнено 4083 справок  и проведено 482 консультации.
       На конец отчетного периода  библиотечный фонд составляет 159358 экземпляров, число поступлений новых книг составляет 1056 экземпляров. 
</t>
  </si>
  <si>
    <t>217,8 стоят в резерве на музыкальные инструменты в мероприятии Укрепление МТБ</t>
  </si>
  <si>
    <t xml:space="preserve">Для эффективного проведения общегородских мероприятий управлением культуры были разработаны вопросы по взаимодействию с различными структурами города, составлены планы организационных мероприятий, сметы и подготовлены приказы  в количестве 83  единицы. Специалистами управления подготовлено 172  исходящих документа (справки, отчеты, планы, письма), принято в работу 407  входящих документа. В отчетном периоде начальником управления культуры проведено 14 аппаратных совещаний с руководителями подведомственных учреждений культуры. В управление культуры поступило 2 письменных обращения граждан, на которые были подготовлены ответы в соответствии с требованиями Федерального закона от 02.05.2006 № 59-ФЗ  «О порядке рассмотрения обращений граждан Российской Федерации».
</t>
  </si>
  <si>
    <t>Учреждением  КДУ проведено 196 культурно-массовых мероприятий (без учета  киносеансов) для разновозрастной аудитории (28034 человек), в том числе для детей проведено 85 мероприятий (5899 посетителей): праздничное новогоднее гуляние в микрорайоне «Югорск-2» и в городском парке 1 января, традиционный рождественский прием  главы города в честь Ветеранов ВОВ и тружеников тыла;  освящение водного источника на реке Эсс;  мероприятие, посвященное выводу войск из Афганистана; национальные праздники «Масленица», «Проводы зимы»; праздничная программа в рамках Открытой массовой лыжной гонки «Лыжня России – 2019», церемония торжественного открытия Центра югорского спорта, проведены праздничные программы, посвященные 23 февраля и 8 марта, и другие мероприятия.
В марте 2019 года проведены курсы повышения квалификации по программе "Инновационные подходы  в работе специалистов учреждений культуры с лицами с ОВЗ, в том числе с РАС", Шадринский пед.институт.</t>
  </si>
  <si>
    <t xml:space="preserve">Нестерова Н.Н. </t>
  </si>
  <si>
    <t>/_________</t>
  </si>
  <si>
    <t>Начальник Управления культуры администрации города Югорска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</si>
  <si>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</si>
  <si>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</si>
  <si>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</si>
  <si>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</si>
  <si>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</si>
  <si>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</si>
  <si>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Бочарова О.В.</t>
  </si>
  <si>
    <t>________________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</si>
  <si>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</si>
  <si>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</si>
  <si>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</si>
  <si>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 xml:space="preserve">Объем музейных фондов составил 35,1 тысяч единиц хранения, принятых в постоянное пользование, таким образом, на конец отчетного периода объем музейных фондов  составляет: 25,2 тысяч единиц  основной фонд, 9,9 тысяч единиц - научно-вспомогательный.  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35,1 тысяч  единиц хранения, что составляет 100 % объема музейного фонда.Электронная база инвентаризированного фонда составляет 13353 единиц хранения. За 1 квартал 2019 г. было оцифровано 200 единиц хранения. Количество музейных предметов, получивших цифровое изображение, на конец отчетного периода составляет 10691 единиц хранения.
Актуализация и популяризация хранимых культурных ценностей осуществляется в МБУ «Музей истории и этнографии» через экспозиционно-выставочную деятельность. Наряду с постоянными экспозициями музея «Линии судьбы – точка пересечения» и «Музей под открытым небом «Суеват пауль» для более полного и всестороннего экспонирования материалов музея организуются временные тематические выставки.
</t>
  </si>
  <si>
    <t>В рамках мероприятия запланировано приобретение циркового реквизита, сценических костюмов, моноблоков, а также мероприятия по устранению предписаний надзорных органов. Ремонт кровли здания МАУ "ЦК "Югра-презент"</t>
  </si>
  <si>
    <t>В соответствии с приказом управления культуры администрации города Югорска МБУ ДО "Детская школа исксств" на 2019 год утверждено муниципальное задание на оказание муниципальных услуг (выполнение работ). По итогам мониторинга выполнения муниципального задания за 1-ый квартал 2019 года отклонений от заданных параметров, характеризующих качество и объем предоставляемых услуг (выполненных работ) не выявлено.</t>
  </si>
  <si>
    <t xml:space="preserve">Муниципальный контракт №1 по информационному освещению мероприятий в сфере культуры с МУП "Югорский информационно-издательский центр" заключен 31.01.2019. </t>
  </si>
  <si>
    <t>Румянцева Н.Н.</t>
  </si>
  <si>
    <t>5-00-26  (вн.201)</t>
  </si>
  <si>
    <t>Голин С.Д.</t>
  </si>
  <si>
    <t>Краева С.В.</t>
  </si>
  <si>
    <t>Первый заместитель главы города - директор ДМСиГ администрации города Югорска</t>
  </si>
  <si>
    <t>Исполнитель: заместитель начальника отдела по управлению муниципальным имуществом ДМСиГ администрации города Югорска</t>
  </si>
  <si>
    <t>от ___ апреля 2018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</si>
</sst>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9" fillId="0" borderId="15" xfId="0" applyNumberFormat="1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15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4" xfId="0" applyNumberForma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9" xfId="0" applyBorder="1" applyAlignment="1"/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left" wrapText="1"/>
    </xf>
    <xf numFmtId="0" fontId="14" fillId="0" borderId="0" xfId="0" applyFont="1" applyAlignment="1">
      <alignment horizontal="right" wrapText="1"/>
    </xf>
    <xf numFmtId="0" fontId="15" fillId="0" borderId="5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4" fillId="0" borderId="0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top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3"/>
  <sheetViews>
    <sheetView tabSelected="1" zoomScale="110" zoomScaleNormal="110" workbookViewId="0">
      <selection activeCell="L16" sqref="L16"/>
    </sheetView>
  </sheetViews>
  <sheetFormatPr defaultRowHeight="15" x14ac:dyDescent="0.25"/>
  <cols>
    <col min="2" max="2" width="21.140625" customWidth="1"/>
    <col min="3" max="3" width="21.28515625" customWidth="1"/>
    <col min="4" max="4" width="15.7109375" customWidth="1"/>
    <col min="5" max="5" width="14.28515625" customWidth="1"/>
    <col min="6" max="6" width="13.5703125" customWidth="1"/>
    <col min="7" max="7" width="16.85546875" customWidth="1"/>
    <col min="8" max="8" width="15.42578125" customWidth="1"/>
    <col min="9" max="9" width="16" customWidth="1"/>
    <col min="10" max="10" width="43.85546875" customWidth="1"/>
  </cols>
  <sheetData>
    <row r="2" spans="1:10" x14ac:dyDescent="0.25">
      <c r="H2" s="86" t="s">
        <v>74</v>
      </c>
      <c r="I2" s="87"/>
      <c r="J2" s="87"/>
    </row>
    <row r="3" spans="1:10" ht="15" customHeight="1" x14ac:dyDescent="0.25">
      <c r="H3" s="88" t="s">
        <v>76</v>
      </c>
      <c r="I3" s="89"/>
      <c r="J3" s="87"/>
    </row>
    <row r="4" spans="1:10" ht="15" customHeight="1" x14ac:dyDescent="0.25">
      <c r="H4" s="24"/>
      <c r="I4" s="88" t="s">
        <v>75</v>
      </c>
      <c r="J4" s="89"/>
    </row>
    <row r="5" spans="1:10" ht="15" customHeight="1" x14ac:dyDescent="0.25">
      <c r="H5" s="86" t="s">
        <v>113</v>
      </c>
      <c r="I5" s="227"/>
      <c r="J5" s="228"/>
    </row>
    <row r="6" spans="1:10" ht="6.75" customHeight="1" x14ac:dyDescent="0.25"/>
    <row r="7" spans="1:10" ht="15.75" x14ac:dyDescent="0.25">
      <c r="A7" s="111" t="s">
        <v>68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0" ht="15.75" x14ac:dyDescent="0.25">
      <c r="A8" s="111" t="s">
        <v>69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0" ht="15.75" x14ac:dyDescent="0.25">
      <c r="A9" s="18"/>
      <c r="B9" s="18"/>
      <c r="C9" s="18"/>
      <c r="D9" s="19" t="s">
        <v>70</v>
      </c>
      <c r="E9" s="20" t="s">
        <v>71</v>
      </c>
      <c r="F9" s="21" t="s">
        <v>72</v>
      </c>
      <c r="G9" s="22" t="s">
        <v>73</v>
      </c>
      <c r="H9" s="18"/>
      <c r="I9" s="18"/>
      <c r="J9" s="23"/>
    </row>
    <row r="10" spans="1:10" ht="6" customHeight="1" x14ac:dyDescent="0.25"/>
    <row r="11" spans="1:10" x14ac:dyDescent="0.25">
      <c r="A11" s="104" t="s">
        <v>66</v>
      </c>
      <c r="B11" s="104"/>
      <c r="C11" s="104"/>
      <c r="D11" s="104"/>
      <c r="E11" s="105"/>
      <c r="F11" s="106"/>
      <c r="G11" s="107"/>
      <c r="H11" s="107"/>
      <c r="I11" s="107"/>
      <c r="J11" s="107"/>
    </row>
    <row r="12" spans="1:10" x14ac:dyDescent="0.25">
      <c r="A12" s="108" t="s">
        <v>67</v>
      </c>
      <c r="B12" s="109"/>
      <c r="C12" s="109"/>
      <c r="D12" s="109"/>
      <c r="E12" s="109"/>
      <c r="F12" s="110"/>
      <c r="G12" s="110"/>
      <c r="H12" s="110"/>
      <c r="I12" s="110"/>
      <c r="J12" s="110"/>
    </row>
    <row r="13" spans="1:10" ht="6" customHeight="1" x14ac:dyDescent="0.25"/>
    <row r="14" spans="1:10" x14ac:dyDescent="0.25">
      <c r="A14" s="128" t="s">
        <v>14</v>
      </c>
      <c r="B14" s="129"/>
      <c r="C14" s="129"/>
      <c r="D14" s="129"/>
      <c r="E14" s="130"/>
      <c r="F14" s="130"/>
      <c r="G14" s="130"/>
      <c r="H14" s="130"/>
      <c r="I14" s="130"/>
      <c r="J14" s="130"/>
    </row>
    <row r="15" spans="1:10" ht="15" customHeight="1" x14ac:dyDescent="0.25">
      <c r="A15" s="131" t="s">
        <v>65</v>
      </c>
      <c r="B15" s="131"/>
      <c r="C15" s="131"/>
      <c r="D15" s="131"/>
      <c r="E15" s="132"/>
      <c r="F15" s="132"/>
      <c r="G15" s="132"/>
      <c r="H15" s="132"/>
      <c r="I15" s="132"/>
      <c r="J15" s="132"/>
    </row>
    <row r="16" spans="1:10" ht="17.25" customHeight="1" x14ac:dyDescent="0.25">
      <c r="A16" s="112" t="s">
        <v>0</v>
      </c>
      <c r="B16" s="112" t="s">
        <v>20</v>
      </c>
      <c r="C16" s="112" t="s">
        <v>55</v>
      </c>
      <c r="D16" s="135" t="s">
        <v>1</v>
      </c>
      <c r="E16" s="120" t="s">
        <v>56</v>
      </c>
      <c r="F16" s="112" t="s">
        <v>57</v>
      </c>
      <c r="G16" s="112" t="s">
        <v>58</v>
      </c>
      <c r="H16" s="115" t="s">
        <v>61</v>
      </c>
      <c r="I16" s="115"/>
      <c r="J16" s="115"/>
    </row>
    <row r="17" spans="1:14" ht="39.75" customHeight="1" x14ac:dyDescent="0.25">
      <c r="A17" s="133"/>
      <c r="B17" s="133"/>
      <c r="C17" s="133"/>
      <c r="D17" s="135"/>
      <c r="E17" s="123"/>
      <c r="F17" s="60"/>
      <c r="G17" s="113"/>
      <c r="H17" s="16" t="s">
        <v>59</v>
      </c>
      <c r="I17" s="16" t="s">
        <v>60</v>
      </c>
      <c r="J17" s="112" t="s">
        <v>62</v>
      </c>
    </row>
    <row r="18" spans="1:14" ht="20.25" customHeight="1" x14ac:dyDescent="0.25">
      <c r="A18" s="134"/>
      <c r="B18" s="134"/>
      <c r="C18" s="134"/>
      <c r="D18" s="135"/>
      <c r="E18" s="124"/>
      <c r="F18" s="61"/>
      <c r="G18" s="114"/>
      <c r="H18" s="17" t="s">
        <v>63</v>
      </c>
      <c r="I18" s="17" t="s">
        <v>64</v>
      </c>
      <c r="J18" s="61"/>
    </row>
    <row r="19" spans="1:14" x14ac:dyDescent="0.25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6">
        <v>7</v>
      </c>
      <c r="H19" s="6">
        <v>8</v>
      </c>
      <c r="I19" s="6">
        <v>9</v>
      </c>
      <c r="J19" s="6">
        <v>10</v>
      </c>
    </row>
    <row r="20" spans="1:14" ht="15.75" thickBot="1" x14ac:dyDescent="0.3">
      <c r="A20" s="120" t="s">
        <v>47</v>
      </c>
      <c r="B20" s="117"/>
      <c r="C20" s="117"/>
      <c r="D20" s="117"/>
      <c r="E20" s="117"/>
      <c r="F20" s="117"/>
      <c r="G20" s="121"/>
      <c r="H20" s="121"/>
      <c r="I20" s="121"/>
      <c r="J20" s="122"/>
    </row>
    <row r="21" spans="1:14" ht="33" customHeight="1" x14ac:dyDescent="0.25">
      <c r="A21" s="125" t="s">
        <v>24</v>
      </c>
      <c r="B21" s="136" t="s">
        <v>12</v>
      </c>
      <c r="C21" s="136" t="s">
        <v>14</v>
      </c>
      <c r="D21" s="48" t="s">
        <v>2</v>
      </c>
      <c r="E21" s="49">
        <f>SUM(E22:E25)</f>
        <v>29995.3</v>
      </c>
      <c r="F21" s="49">
        <f>SUM(F22:F25)</f>
        <v>30484.109</v>
      </c>
      <c r="G21" s="43">
        <f>SUM(G22:G25)</f>
        <v>5146.2260000000006</v>
      </c>
      <c r="H21" s="43">
        <f t="shared" ref="H21:H23" si="0">G21-F21</f>
        <v>-25337.883000000002</v>
      </c>
      <c r="I21" s="43">
        <f t="shared" ref="I21" si="1">G21/F21*100</f>
        <v>16.881667756797487</v>
      </c>
      <c r="J21" s="197" t="s">
        <v>85</v>
      </c>
    </row>
    <row r="22" spans="1:14" ht="36" customHeight="1" x14ac:dyDescent="0.25">
      <c r="A22" s="126"/>
      <c r="B22" s="137"/>
      <c r="C22" s="137"/>
      <c r="D22" s="28" t="s">
        <v>3</v>
      </c>
      <c r="E22" s="9">
        <v>0</v>
      </c>
      <c r="F22" s="9">
        <v>14.9</v>
      </c>
      <c r="G22" s="14">
        <v>0</v>
      </c>
      <c r="H22" s="14">
        <f t="shared" si="0"/>
        <v>-14.9</v>
      </c>
      <c r="I22" s="14">
        <v>0</v>
      </c>
      <c r="J22" s="198"/>
      <c r="N22" t="s">
        <v>15</v>
      </c>
    </row>
    <row r="23" spans="1:14" ht="33" customHeight="1" x14ac:dyDescent="0.25">
      <c r="A23" s="126"/>
      <c r="B23" s="137"/>
      <c r="C23" s="137"/>
      <c r="D23" s="28" t="s">
        <v>4</v>
      </c>
      <c r="E23" s="9">
        <v>0</v>
      </c>
      <c r="F23" s="9">
        <v>405.709</v>
      </c>
      <c r="G23" s="14">
        <v>0</v>
      </c>
      <c r="H23" s="14">
        <f t="shared" si="0"/>
        <v>-405.709</v>
      </c>
      <c r="I23" s="14">
        <v>0</v>
      </c>
      <c r="J23" s="198"/>
    </row>
    <row r="24" spans="1:14" ht="24.75" customHeight="1" x14ac:dyDescent="0.25">
      <c r="A24" s="126"/>
      <c r="B24" s="137"/>
      <c r="C24" s="137"/>
      <c r="D24" s="28" t="s">
        <v>5</v>
      </c>
      <c r="E24" s="9">
        <f>4700+300+24595.3</f>
        <v>29595.3</v>
      </c>
      <c r="F24" s="9">
        <v>29663.5</v>
      </c>
      <c r="G24" s="14">
        <v>5115.1000000000004</v>
      </c>
      <c r="H24" s="14">
        <f>G24-F24</f>
        <v>-24548.400000000001</v>
      </c>
      <c r="I24" s="14">
        <f>G24/F24*100</f>
        <v>17.243750737438269</v>
      </c>
      <c r="J24" s="198"/>
      <c r="L24" s="25"/>
    </row>
    <row r="25" spans="1:14" ht="33" customHeight="1" thickBot="1" x14ac:dyDescent="0.3">
      <c r="A25" s="127"/>
      <c r="B25" s="138"/>
      <c r="C25" s="138"/>
      <c r="D25" s="38" t="s">
        <v>45</v>
      </c>
      <c r="E25" s="50">
        <v>400</v>
      </c>
      <c r="F25" s="50">
        <v>400</v>
      </c>
      <c r="G25" s="51">
        <v>31.126000000000001</v>
      </c>
      <c r="H25" s="40">
        <f>G25-F25</f>
        <v>-368.87400000000002</v>
      </c>
      <c r="I25" s="40">
        <f t="shared" ref="I25:I50" si="2">G25/F25*100</f>
        <v>7.7815000000000012</v>
      </c>
      <c r="J25" s="199"/>
      <c r="L25" s="116"/>
      <c r="M25" s="118"/>
    </row>
    <row r="26" spans="1:14" ht="55.5" customHeight="1" x14ac:dyDescent="0.25">
      <c r="A26" s="148" t="s">
        <v>25</v>
      </c>
      <c r="B26" s="150" t="s">
        <v>13</v>
      </c>
      <c r="C26" s="150" t="s">
        <v>14</v>
      </c>
      <c r="D26" s="46" t="s">
        <v>2</v>
      </c>
      <c r="E26" s="47">
        <f>SUM(E27:E30)</f>
        <v>20883.2</v>
      </c>
      <c r="F26" s="47">
        <f>SUM(F27:F30)</f>
        <v>20883.2</v>
      </c>
      <c r="G26" s="37">
        <f>SUM(G27:G30)</f>
        <v>3444.6260000000002</v>
      </c>
      <c r="H26" s="37">
        <f t="shared" ref="H26:H55" si="3">G26-F26</f>
        <v>-17438.574000000001</v>
      </c>
      <c r="I26" s="37">
        <f t="shared" si="2"/>
        <v>16.494723030953111</v>
      </c>
      <c r="J26" s="200" t="s">
        <v>103</v>
      </c>
      <c r="L26" s="117"/>
      <c r="M26" s="119"/>
    </row>
    <row r="27" spans="1:14" ht="35.25" customHeight="1" x14ac:dyDescent="0.25">
      <c r="A27" s="126"/>
      <c r="B27" s="137"/>
      <c r="C27" s="137"/>
      <c r="D27" s="7" t="s">
        <v>3</v>
      </c>
      <c r="E27" s="9">
        <v>0</v>
      </c>
      <c r="F27" s="9">
        <v>0</v>
      </c>
      <c r="G27" s="14">
        <v>0</v>
      </c>
      <c r="H27" s="14">
        <f t="shared" si="3"/>
        <v>0</v>
      </c>
      <c r="I27" s="14">
        <v>0</v>
      </c>
      <c r="J27" s="201"/>
    </row>
    <row r="28" spans="1:14" ht="34.5" customHeight="1" x14ac:dyDescent="0.25">
      <c r="A28" s="126"/>
      <c r="B28" s="137"/>
      <c r="C28" s="137"/>
      <c r="D28" s="7" t="s">
        <v>4</v>
      </c>
      <c r="E28" s="10">
        <v>0</v>
      </c>
      <c r="F28" s="10">
        <v>0</v>
      </c>
      <c r="G28" s="14">
        <v>0</v>
      </c>
      <c r="H28" s="14">
        <f t="shared" si="3"/>
        <v>0</v>
      </c>
      <c r="I28" s="14">
        <v>0</v>
      </c>
      <c r="J28" s="201"/>
    </row>
    <row r="29" spans="1:14" ht="61.5" customHeight="1" x14ac:dyDescent="0.25">
      <c r="A29" s="126"/>
      <c r="B29" s="137"/>
      <c r="C29" s="137"/>
      <c r="D29" s="7" t="s">
        <v>5</v>
      </c>
      <c r="E29" s="9">
        <f t="shared" ref="E29:F29" si="4">2950+16783.2</f>
        <v>19733.2</v>
      </c>
      <c r="F29" s="9">
        <f t="shared" si="4"/>
        <v>19733.2</v>
      </c>
      <c r="G29" s="14">
        <v>3414.61</v>
      </c>
      <c r="H29" s="14">
        <f t="shared" si="3"/>
        <v>-16318.59</v>
      </c>
      <c r="I29" s="14">
        <f t="shared" si="2"/>
        <v>17.303883810025745</v>
      </c>
      <c r="J29" s="201"/>
    </row>
    <row r="30" spans="1:14" ht="62.25" customHeight="1" thickBot="1" x14ac:dyDescent="0.3">
      <c r="A30" s="149"/>
      <c r="B30" s="151"/>
      <c r="C30" s="151"/>
      <c r="D30" s="29" t="s">
        <v>45</v>
      </c>
      <c r="E30" s="45">
        <v>1150</v>
      </c>
      <c r="F30" s="45">
        <v>1150</v>
      </c>
      <c r="G30" s="27">
        <v>30.015999999999998</v>
      </c>
      <c r="H30" s="27">
        <f t="shared" si="3"/>
        <v>-1119.9839999999999</v>
      </c>
      <c r="I30" s="27">
        <f t="shared" si="2"/>
        <v>2.6100869565217391</v>
      </c>
      <c r="J30" s="202"/>
    </row>
    <row r="31" spans="1:14" ht="18.75" customHeight="1" x14ac:dyDescent="0.25">
      <c r="A31" s="144" t="s">
        <v>26</v>
      </c>
      <c r="B31" s="142" t="s">
        <v>6</v>
      </c>
      <c r="C31" s="142" t="s">
        <v>23</v>
      </c>
      <c r="D31" s="48" t="s">
        <v>2</v>
      </c>
      <c r="E31" s="49">
        <f>SUM(E32:E35)</f>
        <v>5500</v>
      </c>
      <c r="F31" s="49">
        <f>SUM(F32:F35)</f>
        <v>6475.33</v>
      </c>
      <c r="G31" s="43">
        <f>SUM(G32:G35)</f>
        <v>120</v>
      </c>
      <c r="H31" s="43">
        <f t="shared" si="3"/>
        <v>-6355.33</v>
      </c>
      <c r="I31" s="43">
        <f t="shared" si="2"/>
        <v>1.8531874051206658</v>
      </c>
      <c r="J31" s="90" t="s">
        <v>104</v>
      </c>
    </row>
    <row r="32" spans="1:14" ht="27.75" customHeight="1" x14ac:dyDescent="0.25">
      <c r="A32" s="145"/>
      <c r="B32" s="143"/>
      <c r="C32" s="143"/>
      <c r="D32" s="28" t="s">
        <v>3</v>
      </c>
      <c r="E32" s="9">
        <v>0</v>
      </c>
      <c r="F32" s="9">
        <v>0</v>
      </c>
      <c r="G32" s="14">
        <v>0</v>
      </c>
      <c r="H32" s="14">
        <f t="shared" si="3"/>
        <v>0</v>
      </c>
      <c r="I32" s="14">
        <v>0</v>
      </c>
      <c r="J32" s="133"/>
    </row>
    <row r="33" spans="1:10" ht="30" customHeight="1" x14ac:dyDescent="0.25">
      <c r="A33" s="146"/>
      <c r="B33" s="100"/>
      <c r="C33" s="100"/>
      <c r="D33" s="28" t="s">
        <v>4</v>
      </c>
      <c r="E33" s="9">
        <v>0</v>
      </c>
      <c r="F33" s="9">
        <v>471.2</v>
      </c>
      <c r="G33" s="14">
        <v>0</v>
      </c>
      <c r="H33" s="14">
        <f t="shared" si="3"/>
        <v>-471.2</v>
      </c>
      <c r="I33" s="14">
        <f t="shared" si="2"/>
        <v>0</v>
      </c>
      <c r="J33" s="133"/>
    </row>
    <row r="34" spans="1:10" ht="25.5" customHeight="1" x14ac:dyDescent="0.25">
      <c r="A34" s="146"/>
      <c r="B34" s="100"/>
      <c r="C34" s="100"/>
      <c r="D34" s="28" t="s">
        <v>5</v>
      </c>
      <c r="E34" s="9">
        <f>250+250+5000</f>
        <v>5500</v>
      </c>
      <c r="F34" s="9">
        <v>6004.13</v>
      </c>
      <c r="G34" s="14">
        <v>120</v>
      </c>
      <c r="H34" s="14">
        <f t="shared" si="3"/>
        <v>-5884.13</v>
      </c>
      <c r="I34" s="14">
        <f t="shared" si="2"/>
        <v>1.9986242802870691</v>
      </c>
      <c r="J34" s="133"/>
    </row>
    <row r="35" spans="1:10" ht="27" customHeight="1" thickBot="1" x14ac:dyDescent="0.3">
      <c r="A35" s="147"/>
      <c r="B35" s="101"/>
      <c r="C35" s="101"/>
      <c r="D35" s="38" t="s">
        <v>45</v>
      </c>
      <c r="E35" s="50">
        <v>0</v>
      </c>
      <c r="F35" s="50">
        <v>0</v>
      </c>
      <c r="G35" s="40">
        <v>0</v>
      </c>
      <c r="H35" s="40">
        <f t="shared" si="3"/>
        <v>0</v>
      </c>
      <c r="I35" s="40">
        <v>0</v>
      </c>
      <c r="J35" s="203"/>
    </row>
    <row r="36" spans="1:10" x14ac:dyDescent="0.25">
      <c r="A36" s="148" t="s">
        <v>27</v>
      </c>
      <c r="B36" s="150" t="s">
        <v>22</v>
      </c>
      <c r="C36" s="150" t="s">
        <v>14</v>
      </c>
      <c r="D36" s="46" t="s">
        <v>2</v>
      </c>
      <c r="E36" s="47">
        <f>SUM(E37:E40)</f>
        <v>1905.8</v>
      </c>
      <c r="F36" s="47">
        <f>SUM(F37:F40)</f>
        <v>0</v>
      </c>
      <c r="G36" s="37">
        <f>SUM(G37:G40)</f>
        <v>0</v>
      </c>
      <c r="H36" s="37">
        <f t="shared" si="3"/>
        <v>0</v>
      </c>
      <c r="I36" s="37">
        <v>0</v>
      </c>
      <c r="J36" s="93"/>
    </row>
    <row r="37" spans="1:10" ht="24" x14ac:dyDescent="0.25">
      <c r="A37" s="126"/>
      <c r="B37" s="137"/>
      <c r="C37" s="137"/>
      <c r="D37" s="7" t="s">
        <v>3</v>
      </c>
      <c r="E37" s="9">
        <v>0</v>
      </c>
      <c r="F37" s="9">
        <v>0</v>
      </c>
      <c r="G37" s="14">
        <v>0</v>
      </c>
      <c r="H37" s="14">
        <f t="shared" si="3"/>
        <v>0</v>
      </c>
      <c r="I37" s="14">
        <v>0</v>
      </c>
      <c r="J37" s="91"/>
    </row>
    <row r="38" spans="1:10" ht="27" customHeight="1" x14ac:dyDescent="0.25">
      <c r="A38" s="126"/>
      <c r="B38" s="137"/>
      <c r="C38" s="137"/>
      <c r="D38" s="7" t="s">
        <v>4</v>
      </c>
      <c r="E38" s="9">
        <f>58.4+327.4+1234</f>
        <v>1619.8</v>
      </c>
      <c r="F38" s="9">
        <v>0</v>
      </c>
      <c r="G38" s="14">
        <v>0</v>
      </c>
      <c r="H38" s="14">
        <f t="shared" si="3"/>
        <v>0</v>
      </c>
      <c r="I38" s="14">
        <v>0</v>
      </c>
      <c r="J38" s="91"/>
    </row>
    <row r="39" spans="1:10" x14ac:dyDescent="0.25">
      <c r="A39" s="126"/>
      <c r="B39" s="137"/>
      <c r="C39" s="137"/>
      <c r="D39" s="7" t="s">
        <v>5</v>
      </c>
      <c r="E39" s="9">
        <f>10.4+57.8+217.8</f>
        <v>286</v>
      </c>
      <c r="F39" s="9">
        <v>0</v>
      </c>
      <c r="G39" s="14">
        <v>0</v>
      </c>
      <c r="H39" s="14">
        <f t="shared" si="3"/>
        <v>0</v>
      </c>
      <c r="I39" s="14">
        <v>0</v>
      </c>
      <c r="J39" s="91"/>
    </row>
    <row r="40" spans="1:10" ht="27" customHeight="1" thickBot="1" x14ac:dyDescent="0.3">
      <c r="A40" s="149"/>
      <c r="B40" s="151"/>
      <c r="C40" s="151"/>
      <c r="D40" s="29" t="s">
        <v>45</v>
      </c>
      <c r="E40" s="45">
        <v>0</v>
      </c>
      <c r="F40" s="45">
        <v>0</v>
      </c>
      <c r="G40" s="27">
        <v>0</v>
      </c>
      <c r="H40" s="27">
        <f t="shared" si="3"/>
        <v>0</v>
      </c>
      <c r="I40" s="27">
        <v>0</v>
      </c>
      <c r="J40" s="91"/>
    </row>
    <row r="41" spans="1:10" ht="15" customHeight="1" x14ac:dyDescent="0.25">
      <c r="A41" s="144" t="s">
        <v>28</v>
      </c>
      <c r="B41" s="142" t="s">
        <v>21</v>
      </c>
      <c r="C41" s="142" t="s">
        <v>14</v>
      </c>
      <c r="D41" s="48" t="s">
        <v>2</v>
      </c>
      <c r="E41" s="49">
        <f>SUM(E42:E45)</f>
        <v>0</v>
      </c>
      <c r="F41" s="49">
        <f>SUM(F42:F45)</f>
        <v>0</v>
      </c>
      <c r="G41" s="43">
        <f>SUM(G42:G45)</f>
        <v>0</v>
      </c>
      <c r="H41" s="43">
        <f t="shared" si="3"/>
        <v>0</v>
      </c>
      <c r="I41" s="43">
        <v>0</v>
      </c>
      <c r="J41" s="94"/>
    </row>
    <row r="42" spans="1:10" ht="24" x14ac:dyDescent="0.25">
      <c r="A42" s="145"/>
      <c r="B42" s="143"/>
      <c r="C42" s="143"/>
      <c r="D42" s="28" t="s">
        <v>3</v>
      </c>
      <c r="E42" s="9">
        <v>0</v>
      </c>
      <c r="F42" s="9">
        <v>0</v>
      </c>
      <c r="G42" s="14">
        <v>0</v>
      </c>
      <c r="H42" s="14">
        <f t="shared" si="3"/>
        <v>0</v>
      </c>
      <c r="I42" s="14">
        <v>0</v>
      </c>
      <c r="J42" s="91"/>
    </row>
    <row r="43" spans="1:10" ht="27" customHeight="1" x14ac:dyDescent="0.25">
      <c r="A43" s="145"/>
      <c r="B43" s="143"/>
      <c r="C43" s="143"/>
      <c r="D43" s="28" t="s">
        <v>4</v>
      </c>
      <c r="E43" s="9">
        <v>0</v>
      </c>
      <c r="F43" s="9">
        <v>0</v>
      </c>
      <c r="G43" s="14">
        <v>0</v>
      </c>
      <c r="H43" s="14">
        <f t="shared" si="3"/>
        <v>0</v>
      </c>
      <c r="I43" s="14">
        <v>0</v>
      </c>
      <c r="J43" s="91"/>
    </row>
    <row r="44" spans="1:10" x14ac:dyDescent="0.25">
      <c r="A44" s="146"/>
      <c r="B44" s="156"/>
      <c r="C44" s="156"/>
      <c r="D44" s="28" t="s">
        <v>5</v>
      </c>
      <c r="E44" s="9">
        <v>0</v>
      </c>
      <c r="F44" s="9">
        <v>0</v>
      </c>
      <c r="G44" s="14">
        <v>0</v>
      </c>
      <c r="H44" s="14">
        <f t="shared" si="3"/>
        <v>0</v>
      </c>
      <c r="I44" s="14">
        <v>0</v>
      </c>
      <c r="J44" s="91"/>
    </row>
    <row r="45" spans="1:10" ht="26.25" customHeight="1" thickBot="1" x14ac:dyDescent="0.3">
      <c r="A45" s="147"/>
      <c r="B45" s="157"/>
      <c r="C45" s="157"/>
      <c r="D45" s="38" t="s">
        <v>45</v>
      </c>
      <c r="E45" s="50">
        <v>0</v>
      </c>
      <c r="F45" s="50">
        <v>0</v>
      </c>
      <c r="G45" s="40">
        <v>0</v>
      </c>
      <c r="H45" s="40">
        <f t="shared" si="3"/>
        <v>0</v>
      </c>
      <c r="I45" s="40">
        <v>0</v>
      </c>
      <c r="J45" s="92"/>
    </row>
    <row r="46" spans="1:10" x14ac:dyDescent="0.25">
      <c r="A46" s="158"/>
      <c r="B46" s="150" t="s">
        <v>7</v>
      </c>
      <c r="C46" s="150"/>
      <c r="D46" s="46" t="s">
        <v>2</v>
      </c>
      <c r="E46" s="47">
        <f>SUM(E47:E50)</f>
        <v>58284.3</v>
      </c>
      <c r="F46" s="47">
        <f>SUM(F47:F50)</f>
        <v>57842.638999999996</v>
      </c>
      <c r="G46" s="37">
        <f>SUM(G47:G50)</f>
        <v>8710.8520000000008</v>
      </c>
      <c r="H46" s="37">
        <f t="shared" si="3"/>
        <v>-49131.786999999997</v>
      </c>
      <c r="I46" s="37">
        <f t="shared" si="2"/>
        <v>15.059568772441384</v>
      </c>
      <c r="J46" s="93" t="s">
        <v>77</v>
      </c>
    </row>
    <row r="47" spans="1:10" ht="24" x14ac:dyDescent="0.25">
      <c r="A47" s="140"/>
      <c r="B47" s="137"/>
      <c r="C47" s="137"/>
      <c r="D47" s="7" t="s">
        <v>3</v>
      </c>
      <c r="E47" s="9">
        <f t="shared" ref="E47:F50" si="5">E22+E27+E37+E42+E32</f>
        <v>0</v>
      </c>
      <c r="F47" s="9">
        <f t="shared" si="5"/>
        <v>14.9</v>
      </c>
      <c r="G47" s="14">
        <f>G22+G27+G32+G37+G42</f>
        <v>0</v>
      </c>
      <c r="H47" s="14">
        <f t="shared" si="3"/>
        <v>-14.9</v>
      </c>
      <c r="I47" s="14">
        <f t="shared" si="2"/>
        <v>0</v>
      </c>
      <c r="J47" s="91"/>
    </row>
    <row r="48" spans="1:10" ht="24.75" customHeight="1" x14ac:dyDescent="0.25">
      <c r="A48" s="140"/>
      <c r="B48" s="137"/>
      <c r="C48" s="137"/>
      <c r="D48" s="7" t="s">
        <v>4</v>
      </c>
      <c r="E48" s="9">
        <f t="shared" si="5"/>
        <v>1619.8</v>
      </c>
      <c r="F48" s="9">
        <f t="shared" si="5"/>
        <v>876.90899999999999</v>
      </c>
      <c r="G48" s="14">
        <f>G23+G28+G33+G38+G43</f>
        <v>0</v>
      </c>
      <c r="H48" s="14">
        <f t="shared" si="3"/>
        <v>-876.90899999999999</v>
      </c>
      <c r="I48" s="14">
        <f t="shared" si="2"/>
        <v>0</v>
      </c>
      <c r="J48" s="91"/>
    </row>
    <row r="49" spans="1:11" x14ac:dyDescent="0.25">
      <c r="A49" s="140"/>
      <c r="B49" s="137"/>
      <c r="C49" s="137"/>
      <c r="D49" s="7" t="s">
        <v>5</v>
      </c>
      <c r="E49" s="9">
        <f t="shared" si="5"/>
        <v>55114.5</v>
      </c>
      <c r="F49" s="9">
        <f>F24+F29+F39+F44+F34</f>
        <v>55400.829999999994</v>
      </c>
      <c r="G49" s="14">
        <f>G24+G29+G34+G39+G44</f>
        <v>8649.7100000000009</v>
      </c>
      <c r="H49" s="14">
        <f t="shared" si="3"/>
        <v>-46751.119999999995</v>
      </c>
      <c r="I49" s="14">
        <f t="shared" si="2"/>
        <v>15.612961033255282</v>
      </c>
      <c r="J49" s="91"/>
    </row>
    <row r="50" spans="1:11" ht="28.5" customHeight="1" thickBot="1" x14ac:dyDescent="0.3">
      <c r="A50" s="159"/>
      <c r="B50" s="151"/>
      <c r="C50" s="151"/>
      <c r="D50" s="29" t="s">
        <v>45</v>
      </c>
      <c r="E50" s="45">
        <f t="shared" si="5"/>
        <v>1550</v>
      </c>
      <c r="F50" s="45">
        <f t="shared" si="5"/>
        <v>1550</v>
      </c>
      <c r="G50" s="27">
        <f>G25+G30+G35+G40+G45</f>
        <v>61.141999999999996</v>
      </c>
      <c r="H50" s="27">
        <f t="shared" si="3"/>
        <v>-1488.8579999999999</v>
      </c>
      <c r="I50" s="27">
        <f t="shared" si="2"/>
        <v>3.9446451612903219</v>
      </c>
      <c r="J50" s="91"/>
    </row>
    <row r="51" spans="1:11" ht="29.25" customHeight="1" x14ac:dyDescent="0.25">
      <c r="A51" s="139"/>
      <c r="B51" s="136" t="s">
        <v>17</v>
      </c>
      <c r="C51" s="136"/>
      <c r="D51" s="48" t="s">
        <v>2</v>
      </c>
      <c r="E51" s="49">
        <f t="shared" ref="E51" si="6">SUM(E52:E55)</f>
        <v>1905.8</v>
      </c>
      <c r="F51" s="49">
        <f t="shared" ref="F51" si="7">SUM(F52:F55)</f>
        <v>0</v>
      </c>
      <c r="G51" s="43">
        <f>SUM(G52:G55)</f>
        <v>0</v>
      </c>
      <c r="H51" s="43">
        <f t="shared" si="3"/>
        <v>0</v>
      </c>
      <c r="I51" s="43">
        <v>0</v>
      </c>
      <c r="J51" s="95" t="s">
        <v>83</v>
      </c>
    </row>
    <row r="52" spans="1:11" ht="40.5" customHeight="1" x14ac:dyDescent="0.25">
      <c r="A52" s="140"/>
      <c r="B52" s="137"/>
      <c r="C52" s="137"/>
      <c r="D52" s="28" t="s">
        <v>3</v>
      </c>
      <c r="E52" s="9">
        <f t="shared" ref="E52:F54" si="8">E37+E42</f>
        <v>0</v>
      </c>
      <c r="F52" s="9">
        <f t="shared" si="8"/>
        <v>0</v>
      </c>
      <c r="G52" s="14">
        <v>0</v>
      </c>
      <c r="H52" s="14">
        <f t="shared" si="3"/>
        <v>0</v>
      </c>
      <c r="I52" s="14">
        <v>0</v>
      </c>
      <c r="J52" s="96"/>
    </row>
    <row r="53" spans="1:11" ht="52.5" customHeight="1" x14ac:dyDescent="0.25">
      <c r="A53" s="140"/>
      <c r="B53" s="137"/>
      <c r="C53" s="137"/>
      <c r="D53" s="28" t="s">
        <v>4</v>
      </c>
      <c r="E53" s="9">
        <f t="shared" si="8"/>
        <v>1619.8</v>
      </c>
      <c r="F53" s="9">
        <f t="shared" si="8"/>
        <v>0</v>
      </c>
      <c r="G53" s="14">
        <v>0</v>
      </c>
      <c r="H53" s="14">
        <f t="shared" si="3"/>
        <v>0</v>
      </c>
      <c r="I53" s="14">
        <v>0</v>
      </c>
      <c r="J53" s="96"/>
    </row>
    <row r="54" spans="1:11" ht="58.5" customHeight="1" x14ac:dyDescent="0.25">
      <c r="A54" s="140"/>
      <c r="B54" s="137"/>
      <c r="C54" s="137"/>
      <c r="D54" s="28" t="s">
        <v>5</v>
      </c>
      <c r="E54" s="9">
        <f t="shared" si="8"/>
        <v>286</v>
      </c>
      <c r="F54" s="9">
        <f t="shared" si="8"/>
        <v>0</v>
      </c>
      <c r="G54" s="14">
        <v>0</v>
      </c>
      <c r="H54" s="14">
        <f t="shared" si="3"/>
        <v>0</v>
      </c>
      <c r="I54" s="14">
        <v>0</v>
      </c>
      <c r="J54" s="96"/>
    </row>
    <row r="55" spans="1:11" ht="48" customHeight="1" thickBot="1" x14ac:dyDescent="0.3">
      <c r="A55" s="141"/>
      <c r="B55" s="138"/>
      <c r="C55" s="138"/>
      <c r="D55" s="38" t="s">
        <v>45</v>
      </c>
      <c r="E55" s="50">
        <v>0</v>
      </c>
      <c r="F55" s="50">
        <v>0</v>
      </c>
      <c r="G55" s="40">
        <v>0</v>
      </c>
      <c r="H55" s="40">
        <f t="shared" si="3"/>
        <v>0</v>
      </c>
      <c r="I55" s="40">
        <v>0</v>
      </c>
      <c r="J55" s="97"/>
    </row>
    <row r="56" spans="1:11" ht="15.75" thickBot="1" x14ac:dyDescent="0.3">
      <c r="A56" s="152" t="s">
        <v>48</v>
      </c>
      <c r="B56" s="153"/>
      <c r="C56" s="153"/>
      <c r="D56" s="153"/>
      <c r="E56" s="153"/>
      <c r="F56" s="153"/>
      <c r="G56" s="154"/>
      <c r="H56" s="154"/>
      <c r="I56" s="154"/>
      <c r="J56" s="155"/>
    </row>
    <row r="57" spans="1:11" x14ac:dyDescent="0.25">
      <c r="A57" s="125" t="s">
        <v>29</v>
      </c>
      <c r="B57" s="136" t="s">
        <v>50</v>
      </c>
      <c r="C57" s="136" t="s">
        <v>14</v>
      </c>
      <c r="D57" s="48" t="s">
        <v>2</v>
      </c>
      <c r="E57" s="49">
        <f>SUM(E58:E61)</f>
        <v>87000</v>
      </c>
      <c r="F57" s="49">
        <f>SUM(F59:F61)</f>
        <v>87000</v>
      </c>
      <c r="G57" s="43">
        <f>SUM(G58:G61)</f>
        <v>17124.028000000002</v>
      </c>
      <c r="H57" s="43">
        <f>G57-F57</f>
        <v>-69875.971999999994</v>
      </c>
      <c r="I57" s="43">
        <f>G57/F57*100</f>
        <v>19.682790804597701</v>
      </c>
      <c r="J57" s="102" t="s">
        <v>105</v>
      </c>
    </row>
    <row r="58" spans="1:11" ht="24" x14ac:dyDescent="0.25">
      <c r="A58" s="126"/>
      <c r="B58" s="137"/>
      <c r="C58" s="137"/>
      <c r="D58" s="28" t="s">
        <v>3</v>
      </c>
      <c r="E58" s="9">
        <f>SUM(F58:F58)</f>
        <v>0</v>
      </c>
      <c r="F58" s="11">
        <v>0</v>
      </c>
      <c r="G58" s="14">
        <v>0</v>
      </c>
      <c r="H58" s="14">
        <f>G58-F58</f>
        <v>0</v>
      </c>
      <c r="I58" s="14">
        <v>0</v>
      </c>
      <c r="J58" s="72"/>
    </row>
    <row r="59" spans="1:11" ht="26.25" customHeight="1" x14ac:dyDescent="0.25">
      <c r="A59" s="126"/>
      <c r="B59" s="137"/>
      <c r="C59" s="137"/>
      <c r="D59" s="28" t="s">
        <v>4</v>
      </c>
      <c r="E59" s="9">
        <f>SUM(F59:F59)</f>
        <v>0</v>
      </c>
      <c r="F59" s="9">
        <v>0</v>
      </c>
      <c r="G59" s="14">
        <v>0</v>
      </c>
      <c r="H59" s="14">
        <f t="shared" ref="H59:H101" si="9">G59-F59</f>
        <v>0</v>
      </c>
      <c r="I59" s="14">
        <v>0</v>
      </c>
      <c r="J59" s="72"/>
    </row>
    <row r="60" spans="1:11" x14ac:dyDescent="0.25">
      <c r="A60" s="126"/>
      <c r="B60" s="137"/>
      <c r="C60" s="137"/>
      <c r="D60" s="28" t="s">
        <v>5</v>
      </c>
      <c r="E60" s="9">
        <f>SUM(F60:F60)</f>
        <v>79400</v>
      </c>
      <c r="F60" s="9">
        <v>79400</v>
      </c>
      <c r="G60" s="14">
        <v>15911.923000000001</v>
      </c>
      <c r="H60" s="14">
        <f t="shared" si="9"/>
        <v>-63488.076999999997</v>
      </c>
      <c r="I60" s="14">
        <f t="shared" ref="I60:I96" si="10">G60/F60*100</f>
        <v>20.040205289672546</v>
      </c>
      <c r="J60" s="72"/>
      <c r="K60" s="59" t="s">
        <v>86</v>
      </c>
    </row>
    <row r="61" spans="1:11" ht="25.5" customHeight="1" thickBot="1" x14ac:dyDescent="0.3">
      <c r="A61" s="127"/>
      <c r="B61" s="138"/>
      <c r="C61" s="138"/>
      <c r="D61" s="38" t="s">
        <v>45</v>
      </c>
      <c r="E61" s="50">
        <f>SUM(F61:F61)</f>
        <v>7600</v>
      </c>
      <c r="F61" s="50">
        <v>7600</v>
      </c>
      <c r="G61" s="51">
        <v>1212.105</v>
      </c>
      <c r="H61" s="40">
        <f t="shared" si="9"/>
        <v>-6387.8950000000004</v>
      </c>
      <c r="I61" s="40">
        <f t="shared" si="10"/>
        <v>15.94875</v>
      </c>
      <c r="J61" s="103"/>
    </row>
    <row r="62" spans="1:11" ht="17.25" customHeight="1" x14ac:dyDescent="0.25">
      <c r="A62" s="148" t="s">
        <v>30</v>
      </c>
      <c r="B62" s="150" t="s">
        <v>34</v>
      </c>
      <c r="C62" s="150" t="s">
        <v>14</v>
      </c>
      <c r="D62" s="46" t="s">
        <v>2</v>
      </c>
      <c r="E62" s="47">
        <f>SUM(E63:E66)</f>
        <v>1000</v>
      </c>
      <c r="F62" s="47">
        <f t="shared" ref="F62" si="11">SUM(F63:F66)</f>
        <v>1000</v>
      </c>
      <c r="G62" s="37">
        <f>SUM(G63:G66)</f>
        <v>0</v>
      </c>
      <c r="H62" s="37">
        <f t="shared" si="9"/>
        <v>-1000</v>
      </c>
      <c r="I62" s="37">
        <f t="shared" si="10"/>
        <v>0</v>
      </c>
      <c r="J62" s="98" t="s">
        <v>84</v>
      </c>
    </row>
    <row r="63" spans="1:11" ht="24" x14ac:dyDescent="0.25">
      <c r="A63" s="126"/>
      <c r="B63" s="137"/>
      <c r="C63" s="137"/>
      <c r="D63" s="7" t="s">
        <v>3</v>
      </c>
      <c r="E63" s="9">
        <f>SUM(F63:F63)</f>
        <v>0</v>
      </c>
      <c r="F63" s="9">
        <v>0</v>
      </c>
      <c r="G63" s="14">
        <v>0</v>
      </c>
      <c r="H63" s="14">
        <f t="shared" si="9"/>
        <v>0</v>
      </c>
      <c r="I63" s="14">
        <v>0</v>
      </c>
      <c r="J63" s="72"/>
    </row>
    <row r="64" spans="1:11" ht="26.25" customHeight="1" x14ac:dyDescent="0.25">
      <c r="A64" s="126"/>
      <c r="B64" s="137"/>
      <c r="C64" s="137"/>
      <c r="D64" s="7" t="s">
        <v>4</v>
      </c>
      <c r="E64" s="9">
        <f>SUM(F64:F64)</f>
        <v>0</v>
      </c>
      <c r="F64" s="9">
        <v>0</v>
      </c>
      <c r="G64" s="14">
        <v>0</v>
      </c>
      <c r="H64" s="14">
        <f t="shared" si="9"/>
        <v>0</v>
      </c>
      <c r="I64" s="14">
        <v>0</v>
      </c>
      <c r="J64" s="72"/>
    </row>
    <row r="65" spans="1:12" x14ac:dyDescent="0.25">
      <c r="A65" s="126"/>
      <c r="B65" s="137"/>
      <c r="C65" s="137"/>
      <c r="D65" s="7" t="s">
        <v>5</v>
      </c>
      <c r="E65" s="9">
        <f>SUM(F65:F65)</f>
        <v>1000</v>
      </c>
      <c r="F65" s="9">
        <v>1000</v>
      </c>
      <c r="G65" s="14">
        <v>0</v>
      </c>
      <c r="H65" s="14">
        <f t="shared" si="9"/>
        <v>-1000</v>
      </c>
      <c r="I65" s="14">
        <f t="shared" si="10"/>
        <v>0</v>
      </c>
      <c r="J65" s="72"/>
    </row>
    <row r="66" spans="1:12" ht="27.75" customHeight="1" thickBot="1" x14ac:dyDescent="0.3">
      <c r="A66" s="149"/>
      <c r="B66" s="151"/>
      <c r="C66" s="151"/>
      <c r="D66" s="29" t="s">
        <v>45</v>
      </c>
      <c r="E66" s="45">
        <f>SUM(F66:F66)</f>
        <v>0</v>
      </c>
      <c r="F66" s="45">
        <v>0</v>
      </c>
      <c r="G66" s="27">
        <v>0</v>
      </c>
      <c r="H66" s="27">
        <f t="shared" si="9"/>
        <v>0</v>
      </c>
      <c r="I66" s="27">
        <v>0</v>
      </c>
      <c r="J66" s="72"/>
    </row>
    <row r="67" spans="1:12" ht="55.5" customHeight="1" x14ac:dyDescent="0.25">
      <c r="A67" s="144" t="s">
        <v>31</v>
      </c>
      <c r="B67" s="142" t="s">
        <v>16</v>
      </c>
      <c r="C67" s="142" t="s">
        <v>14</v>
      </c>
      <c r="D67" s="48" t="s">
        <v>2</v>
      </c>
      <c r="E67" s="49">
        <f>SUM(E68:E71)</f>
        <v>103371.5</v>
      </c>
      <c r="F67" s="49">
        <f t="shared" ref="F67" si="12">SUM(F68:F71)</f>
        <v>103371.5</v>
      </c>
      <c r="G67" s="43">
        <f>SUM(G68:G71)</f>
        <v>19351.952000000001</v>
      </c>
      <c r="H67" s="43">
        <f t="shared" si="9"/>
        <v>-84019.547999999995</v>
      </c>
      <c r="I67" s="43">
        <f t="shared" si="10"/>
        <v>18.720780872871153</v>
      </c>
      <c r="J67" s="99" t="s">
        <v>88</v>
      </c>
    </row>
    <row r="68" spans="1:12" ht="36.75" customHeight="1" x14ac:dyDescent="0.25">
      <c r="A68" s="145"/>
      <c r="B68" s="143"/>
      <c r="C68" s="143"/>
      <c r="D68" s="28" t="s">
        <v>3</v>
      </c>
      <c r="E68" s="9">
        <f>SUM(F68:F68)</f>
        <v>0</v>
      </c>
      <c r="F68" s="9">
        <v>0</v>
      </c>
      <c r="G68" s="14">
        <v>0</v>
      </c>
      <c r="H68" s="14">
        <f t="shared" si="9"/>
        <v>0</v>
      </c>
      <c r="I68" s="14">
        <v>0</v>
      </c>
      <c r="J68" s="100"/>
    </row>
    <row r="69" spans="1:12" ht="48" customHeight="1" x14ac:dyDescent="0.25">
      <c r="A69" s="145"/>
      <c r="B69" s="143"/>
      <c r="C69" s="100"/>
      <c r="D69" s="28" t="s">
        <v>4</v>
      </c>
      <c r="E69" s="9">
        <f>SUM(F69:F69)</f>
        <v>0</v>
      </c>
      <c r="F69" s="9">
        <v>0</v>
      </c>
      <c r="G69" s="14">
        <v>0</v>
      </c>
      <c r="H69" s="14">
        <f t="shared" si="9"/>
        <v>0</v>
      </c>
      <c r="I69" s="14">
        <v>0</v>
      </c>
      <c r="J69" s="100"/>
    </row>
    <row r="70" spans="1:12" ht="51.75" customHeight="1" x14ac:dyDescent="0.25">
      <c r="A70" s="145"/>
      <c r="B70" s="143"/>
      <c r="C70" s="100"/>
      <c r="D70" s="28" t="s">
        <v>5</v>
      </c>
      <c r="E70" s="9">
        <f>SUM(F70:F70)</f>
        <v>91871.5</v>
      </c>
      <c r="F70" s="9">
        <f>3500+21000+50+67321.5</f>
        <v>91871.5</v>
      </c>
      <c r="G70" s="14">
        <v>16921.91</v>
      </c>
      <c r="H70" s="14">
        <f t="shared" si="9"/>
        <v>-74949.59</v>
      </c>
      <c r="I70" s="14">
        <f t="shared" si="10"/>
        <v>18.419107122448203</v>
      </c>
      <c r="J70" s="100"/>
    </row>
    <row r="71" spans="1:12" ht="57" customHeight="1" thickBot="1" x14ac:dyDescent="0.3">
      <c r="A71" s="145"/>
      <c r="B71" s="143"/>
      <c r="C71" s="100"/>
      <c r="D71" s="29" t="s">
        <v>45</v>
      </c>
      <c r="E71" s="45">
        <f>SUM(F71:F71)</f>
        <v>11500</v>
      </c>
      <c r="F71" s="45">
        <v>11500</v>
      </c>
      <c r="G71" s="27">
        <v>2430.0419999999999</v>
      </c>
      <c r="H71" s="27">
        <f t="shared" si="9"/>
        <v>-9069.9580000000005</v>
      </c>
      <c r="I71" s="27">
        <f t="shared" si="10"/>
        <v>21.130800000000001</v>
      </c>
      <c r="J71" s="101"/>
    </row>
    <row r="72" spans="1:12" ht="15" customHeight="1" x14ac:dyDescent="0.25">
      <c r="A72" s="168"/>
      <c r="B72" s="100"/>
      <c r="C72" s="164" t="s">
        <v>35</v>
      </c>
      <c r="D72" s="48" t="s">
        <v>2</v>
      </c>
      <c r="E72" s="49">
        <f>SUM(E73:E76)</f>
        <v>34.6</v>
      </c>
      <c r="F72" s="49">
        <f t="shared" ref="F72" si="13">SUM(F73:F76)</f>
        <v>34.6</v>
      </c>
      <c r="G72" s="43">
        <f>SUM(G73:G76)</f>
        <v>0</v>
      </c>
      <c r="H72" s="43">
        <f t="shared" si="9"/>
        <v>-34.6</v>
      </c>
      <c r="I72" s="43">
        <f t="shared" si="10"/>
        <v>0</v>
      </c>
      <c r="J72" s="102" t="s">
        <v>79</v>
      </c>
    </row>
    <row r="73" spans="1:12" ht="27.75" customHeight="1" x14ac:dyDescent="0.25">
      <c r="A73" s="168"/>
      <c r="B73" s="100"/>
      <c r="C73" s="163"/>
      <c r="D73" s="28" t="s">
        <v>3</v>
      </c>
      <c r="E73" s="9">
        <f>SUM(F73:F73)</f>
        <v>0</v>
      </c>
      <c r="F73" s="9">
        <v>0</v>
      </c>
      <c r="G73" s="14">
        <v>0</v>
      </c>
      <c r="H73" s="14">
        <f t="shared" si="9"/>
        <v>0</v>
      </c>
      <c r="I73" s="14">
        <v>0</v>
      </c>
      <c r="J73" s="72"/>
    </row>
    <row r="74" spans="1:12" ht="27.75" customHeight="1" x14ac:dyDescent="0.25">
      <c r="A74" s="168"/>
      <c r="B74" s="100"/>
      <c r="C74" s="72"/>
      <c r="D74" s="28" t="s">
        <v>4</v>
      </c>
      <c r="E74" s="9">
        <f>SUM(F74:F74)</f>
        <v>0</v>
      </c>
      <c r="F74" s="9">
        <v>0</v>
      </c>
      <c r="G74" s="14">
        <v>0</v>
      </c>
      <c r="H74" s="14">
        <f t="shared" si="9"/>
        <v>0</v>
      </c>
      <c r="I74" s="14">
        <v>0</v>
      </c>
      <c r="J74" s="72"/>
    </row>
    <row r="75" spans="1:12" ht="18.75" customHeight="1" x14ac:dyDescent="0.25">
      <c r="A75" s="168"/>
      <c r="B75" s="100"/>
      <c r="C75" s="72"/>
      <c r="D75" s="28" t="s">
        <v>5</v>
      </c>
      <c r="E75" s="9">
        <f>SUM(F75:F75)</f>
        <v>34.6</v>
      </c>
      <c r="F75" s="9">
        <v>34.6</v>
      </c>
      <c r="G75" s="14">
        <v>0</v>
      </c>
      <c r="H75" s="14">
        <f t="shared" si="9"/>
        <v>-34.6</v>
      </c>
      <c r="I75" s="14">
        <f t="shared" si="10"/>
        <v>0</v>
      </c>
      <c r="J75" s="72"/>
      <c r="L75" t="s">
        <v>78</v>
      </c>
    </row>
    <row r="76" spans="1:12" ht="27.75" customHeight="1" thickBot="1" x14ac:dyDescent="0.3">
      <c r="A76" s="168"/>
      <c r="B76" s="100"/>
      <c r="C76" s="103"/>
      <c r="D76" s="38" t="s">
        <v>45</v>
      </c>
      <c r="E76" s="50">
        <f>SUM(F76:F76)</f>
        <v>0</v>
      </c>
      <c r="F76" s="50">
        <v>0</v>
      </c>
      <c r="G76" s="40">
        <v>0</v>
      </c>
      <c r="H76" s="40">
        <f t="shared" si="9"/>
        <v>0</v>
      </c>
      <c r="I76" s="40">
        <v>0</v>
      </c>
      <c r="J76" s="103"/>
    </row>
    <row r="77" spans="1:12" ht="27.75" customHeight="1" x14ac:dyDescent="0.25">
      <c r="A77" s="168"/>
      <c r="B77" s="72"/>
      <c r="C77" s="143" t="s">
        <v>44</v>
      </c>
      <c r="D77" s="46" t="s">
        <v>2</v>
      </c>
      <c r="E77" s="47">
        <f>SUM(E78:E81)</f>
        <v>300</v>
      </c>
      <c r="F77" s="47">
        <f t="shared" ref="F77" si="14">SUM(F78:F81)</f>
        <v>300</v>
      </c>
      <c r="G77" s="37">
        <f>SUM(G78:G81)</f>
        <v>300</v>
      </c>
      <c r="H77" s="37">
        <f t="shared" si="9"/>
        <v>0</v>
      </c>
      <c r="I77" s="37">
        <f t="shared" si="10"/>
        <v>100</v>
      </c>
      <c r="J77" s="98" t="s">
        <v>82</v>
      </c>
    </row>
    <row r="78" spans="1:12" ht="27.75" customHeight="1" x14ac:dyDescent="0.25">
      <c r="A78" s="168"/>
      <c r="B78" s="72"/>
      <c r="C78" s="72"/>
      <c r="D78" s="28" t="s">
        <v>3</v>
      </c>
      <c r="E78" s="9">
        <f>SUM(F78:F78)</f>
        <v>0</v>
      </c>
      <c r="F78" s="9">
        <v>0</v>
      </c>
      <c r="G78" s="14">
        <v>0</v>
      </c>
      <c r="H78" s="14">
        <f t="shared" si="9"/>
        <v>0</v>
      </c>
      <c r="I78" s="14">
        <v>0</v>
      </c>
      <c r="J78" s="72"/>
    </row>
    <row r="79" spans="1:12" ht="27.75" customHeight="1" x14ac:dyDescent="0.25">
      <c r="A79" s="168"/>
      <c r="B79" s="72"/>
      <c r="C79" s="72"/>
      <c r="D79" s="28" t="s">
        <v>4</v>
      </c>
      <c r="E79" s="9">
        <f>SUM(F79:F79)</f>
        <v>0</v>
      </c>
      <c r="F79" s="9">
        <v>0</v>
      </c>
      <c r="G79" s="14">
        <v>0</v>
      </c>
      <c r="H79" s="14">
        <f t="shared" si="9"/>
        <v>0</v>
      </c>
      <c r="I79" s="14">
        <v>0</v>
      </c>
      <c r="J79" s="72"/>
      <c r="L79" t="s">
        <v>80</v>
      </c>
    </row>
    <row r="80" spans="1:12" ht="27.75" customHeight="1" x14ac:dyDescent="0.25">
      <c r="A80" s="168"/>
      <c r="B80" s="72"/>
      <c r="C80" s="72"/>
      <c r="D80" s="28" t="s">
        <v>5</v>
      </c>
      <c r="E80" s="9">
        <f>SUM(F80:F80)</f>
        <v>300</v>
      </c>
      <c r="F80" s="9">
        <v>300</v>
      </c>
      <c r="G80" s="14">
        <v>300</v>
      </c>
      <c r="H80" s="14">
        <f t="shared" si="9"/>
        <v>0</v>
      </c>
      <c r="I80" s="14">
        <f t="shared" si="10"/>
        <v>100</v>
      </c>
      <c r="J80" s="72"/>
    </row>
    <row r="81" spans="1:10" ht="27.75" customHeight="1" thickBot="1" x14ac:dyDescent="0.3">
      <c r="A81" s="168"/>
      <c r="B81" s="72"/>
      <c r="C81" s="72"/>
      <c r="D81" s="29" t="s">
        <v>45</v>
      </c>
      <c r="E81" s="45">
        <f>SUM(F81:F81)</f>
        <v>0</v>
      </c>
      <c r="F81" s="45">
        <v>0</v>
      </c>
      <c r="G81" s="27">
        <v>0</v>
      </c>
      <c r="H81" s="27">
        <f t="shared" si="9"/>
        <v>0</v>
      </c>
      <c r="I81" s="27">
        <v>0</v>
      </c>
      <c r="J81" s="72"/>
    </row>
    <row r="82" spans="1:10" ht="16.5" customHeight="1" x14ac:dyDescent="0.25">
      <c r="A82" s="168"/>
      <c r="B82" s="142" t="s">
        <v>43</v>
      </c>
      <c r="C82" s="165"/>
      <c r="D82" s="48" t="s">
        <v>2</v>
      </c>
      <c r="E82" s="49">
        <f>SUM(E83:E86)</f>
        <v>103706.1</v>
      </c>
      <c r="F82" s="49">
        <f t="shared" ref="F82" si="15">SUM(F83:F86)</f>
        <v>103706.1</v>
      </c>
      <c r="G82" s="43">
        <f>SUM(G83:G86)</f>
        <v>19651.952000000001</v>
      </c>
      <c r="H82" s="43">
        <f t="shared" si="9"/>
        <v>-84054.148000000001</v>
      </c>
      <c r="I82" s="43">
        <f t="shared" si="10"/>
        <v>18.949658698957922</v>
      </c>
      <c r="J82" s="62"/>
    </row>
    <row r="83" spans="1:10" ht="27.75" customHeight="1" x14ac:dyDescent="0.25">
      <c r="A83" s="168"/>
      <c r="B83" s="100"/>
      <c r="C83" s="166"/>
      <c r="D83" s="28" t="s">
        <v>3</v>
      </c>
      <c r="E83" s="9">
        <f>SUM(F83:F83)</f>
        <v>0</v>
      </c>
      <c r="F83" s="9">
        <f>F68+F73</f>
        <v>0</v>
      </c>
      <c r="G83" s="14">
        <f>G68+G73+G78</f>
        <v>0</v>
      </c>
      <c r="H83" s="14">
        <f t="shared" si="9"/>
        <v>0</v>
      </c>
      <c r="I83" s="14">
        <v>0</v>
      </c>
      <c r="J83" s="60"/>
    </row>
    <row r="84" spans="1:10" ht="27.75" customHeight="1" x14ac:dyDescent="0.25">
      <c r="A84" s="168"/>
      <c r="B84" s="100"/>
      <c r="C84" s="166"/>
      <c r="D84" s="28" t="s">
        <v>4</v>
      </c>
      <c r="E84" s="9">
        <f>SUM(F84:F84)</f>
        <v>0</v>
      </c>
      <c r="F84" s="9">
        <f>F69+F74</f>
        <v>0</v>
      </c>
      <c r="G84" s="14">
        <f t="shared" ref="G84:G86" si="16">G69+G74+G79</f>
        <v>0</v>
      </c>
      <c r="H84" s="14">
        <f t="shared" si="9"/>
        <v>0</v>
      </c>
      <c r="I84" s="14">
        <v>0</v>
      </c>
      <c r="J84" s="60"/>
    </row>
    <row r="85" spans="1:10" ht="21" customHeight="1" x14ac:dyDescent="0.25">
      <c r="A85" s="168"/>
      <c r="B85" s="100"/>
      <c r="C85" s="166"/>
      <c r="D85" s="28" t="s">
        <v>5</v>
      </c>
      <c r="E85" s="9">
        <f>SUM(F85:F85)</f>
        <v>92206.1</v>
      </c>
      <c r="F85" s="9">
        <f>F70+F75+F80</f>
        <v>92206.1</v>
      </c>
      <c r="G85" s="14">
        <f t="shared" si="16"/>
        <v>17221.91</v>
      </c>
      <c r="H85" s="14">
        <f t="shared" si="9"/>
        <v>-74984.19</v>
      </c>
      <c r="I85" s="14">
        <f t="shared" si="10"/>
        <v>18.677625449943118</v>
      </c>
      <c r="J85" s="60"/>
    </row>
    <row r="86" spans="1:10" ht="27.75" customHeight="1" thickBot="1" x14ac:dyDescent="0.3">
      <c r="A86" s="169"/>
      <c r="B86" s="101"/>
      <c r="C86" s="167"/>
      <c r="D86" s="38" t="s">
        <v>45</v>
      </c>
      <c r="E86" s="50">
        <f>SUM(F86:F86)</f>
        <v>11500</v>
      </c>
      <c r="F86" s="50">
        <f>F71+F76</f>
        <v>11500</v>
      </c>
      <c r="G86" s="40">
        <f t="shared" si="16"/>
        <v>2430.0419999999999</v>
      </c>
      <c r="H86" s="40">
        <f t="shared" si="9"/>
        <v>-9069.9580000000005</v>
      </c>
      <c r="I86" s="40">
        <f t="shared" si="10"/>
        <v>21.130800000000001</v>
      </c>
      <c r="J86" s="63"/>
    </row>
    <row r="87" spans="1:10" x14ac:dyDescent="0.25">
      <c r="A87" s="148" t="s">
        <v>32</v>
      </c>
      <c r="B87" s="150" t="s">
        <v>53</v>
      </c>
      <c r="C87" s="143" t="s">
        <v>14</v>
      </c>
      <c r="D87" s="46" t="s">
        <v>2</v>
      </c>
      <c r="E87" s="47">
        <f>SUM(E88:E91)</f>
        <v>0</v>
      </c>
      <c r="F87" s="47">
        <f t="shared" ref="F87" si="17">SUM(F88:F91)</f>
        <v>0</v>
      </c>
      <c r="G87" s="37">
        <v>0</v>
      </c>
      <c r="H87" s="37">
        <f t="shared" si="9"/>
        <v>0</v>
      </c>
      <c r="I87" s="37">
        <v>0</v>
      </c>
      <c r="J87" s="82"/>
    </row>
    <row r="88" spans="1:10" ht="24" x14ac:dyDescent="0.25">
      <c r="A88" s="126"/>
      <c r="B88" s="137"/>
      <c r="C88" s="143"/>
      <c r="D88" s="7" t="s">
        <v>3</v>
      </c>
      <c r="E88" s="9">
        <f>SUM(F88:F88)</f>
        <v>0</v>
      </c>
      <c r="F88" s="9">
        <v>0</v>
      </c>
      <c r="G88" s="14">
        <v>0</v>
      </c>
      <c r="H88" s="14">
        <f t="shared" si="9"/>
        <v>0</v>
      </c>
      <c r="I88" s="14">
        <v>0</v>
      </c>
      <c r="J88" s="60"/>
    </row>
    <row r="89" spans="1:10" ht="24" customHeight="1" x14ac:dyDescent="0.25">
      <c r="A89" s="126"/>
      <c r="B89" s="137"/>
      <c r="C89" s="100"/>
      <c r="D89" s="7" t="s">
        <v>4</v>
      </c>
      <c r="E89" s="9">
        <f>SUM(F89:F89)</f>
        <v>0</v>
      </c>
      <c r="F89" s="9">
        <v>0</v>
      </c>
      <c r="G89" s="14">
        <v>0</v>
      </c>
      <c r="H89" s="14">
        <f t="shared" si="9"/>
        <v>0</v>
      </c>
      <c r="I89" s="14">
        <v>0</v>
      </c>
      <c r="J89" s="60"/>
    </row>
    <row r="90" spans="1:10" x14ac:dyDescent="0.25">
      <c r="A90" s="126"/>
      <c r="B90" s="137"/>
      <c r="C90" s="100"/>
      <c r="D90" s="7" t="s">
        <v>5</v>
      </c>
      <c r="E90" s="9">
        <f>SUM(F90:F90)</f>
        <v>0</v>
      </c>
      <c r="F90" s="9">
        <v>0</v>
      </c>
      <c r="G90" s="14">
        <v>0</v>
      </c>
      <c r="H90" s="14">
        <f t="shared" si="9"/>
        <v>0</v>
      </c>
      <c r="I90" s="14">
        <v>0</v>
      </c>
      <c r="J90" s="60"/>
    </row>
    <row r="91" spans="1:10" ht="27" customHeight="1" thickBot="1" x14ac:dyDescent="0.3">
      <c r="A91" s="149"/>
      <c r="B91" s="151"/>
      <c r="C91" s="100"/>
      <c r="D91" s="29" t="s">
        <v>45</v>
      </c>
      <c r="E91" s="45">
        <f>SUM(F91:F91)</f>
        <v>0</v>
      </c>
      <c r="F91" s="45">
        <v>0</v>
      </c>
      <c r="G91" s="27">
        <v>0</v>
      </c>
      <c r="H91" s="27">
        <f t="shared" si="9"/>
        <v>0</v>
      </c>
      <c r="I91" s="27">
        <v>0</v>
      </c>
      <c r="J91" s="60"/>
    </row>
    <row r="92" spans="1:10" x14ac:dyDescent="0.25">
      <c r="A92" s="139"/>
      <c r="B92" s="136" t="s">
        <v>8</v>
      </c>
      <c r="C92" s="136"/>
      <c r="D92" s="48" t="s">
        <v>2</v>
      </c>
      <c r="E92" s="49">
        <f>SUM(E93:E96)</f>
        <v>191706.1</v>
      </c>
      <c r="F92" s="49">
        <f t="shared" ref="F92" si="18">SUM(F93:F96)</f>
        <v>191706.1</v>
      </c>
      <c r="G92" s="43">
        <f>SUM(G93:G96)</f>
        <v>36775.979999999996</v>
      </c>
      <c r="H92" s="43">
        <f t="shared" si="9"/>
        <v>-154930.12</v>
      </c>
      <c r="I92" s="43">
        <f t="shared" si="10"/>
        <v>19.183521025152562</v>
      </c>
      <c r="J92" s="62"/>
    </row>
    <row r="93" spans="1:10" ht="24" x14ac:dyDescent="0.25">
      <c r="A93" s="140"/>
      <c r="B93" s="137"/>
      <c r="C93" s="137"/>
      <c r="D93" s="28" t="s">
        <v>3</v>
      </c>
      <c r="E93" s="9">
        <f>SUM(F93:F93)</f>
        <v>0</v>
      </c>
      <c r="F93" s="9">
        <f t="shared" ref="F93:G96" si="19">F58+F63+F83+F88</f>
        <v>0</v>
      </c>
      <c r="G93" s="14">
        <f t="shared" si="19"/>
        <v>0</v>
      </c>
      <c r="H93" s="14">
        <f t="shared" si="9"/>
        <v>0</v>
      </c>
      <c r="I93" s="14">
        <v>0</v>
      </c>
      <c r="J93" s="60"/>
    </row>
    <row r="94" spans="1:10" ht="27" customHeight="1" x14ac:dyDescent="0.25">
      <c r="A94" s="140"/>
      <c r="B94" s="137"/>
      <c r="C94" s="137"/>
      <c r="D94" s="28" t="s">
        <v>4</v>
      </c>
      <c r="E94" s="9">
        <f>SUM(F94:F94)</f>
        <v>0</v>
      </c>
      <c r="F94" s="9">
        <f t="shared" si="19"/>
        <v>0</v>
      </c>
      <c r="G94" s="14">
        <f t="shared" si="19"/>
        <v>0</v>
      </c>
      <c r="H94" s="14">
        <f t="shared" si="9"/>
        <v>0</v>
      </c>
      <c r="I94" s="14">
        <v>0</v>
      </c>
      <c r="J94" s="60"/>
    </row>
    <row r="95" spans="1:10" x14ac:dyDescent="0.25">
      <c r="A95" s="140"/>
      <c r="B95" s="137"/>
      <c r="C95" s="137"/>
      <c r="D95" s="28" t="s">
        <v>5</v>
      </c>
      <c r="E95" s="9">
        <f>SUM(F95:F95)</f>
        <v>172606.1</v>
      </c>
      <c r="F95" s="9">
        <f>F60+F65+F85+F90</f>
        <v>172606.1</v>
      </c>
      <c r="G95" s="14">
        <f t="shared" si="19"/>
        <v>33133.832999999999</v>
      </c>
      <c r="H95" s="14">
        <f t="shared" si="9"/>
        <v>-139472.26699999999</v>
      </c>
      <c r="I95" s="14">
        <f t="shared" si="10"/>
        <v>19.196212068982497</v>
      </c>
      <c r="J95" s="60"/>
    </row>
    <row r="96" spans="1:10" ht="27.75" customHeight="1" thickBot="1" x14ac:dyDescent="0.3">
      <c r="A96" s="141"/>
      <c r="B96" s="138"/>
      <c r="C96" s="138"/>
      <c r="D96" s="38" t="s">
        <v>45</v>
      </c>
      <c r="E96" s="50">
        <f>SUM(F96:F96)</f>
        <v>19100</v>
      </c>
      <c r="F96" s="50">
        <f t="shared" si="19"/>
        <v>19100</v>
      </c>
      <c r="G96" s="40">
        <f t="shared" si="19"/>
        <v>3642.1469999999999</v>
      </c>
      <c r="H96" s="40">
        <f t="shared" si="9"/>
        <v>-15457.852999999999</v>
      </c>
      <c r="I96" s="40">
        <f t="shared" si="10"/>
        <v>19.068832460732985</v>
      </c>
      <c r="J96" s="63"/>
    </row>
    <row r="97" spans="1:10" ht="15.75" customHeight="1" x14ac:dyDescent="0.25">
      <c r="A97" s="158"/>
      <c r="B97" s="150" t="s">
        <v>17</v>
      </c>
      <c r="C97" s="150"/>
      <c r="D97" s="46" t="s">
        <v>2</v>
      </c>
      <c r="E97" s="47">
        <f>SUM(E98:E101)</f>
        <v>0</v>
      </c>
      <c r="F97" s="47">
        <f t="shared" ref="F97" si="20">SUM(F98:F101)</f>
        <v>0</v>
      </c>
      <c r="G97" s="37">
        <v>0</v>
      </c>
      <c r="H97" s="37">
        <f t="shared" si="9"/>
        <v>0</v>
      </c>
      <c r="I97" s="37">
        <v>0</v>
      </c>
      <c r="J97" s="82"/>
    </row>
    <row r="98" spans="1:10" ht="35.25" customHeight="1" x14ac:dyDescent="0.25">
      <c r="A98" s="140"/>
      <c r="B98" s="137"/>
      <c r="C98" s="137"/>
      <c r="D98" s="7" t="s">
        <v>3</v>
      </c>
      <c r="E98" s="9">
        <f>SUM(F98:F98)</f>
        <v>0</v>
      </c>
      <c r="F98" s="9">
        <f>F88</f>
        <v>0</v>
      </c>
      <c r="G98" s="14">
        <v>0</v>
      </c>
      <c r="H98" s="14">
        <f t="shared" si="9"/>
        <v>0</v>
      </c>
      <c r="I98" s="14">
        <v>0</v>
      </c>
      <c r="J98" s="60"/>
    </row>
    <row r="99" spans="1:10" ht="29.25" customHeight="1" x14ac:dyDescent="0.25">
      <c r="A99" s="140"/>
      <c r="B99" s="137"/>
      <c r="C99" s="137"/>
      <c r="D99" s="7" t="s">
        <v>4</v>
      </c>
      <c r="E99" s="9">
        <f>SUM(F99:F99)</f>
        <v>0</v>
      </c>
      <c r="F99" s="9">
        <f>F89</f>
        <v>0</v>
      </c>
      <c r="G99" s="14">
        <v>0</v>
      </c>
      <c r="H99" s="14">
        <f t="shared" si="9"/>
        <v>0</v>
      </c>
      <c r="I99" s="14">
        <v>0</v>
      </c>
      <c r="J99" s="60"/>
    </row>
    <row r="100" spans="1:10" ht="21.75" customHeight="1" x14ac:dyDescent="0.25">
      <c r="A100" s="140"/>
      <c r="B100" s="137"/>
      <c r="C100" s="137"/>
      <c r="D100" s="7" t="s">
        <v>5</v>
      </c>
      <c r="E100" s="9">
        <f>SUM(F100:F100)</f>
        <v>0</v>
      </c>
      <c r="F100" s="9">
        <f>F90</f>
        <v>0</v>
      </c>
      <c r="G100" s="14">
        <v>0</v>
      </c>
      <c r="H100" s="14">
        <f t="shared" si="9"/>
        <v>0</v>
      </c>
      <c r="I100" s="14">
        <v>0</v>
      </c>
      <c r="J100" s="60"/>
    </row>
    <row r="101" spans="1:10" ht="38.25" customHeight="1" x14ac:dyDescent="0.25">
      <c r="A101" s="140"/>
      <c r="B101" s="137"/>
      <c r="C101" s="137"/>
      <c r="D101" s="8" t="s">
        <v>45</v>
      </c>
      <c r="E101" s="9">
        <f>SUM(F101:F101)</f>
        <v>0</v>
      </c>
      <c r="F101" s="9">
        <f>F91</f>
        <v>0</v>
      </c>
      <c r="G101" s="14">
        <v>0</v>
      </c>
      <c r="H101" s="14">
        <f t="shared" si="9"/>
        <v>0</v>
      </c>
      <c r="I101" s="14">
        <v>0</v>
      </c>
      <c r="J101" s="61"/>
    </row>
    <row r="102" spans="1:10" ht="15.75" thickBot="1" x14ac:dyDescent="0.3">
      <c r="A102" s="120" t="s">
        <v>49</v>
      </c>
      <c r="B102" s="117"/>
      <c r="C102" s="117"/>
      <c r="D102" s="117"/>
      <c r="E102" s="117"/>
      <c r="F102" s="117"/>
      <c r="G102" s="121"/>
      <c r="H102" s="121"/>
      <c r="I102" s="121"/>
      <c r="J102" s="122"/>
    </row>
    <row r="103" spans="1:10" ht="34.5" customHeight="1" x14ac:dyDescent="0.25">
      <c r="A103" s="160" t="s">
        <v>33</v>
      </c>
      <c r="B103" s="164" t="s">
        <v>51</v>
      </c>
      <c r="C103" s="164" t="s">
        <v>35</v>
      </c>
      <c r="D103" s="41" t="s">
        <v>2</v>
      </c>
      <c r="E103" s="42">
        <f>SUM(E104:E107)</f>
        <v>7400</v>
      </c>
      <c r="F103" s="42">
        <f t="shared" ref="F103" si="21">SUM(F104:F107)</f>
        <v>7400</v>
      </c>
      <c r="G103" s="43">
        <f>SUM(G104:G107)</f>
        <v>2409.4580000000001</v>
      </c>
      <c r="H103" s="43">
        <f t="shared" ref="H103:H106" si="22">G103-F103</f>
        <v>-4990.5419999999995</v>
      </c>
      <c r="I103" s="43">
        <f>G103/F103*100</f>
        <v>32.560243243243242</v>
      </c>
      <c r="J103" s="83" t="s">
        <v>87</v>
      </c>
    </row>
    <row r="104" spans="1:10" ht="40.5" customHeight="1" x14ac:dyDescent="0.25">
      <c r="A104" s="161"/>
      <c r="B104" s="163"/>
      <c r="C104" s="163"/>
      <c r="D104" s="31" t="s">
        <v>3</v>
      </c>
      <c r="E104" s="12">
        <f>SUM(F104:F104)</f>
        <v>0</v>
      </c>
      <c r="F104" s="12">
        <v>0</v>
      </c>
      <c r="G104" s="14">
        <v>0</v>
      </c>
      <c r="H104" s="14">
        <f t="shared" si="22"/>
        <v>0</v>
      </c>
      <c r="I104" s="14">
        <v>0</v>
      </c>
      <c r="J104" s="84"/>
    </row>
    <row r="105" spans="1:10" ht="36" customHeight="1" x14ac:dyDescent="0.25">
      <c r="A105" s="161"/>
      <c r="B105" s="163"/>
      <c r="C105" s="72"/>
      <c r="D105" s="31" t="s">
        <v>4</v>
      </c>
      <c r="E105" s="12">
        <f>SUM(F105:F105)</f>
        <v>0</v>
      </c>
      <c r="F105" s="12">
        <v>0</v>
      </c>
      <c r="G105" s="14">
        <v>0</v>
      </c>
      <c r="H105" s="14">
        <f t="shared" si="22"/>
        <v>0</v>
      </c>
      <c r="I105" s="14">
        <v>0</v>
      </c>
      <c r="J105" s="84"/>
    </row>
    <row r="106" spans="1:10" ht="24.75" customHeight="1" x14ac:dyDescent="0.25">
      <c r="A106" s="161"/>
      <c r="B106" s="163"/>
      <c r="C106" s="72"/>
      <c r="D106" s="31" t="s">
        <v>5</v>
      </c>
      <c r="E106" s="12">
        <f>SUM(F106:F106)</f>
        <v>7400</v>
      </c>
      <c r="F106" s="12">
        <v>7400</v>
      </c>
      <c r="G106" s="14">
        <v>2409.4580000000001</v>
      </c>
      <c r="H106" s="14">
        <f t="shared" si="22"/>
        <v>-4990.5419999999995</v>
      </c>
      <c r="I106" s="14">
        <f t="shared" ref="I106:I148" si="23">G106/F106*100</f>
        <v>32.560243243243242</v>
      </c>
      <c r="J106" s="84"/>
    </row>
    <row r="107" spans="1:10" ht="42" customHeight="1" thickBot="1" x14ac:dyDescent="0.3">
      <c r="A107" s="162"/>
      <c r="B107" s="173"/>
      <c r="C107" s="103"/>
      <c r="D107" s="38" t="s">
        <v>45</v>
      </c>
      <c r="E107" s="39">
        <f>SUM(F107:F107)</f>
        <v>0</v>
      </c>
      <c r="F107" s="39">
        <v>0</v>
      </c>
      <c r="G107" s="40">
        <v>0</v>
      </c>
      <c r="H107" s="40">
        <f>G107-F107</f>
        <v>0</v>
      </c>
      <c r="I107" s="40">
        <v>0</v>
      </c>
      <c r="J107" s="85"/>
    </row>
    <row r="108" spans="1:10" x14ac:dyDescent="0.25">
      <c r="A108" s="177" t="s">
        <v>37</v>
      </c>
      <c r="B108" s="171" t="s">
        <v>40</v>
      </c>
      <c r="C108" s="163" t="s">
        <v>36</v>
      </c>
      <c r="D108" s="30" t="s">
        <v>2</v>
      </c>
      <c r="E108" s="36">
        <f>SUM(E109:E112)</f>
        <v>2000</v>
      </c>
      <c r="F108" s="36">
        <f t="shared" ref="F108" si="24">SUM(F109:F112)</f>
        <v>2000</v>
      </c>
      <c r="G108" s="37">
        <f>SUM(G109:G112)</f>
        <v>300.32900000000001</v>
      </c>
      <c r="H108" s="37">
        <f t="shared" ref="H108:H148" si="25">G108-F108</f>
        <v>-1699.671</v>
      </c>
      <c r="I108" s="37">
        <f t="shared" si="23"/>
        <v>15.016450000000001</v>
      </c>
      <c r="J108" s="99" t="s">
        <v>106</v>
      </c>
    </row>
    <row r="109" spans="1:10" ht="24" x14ac:dyDescent="0.25">
      <c r="A109" s="178"/>
      <c r="B109" s="174"/>
      <c r="C109" s="163"/>
      <c r="D109" s="5" t="s">
        <v>3</v>
      </c>
      <c r="E109" s="12">
        <f>SUM(F109:F109)</f>
        <v>0</v>
      </c>
      <c r="F109" s="12">
        <v>0</v>
      </c>
      <c r="G109" s="14">
        <v>0</v>
      </c>
      <c r="H109" s="14">
        <f t="shared" si="25"/>
        <v>0</v>
      </c>
      <c r="I109" s="14">
        <v>0</v>
      </c>
      <c r="J109" s="100"/>
    </row>
    <row r="110" spans="1:10" ht="27" customHeight="1" x14ac:dyDescent="0.25">
      <c r="A110" s="178"/>
      <c r="B110" s="174"/>
      <c r="C110" s="163"/>
      <c r="D110" s="5" t="s">
        <v>4</v>
      </c>
      <c r="E110" s="12">
        <f>SUM(F110:F110)</f>
        <v>0</v>
      </c>
      <c r="F110" s="12">
        <v>0</v>
      </c>
      <c r="G110" s="14">
        <v>0</v>
      </c>
      <c r="H110" s="14">
        <f t="shared" si="25"/>
        <v>0</v>
      </c>
      <c r="I110" s="14">
        <v>0</v>
      </c>
      <c r="J110" s="100"/>
    </row>
    <row r="111" spans="1:10" x14ac:dyDescent="0.25">
      <c r="A111" s="178"/>
      <c r="B111" s="174"/>
      <c r="C111" s="163"/>
      <c r="D111" s="5" t="s">
        <v>5</v>
      </c>
      <c r="E111" s="12">
        <f>SUM(F111:F111)</f>
        <v>2000</v>
      </c>
      <c r="F111" s="12">
        <v>2000</v>
      </c>
      <c r="G111" s="14">
        <v>300.32900000000001</v>
      </c>
      <c r="H111" s="14">
        <f t="shared" si="25"/>
        <v>-1699.671</v>
      </c>
      <c r="I111" s="14">
        <f t="shared" si="23"/>
        <v>15.016450000000001</v>
      </c>
      <c r="J111" s="100"/>
    </row>
    <row r="112" spans="1:10" ht="27" customHeight="1" thickBot="1" x14ac:dyDescent="0.3">
      <c r="A112" s="179"/>
      <c r="B112" s="71"/>
      <c r="C112" s="163"/>
      <c r="D112" s="29" t="s">
        <v>45</v>
      </c>
      <c r="E112" s="32">
        <f>SUM(F112:F112)</f>
        <v>0</v>
      </c>
      <c r="F112" s="32">
        <v>0</v>
      </c>
      <c r="G112" s="27">
        <v>0</v>
      </c>
      <c r="H112" s="27">
        <f t="shared" si="25"/>
        <v>0</v>
      </c>
      <c r="I112" s="27">
        <v>0</v>
      </c>
      <c r="J112" s="101"/>
    </row>
    <row r="113" spans="1:10" x14ac:dyDescent="0.25">
      <c r="A113" s="180" t="s">
        <v>38</v>
      </c>
      <c r="B113" s="175" t="s">
        <v>39</v>
      </c>
      <c r="C113" s="164" t="s">
        <v>36</v>
      </c>
      <c r="D113" s="41" t="s">
        <v>2</v>
      </c>
      <c r="E113" s="42">
        <f>SUM(E114:E117)</f>
        <v>70</v>
      </c>
      <c r="F113" s="42">
        <f t="shared" ref="F113" si="26">SUM(F114:F117)</f>
        <v>70</v>
      </c>
      <c r="G113" s="43">
        <f>SUM(G114:G117)</f>
        <v>0</v>
      </c>
      <c r="H113" s="43">
        <f t="shared" si="25"/>
        <v>-70</v>
      </c>
      <c r="I113" s="43">
        <f t="shared" si="23"/>
        <v>0</v>
      </c>
      <c r="J113" s="102" t="s">
        <v>81</v>
      </c>
    </row>
    <row r="114" spans="1:10" ht="24" x14ac:dyDescent="0.25">
      <c r="A114" s="178"/>
      <c r="B114" s="174"/>
      <c r="C114" s="163"/>
      <c r="D114" s="31" t="s">
        <v>3</v>
      </c>
      <c r="E114" s="12">
        <f>SUM(F114:F114)</f>
        <v>0</v>
      </c>
      <c r="F114" s="12">
        <v>0</v>
      </c>
      <c r="G114" s="14">
        <v>0</v>
      </c>
      <c r="H114" s="14">
        <f t="shared" si="25"/>
        <v>0</v>
      </c>
      <c r="I114" s="14">
        <v>0</v>
      </c>
      <c r="J114" s="72"/>
    </row>
    <row r="115" spans="1:10" ht="26.25" customHeight="1" x14ac:dyDescent="0.25">
      <c r="A115" s="178"/>
      <c r="B115" s="174"/>
      <c r="C115" s="163"/>
      <c r="D115" s="31" t="s">
        <v>4</v>
      </c>
      <c r="E115" s="12">
        <f>SUM(F115:F115)</f>
        <v>0</v>
      </c>
      <c r="F115" s="12">
        <v>0</v>
      </c>
      <c r="G115" s="14">
        <v>0</v>
      </c>
      <c r="H115" s="14">
        <f t="shared" si="25"/>
        <v>0</v>
      </c>
      <c r="I115" s="14">
        <v>0</v>
      </c>
      <c r="J115" s="72"/>
    </row>
    <row r="116" spans="1:10" x14ac:dyDescent="0.25">
      <c r="A116" s="178"/>
      <c r="B116" s="174"/>
      <c r="C116" s="163"/>
      <c r="D116" s="31" t="s">
        <v>5</v>
      </c>
      <c r="E116" s="12">
        <f>SUM(F116:F116)</f>
        <v>70</v>
      </c>
      <c r="F116" s="12">
        <v>70</v>
      </c>
      <c r="G116" s="14">
        <v>0</v>
      </c>
      <c r="H116" s="14">
        <f t="shared" si="25"/>
        <v>-70</v>
      </c>
      <c r="I116" s="14">
        <f t="shared" si="23"/>
        <v>0</v>
      </c>
      <c r="J116" s="72"/>
    </row>
    <row r="117" spans="1:10" ht="26.25" customHeight="1" thickBot="1" x14ac:dyDescent="0.3">
      <c r="A117" s="181"/>
      <c r="B117" s="176"/>
      <c r="C117" s="173"/>
      <c r="D117" s="38" t="s">
        <v>45</v>
      </c>
      <c r="E117" s="39">
        <f>SUM(F117:F117)</f>
        <v>0</v>
      </c>
      <c r="F117" s="39">
        <v>0</v>
      </c>
      <c r="G117" s="40">
        <v>0</v>
      </c>
      <c r="H117" s="40">
        <f t="shared" si="25"/>
        <v>0</v>
      </c>
      <c r="I117" s="40">
        <v>0</v>
      </c>
      <c r="J117" s="103"/>
    </row>
    <row r="118" spans="1:10" x14ac:dyDescent="0.25">
      <c r="A118" s="114"/>
      <c r="B118" s="171" t="s">
        <v>9</v>
      </c>
      <c r="C118" s="171"/>
      <c r="D118" s="30" t="s">
        <v>2</v>
      </c>
      <c r="E118" s="36">
        <f>SUM(E119:E122)</f>
        <v>9470</v>
      </c>
      <c r="F118" s="36">
        <f t="shared" ref="F118" si="27">SUM(F119:F122)</f>
        <v>9470</v>
      </c>
      <c r="G118" s="37">
        <f>SUM(G119:G122)</f>
        <v>2709.7870000000003</v>
      </c>
      <c r="H118" s="37">
        <f t="shared" si="25"/>
        <v>-6760.2129999999997</v>
      </c>
      <c r="I118" s="37">
        <f t="shared" si="23"/>
        <v>28.614435058078147</v>
      </c>
      <c r="J118" s="94" t="s">
        <v>77</v>
      </c>
    </row>
    <row r="119" spans="1:10" ht="24" x14ac:dyDescent="0.25">
      <c r="A119" s="135"/>
      <c r="B119" s="172"/>
      <c r="C119" s="172"/>
      <c r="D119" s="2" t="s">
        <v>3</v>
      </c>
      <c r="E119" s="12">
        <f>SUM(F119:F119)</f>
        <v>0</v>
      </c>
      <c r="F119" s="12">
        <f t="shared" ref="F119:G122" si="28">F104+F109+F114</f>
        <v>0</v>
      </c>
      <c r="G119" s="14">
        <f t="shared" si="28"/>
        <v>0</v>
      </c>
      <c r="H119" s="14">
        <f t="shared" si="25"/>
        <v>0</v>
      </c>
      <c r="I119" s="14">
        <v>0</v>
      </c>
      <c r="J119" s="91"/>
    </row>
    <row r="120" spans="1:10" ht="27.75" customHeight="1" x14ac:dyDescent="0.25">
      <c r="A120" s="135"/>
      <c r="B120" s="172"/>
      <c r="C120" s="172"/>
      <c r="D120" s="2" t="s">
        <v>4</v>
      </c>
      <c r="E120" s="12">
        <f>SUM(F120:F120)</f>
        <v>0</v>
      </c>
      <c r="F120" s="12">
        <f t="shared" si="28"/>
        <v>0</v>
      </c>
      <c r="G120" s="14">
        <f t="shared" si="28"/>
        <v>0</v>
      </c>
      <c r="H120" s="14">
        <f t="shared" si="25"/>
        <v>0</v>
      </c>
      <c r="I120" s="14">
        <v>0</v>
      </c>
      <c r="J120" s="91"/>
    </row>
    <row r="121" spans="1:10" ht="22.5" customHeight="1" x14ac:dyDescent="0.25">
      <c r="A121" s="135"/>
      <c r="B121" s="172"/>
      <c r="C121" s="172"/>
      <c r="D121" s="2" t="s">
        <v>5</v>
      </c>
      <c r="E121" s="12">
        <f>SUM(F121:F121)</f>
        <v>9470</v>
      </c>
      <c r="F121" s="12">
        <f>F106+F111+F116</f>
        <v>9470</v>
      </c>
      <c r="G121" s="14">
        <f t="shared" si="28"/>
        <v>2709.7870000000003</v>
      </c>
      <c r="H121" s="14">
        <f t="shared" si="25"/>
        <v>-6760.2129999999997</v>
      </c>
      <c r="I121" s="14">
        <f t="shared" si="23"/>
        <v>28.614435058078147</v>
      </c>
      <c r="J121" s="91"/>
    </row>
    <row r="122" spans="1:10" ht="27" customHeight="1" thickBot="1" x14ac:dyDescent="0.3">
      <c r="A122" s="112"/>
      <c r="B122" s="170"/>
      <c r="C122" s="170"/>
      <c r="D122" s="29" t="s">
        <v>45</v>
      </c>
      <c r="E122" s="32">
        <f>SUM(F122:F122)</f>
        <v>0</v>
      </c>
      <c r="F122" s="32">
        <f t="shared" si="28"/>
        <v>0</v>
      </c>
      <c r="G122" s="27">
        <f t="shared" si="28"/>
        <v>0</v>
      </c>
      <c r="H122" s="27">
        <f t="shared" si="25"/>
        <v>0</v>
      </c>
      <c r="I122" s="27">
        <v>0</v>
      </c>
      <c r="J122" s="92"/>
    </row>
    <row r="123" spans="1:10" ht="15" customHeight="1" x14ac:dyDescent="0.25">
      <c r="A123" s="76" t="s">
        <v>19</v>
      </c>
      <c r="B123" s="77"/>
      <c r="C123" s="164"/>
      <c r="D123" s="53" t="s">
        <v>2</v>
      </c>
      <c r="E123" s="54">
        <f>SUM(E124:E127)</f>
        <v>259460.4</v>
      </c>
      <c r="F123" s="54">
        <f>SUM(F124:F127)</f>
        <v>259018.739</v>
      </c>
      <c r="G123" s="55">
        <f>SUM(G124:G127)</f>
        <v>48196.618999999999</v>
      </c>
      <c r="H123" s="43">
        <f t="shared" si="25"/>
        <v>-210822.12</v>
      </c>
      <c r="I123" s="43">
        <f t="shared" si="23"/>
        <v>18.607386935043337</v>
      </c>
      <c r="J123" s="94" t="s">
        <v>77</v>
      </c>
    </row>
    <row r="124" spans="1:10" ht="24" x14ac:dyDescent="0.25">
      <c r="A124" s="78"/>
      <c r="B124" s="79"/>
      <c r="C124" s="72"/>
      <c r="D124" s="3" t="s">
        <v>3</v>
      </c>
      <c r="E124" s="13">
        <f t="shared" ref="E124:G127" si="29">E47+E93+E119</f>
        <v>0</v>
      </c>
      <c r="F124" s="13">
        <f t="shared" si="29"/>
        <v>14.9</v>
      </c>
      <c r="G124" s="26">
        <f t="shared" si="29"/>
        <v>0</v>
      </c>
      <c r="H124" s="14">
        <f t="shared" si="25"/>
        <v>-14.9</v>
      </c>
      <c r="I124" s="14">
        <f t="shared" si="23"/>
        <v>0</v>
      </c>
      <c r="J124" s="91"/>
    </row>
    <row r="125" spans="1:10" ht="36" x14ac:dyDescent="0.25">
      <c r="A125" s="78"/>
      <c r="B125" s="79"/>
      <c r="C125" s="72"/>
      <c r="D125" s="3" t="s">
        <v>4</v>
      </c>
      <c r="E125" s="13">
        <f t="shared" si="29"/>
        <v>1619.8</v>
      </c>
      <c r="F125" s="13">
        <f t="shared" si="29"/>
        <v>876.90899999999999</v>
      </c>
      <c r="G125" s="26">
        <f t="shared" si="29"/>
        <v>0</v>
      </c>
      <c r="H125" s="14">
        <f t="shared" si="25"/>
        <v>-876.90899999999999</v>
      </c>
      <c r="I125" s="14">
        <f t="shared" si="23"/>
        <v>0</v>
      </c>
      <c r="J125" s="91"/>
    </row>
    <row r="126" spans="1:10" x14ac:dyDescent="0.25">
      <c r="A126" s="78"/>
      <c r="B126" s="79"/>
      <c r="C126" s="72"/>
      <c r="D126" s="3" t="s">
        <v>5</v>
      </c>
      <c r="E126" s="13">
        <f t="shared" si="29"/>
        <v>237190.6</v>
      </c>
      <c r="F126" s="13">
        <f>F49+F95+F121</f>
        <v>237476.93</v>
      </c>
      <c r="G126" s="26">
        <f t="shared" si="29"/>
        <v>44493.33</v>
      </c>
      <c r="H126" s="14">
        <f t="shared" si="25"/>
        <v>-192983.59999999998</v>
      </c>
      <c r="I126" s="14">
        <f t="shared" si="23"/>
        <v>18.735853625865893</v>
      </c>
      <c r="J126" s="91"/>
    </row>
    <row r="127" spans="1:10" ht="24.75" thickBot="1" x14ac:dyDescent="0.3">
      <c r="A127" s="80"/>
      <c r="B127" s="81"/>
      <c r="C127" s="103"/>
      <c r="D127" s="56" t="s">
        <v>45</v>
      </c>
      <c r="E127" s="57">
        <f t="shared" si="29"/>
        <v>20650</v>
      </c>
      <c r="F127" s="57">
        <f t="shared" si="29"/>
        <v>20650</v>
      </c>
      <c r="G127" s="58">
        <f t="shared" si="29"/>
        <v>3703.2889999999998</v>
      </c>
      <c r="H127" s="40">
        <f t="shared" si="25"/>
        <v>-16946.710999999999</v>
      </c>
      <c r="I127" s="40">
        <f t="shared" si="23"/>
        <v>17.933602905569007</v>
      </c>
      <c r="J127" s="92"/>
    </row>
    <row r="128" spans="1:10" x14ac:dyDescent="0.25">
      <c r="A128" s="69" t="s">
        <v>10</v>
      </c>
      <c r="B128" s="70"/>
      <c r="C128" s="4"/>
      <c r="D128" s="30"/>
      <c r="E128" s="36"/>
      <c r="F128" s="36"/>
      <c r="G128" s="37"/>
      <c r="H128" s="37"/>
      <c r="I128" s="37"/>
      <c r="J128" s="52"/>
    </row>
    <row r="129" spans="1:10" ht="15" customHeight="1" x14ac:dyDescent="0.25">
      <c r="A129" s="64" t="s">
        <v>18</v>
      </c>
      <c r="B129" s="73"/>
      <c r="C129" s="170"/>
      <c r="D129" s="2" t="s">
        <v>2</v>
      </c>
      <c r="E129" s="12">
        <f>SUM(E130:E133)</f>
        <v>0</v>
      </c>
      <c r="F129" s="12">
        <f t="shared" ref="F129" si="30">SUM(F130:F133)</f>
        <v>0</v>
      </c>
      <c r="G129" s="14">
        <f>SUM(G130:G133)</f>
        <v>0</v>
      </c>
      <c r="H129" s="14">
        <f t="shared" si="25"/>
        <v>0</v>
      </c>
      <c r="I129" s="14">
        <v>0</v>
      </c>
      <c r="J129" s="204" t="s">
        <v>77</v>
      </c>
    </row>
    <row r="130" spans="1:10" ht="24" x14ac:dyDescent="0.25">
      <c r="A130" s="74"/>
      <c r="B130" s="75"/>
      <c r="C130" s="72"/>
      <c r="D130" s="2" t="s">
        <v>3</v>
      </c>
      <c r="E130" s="12">
        <f>SUM(F130:F130)</f>
        <v>0</v>
      </c>
      <c r="F130" s="12">
        <f t="shared" ref="F130:G133" si="31">F52+F98</f>
        <v>0</v>
      </c>
      <c r="G130" s="14">
        <f t="shared" si="31"/>
        <v>0</v>
      </c>
      <c r="H130" s="14">
        <f t="shared" si="25"/>
        <v>0</v>
      </c>
      <c r="I130" s="14">
        <v>0</v>
      </c>
      <c r="J130" s="91"/>
    </row>
    <row r="131" spans="1:10" ht="33" customHeight="1" x14ac:dyDescent="0.25">
      <c r="A131" s="74"/>
      <c r="B131" s="75"/>
      <c r="C131" s="72"/>
      <c r="D131" s="2" t="s">
        <v>4</v>
      </c>
      <c r="E131" s="12">
        <f>SUM(F131:F131)</f>
        <v>0</v>
      </c>
      <c r="F131" s="12">
        <f t="shared" si="31"/>
        <v>0</v>
      </c>
      <c r="G131" s="14">
        <f t="shared" si="31"/>
        <v>0</v>
      </c>
      <c r="H131" s="14">
        <f t="shared" si="25"/>
        <v>0</v>
      </c>
      <c r="I131" s="14">
        <v>0</v>
      </c>
      <c r="J131" s="91"/>
    </row>
    <row r="132" spans="1:10" ht="24.75" customHeight="1" x14ac:dyDescent="0.25">
      <c r="A132" s="74"/>
      <c r="B132" s="75"/>
      <c r="C132" s="72"/>
      <c r="D132" s="2" t="s">
        <v>5</v>
      </c>
      <c r="E132" s="12">
        <f>SUM(F132:F132)</f>
        <v>0</v>
      </c>
      <c r="F132" s="12">
        <f t="shared" si="31"/>
        <v>0</v>
      </c>
      <c r="G132" s="14">
        <f t="shared" si="31"/>
        <v>0</v>
      </c>
      <c r="H132" s="14">
        <f t="shared" si="25"/>
        <v>0</v>
      </c>
      <c r="I132" s="14">
        <v>0</v>
      </c>
      <c r="J132" s="91"/>
    </row>
    <row r="133" spans="1:10" ht="26.25" customHeight="1" thickBot="1" x14ac:dyDescent="0.3">
      <c r="A133" s="74"/>
      <c r="B133" s="75"/>
      <c r="C133" s="72"/>
      <c r="D133" s="33" t="s">
        <v>45</v>
      </c>
      <c r="E133" s="32">
        <f>SUM(F133:F133)</f>
        <v>0</v>
      </c>
      <c r="F133" s="32">
        <f t="shared" si="31"/>
        <v>0</v>
      </c>
      <c r="G133" s="27">
        <f t="shared" si="31"/>
        <v>0</v>
      </c>
      <c r="H133" s="27">
        <f t="shared" si="25"/>
        <v>0</v>
      </c>
      <c r="I133" s="27">
        <v>0</v>
      </c>
      <c r="J133" s="91"/>
    </row>
    <row r="134" spans="1:10" ht="26.25" customHeight="1" x14ac:dyDescent="0.25">
      <c r="A134" s="214" t="s">
        <v>46</v>
      </c>
      <c r="B134" s="215"/>
      <c r="C134" s="216"/>
      <c r="D134" s="44" t="s">
        <v>2</v>
      </c>
      <c r="E134" s="42">
        <f>SUM(F134:F134)</f>
        <v>0</v>
      </c>
      <c r="F134" s="42">
        <f>F56+F102</f>
        <v>0</v>
      </c>
      <c r="G134" s="43">
        <v>0</v>
      </c>
      <c r="H134" s="43">
        <f t="shared" si="25"/>
        <v>0</v>
      </c>
      <c r="I134" s="43">
        <v>0</v>
      </c>
      <c r="J134" s="94" t="s">
        <v>77</v>
      </c>
    </row>
    <row r="135" spans="1:10" ht="26.25" customHeight="1" x14ac:dyDescent="0.25">
      <c r="A135" s="67"/>
      <c r="B135" s="68"/>
      <c r="C135" s="72"/>
      <c r="D135" s="34" t="s">
        <v>3</v>
      </c>
      <c r="E135" s="12">
        <v>0</v>
      </c>
      <c r="F135" s="12">
        <v>0</v>
      </c>
      <c r="G135" s="14">
        <v>0</v>
      </c>
      <c r="H135" s="14">
        <f t="shared" si="25"/>
        <v>0</v>
      </c>
      <c r="I135" s="14">
        <v>0</v>
      </c>
      <c r="J135" s="91"/>
    </row>
    <row r="136" spans="1:10" ht="33" customHeight="1" x14ac:dyDescent="0.25">
      <c r="A136" s="67"/>
      <c r="B136" s="68"/>
      <c r="C136" s="72"/>
      <c r="D136" s="34" t="s">
        <v>4</v>
      </c>
      <c r="E136" s="12">
        <v>0</v>
      </c>
      <c r="F136" s="12">
        <v>0</v>
      </c>
      <c r="G136" s="14">
        <v>0</v>
      </c>
      <c r="H136" s="14">
        <f t="shared" si="25"/>
        <v>0</v>
      </c>
      <c r="I136" s="14">
        <v>0</v>
      </c>
      <c r="J136" s="91"/>
    </row>
    <row r="137" spans="1:10" ht="26.25" customHeight="1" x14ac:dyDescent="0.25">
      <c r="A137" s="67"/>
      <c r="B137" s="68"/>
      <c r="C137" s="72"/>
      <c r="D137" s="34" t="s">
        <v>5</v>
      </c>
      <c r="E137" s="12">
        <v>0</v>
      </c>
      <c r="F137" s="12">
        <v>0</v>
      </c>
      <c r="G137" s="14">
        <v>0</v>
      </c>
      <c r="H137" s="14">
        <f t="shared" si="25"/>
        <v>0</v>
      </c>
      <c r="I137" s="14">
        <v>0</v>
      </c>
      <c r="J137" s="91"/>
    </row>
    <row r="138" spans="1:10" ht="26.25" customHeight="1" thickBot="1" x14ac:dyDescent="0.3">
      <c r="A138" s="217"/>
      <c r="B138" s="218"/>
      <c r="C138" s="103"/>
      <c r="D138" s="38" t="s">
        <v>45</v>
      </c>
      <c r="E138" s="39">
        <v>0</v>
      </c>
      <c r="F138" s="39">
        <v>0</v>
      </c>
      <c r="G138" s="40">
        <v>0</v>
      </c>
      <c r="H138" s="40">
        <f t="shared" si="25"/>
        <v>0</v>
      </c>
      <c r="I138" s="40">
        <v>0</v>
      </c>
      <c r="J138" s="92"/>
    </row>
    <row r="139" spans="1:10" ht="26.25" customHeight="1" x14ac:dyDescent="0.25">
      <c r="A139" s="67" t="s">
        <v>52</v>
      </c>
      <c r="B139" s="75"/>
      <c r="C139" s="72"/>
      <c r="D139" s="35" t="s">
        <v>2</v>
      </c>
      <c r="E139" s="36">
        <v>0</v>
      </c>
      <c r="F139" s="36">
        <v>0</v>
      </c>
      <c r="G139" s="37">
        <v>0</v>
      </c>
      <c r="H139" s="37">
        <f t="shared" si="25"/>
        <v>0</v>
      </c>
      <c r="I139" s="37">
        <v>0</v>
      </c>
      <c r="J139" s="93" t="s">
        <v>77</v>
      </c>
    </row>
    <row r="140" spans="1:10" ht="26.25" customHeight="1" x14ac:dyDescent="0.25">
      <c r="A140" s="74"/>
      <c r="B140" s="75"/>
      <c r="C140" s="72"/>
      <c r="D140" s="8" t="s">
        <v>3</v>
      </c>
      <c r="E140" s="12">
        <v>0</v>
      </c>
      <c r="F140" s="12">
        <v>0</v>
      </c>
      <c r="G140" s="14">
        <v>0</v>
      </c>
      <c r="H140" s="14">
        <f t="shared" si="25"/>
        <v>0</v>
      </c>
      <c r="I140" s="14">
        <v>0</v>
      </c>
      <c r="J140" s="91"/>
    </row>
    <row r="141" spans="1:10" ht="33.75" customHeight="1" x14ac:dyDescent="0.25">
      <c r="A141" s="74"/>
      <c r="B141" s="75"/>
      <c r="C141" s="72"/>
      <c r="D141" s="8" t="s">
        <v>4</v>
      </c>
      <c r="E141" s="12">
        <v>0</v>
      </c>
      <c r="F141" s="12">
        <v>0</v>
      </c>
      <c r="G141" s="14">
        <v>0</v>
      </c>
      <c r="H141" s="14">
        <f t="shared" si="25"/>
        <v>0</v>
      </c>
      <c r="I141" s="14">
        <v>0</v>
      </c>
      <c r="J141" s="91"/>
    </row>
    <row r="142" spans="1:10" ht="26.25" customHeight="1" x14ac:dyDescent="0.25">
      <c r="A142" s="74"/>
      <c r="B142" s="75"/>
      <c r="C142" s="72"/>
      <c r="D142" s="8" t="s">
        <v>5</v>
      </c>
      <c r="E142" s="12">
        <v>0</v>
      </c>
      <c r="F142" s="12">
        <v>0</v>
      </c>
      <c r="G142" s="14">
        <v>0</v>
      </c>
      <c r="H142" s="14">
        <f>G142-F142</f>
        <v>0</v>
      </c>
      <c r="I142" s="14">
        <v>0</v>
      </c>
      <c r="J142" s="91"/>
    </row>
    <row r="143" spans="1:10" ht="26.25" customHeight="1" thickBot="1" x14ac:dyDescent="0.3">
      <c r="A143" s="74"/>
      <c r="B143" s="75"/>
      <c r="C143" s="72"/>
      <c r="D143" s="33" t="s">
        <v>45</v>
      </c>
      <c r="E143" s="32">
        <v>0</v>
      </c>
      <c r="F143" s="32">
        <v>0</v>
      </c>
      <c r="G143" s="27">
        <v>0</v>
      </c>
      <c r="H143" s="27">
        <f t="shared" si="25"/>
        <v>0</v>
      </c>
      <c r="I143" s="27">
        <v>0</v>
      </c>
      <c r="J143" s="91"/>
    </row>
    <row r="144" spans="1:10" ht="15" customHeight="1" x14ac:dyDescent="0.25">
      <c r="A144" s="214" t="s">
        <v>11</v>
      </c>
      <c r="B144" s="215"/>
      <c r="C144" s="216"/>
      <c r="D144" s="44" t="s">
        <v>2</v>
      </c>
      <c r="E144" s="42">
        <f>SUM(E145:E148)</f>
        <v>259018.739</v>
      </c>
      <c r="F144" s="42">
        <f t="shared" ref="F144" si="32">SUM(F145:F148)</f>
        <v>259018.739</v>
      </c>
      <c r="G144" s="43">
        <f>SUM(G145:G148)</f>
        <v>48196.618999999999</v>
      </c>
      <c r="H144" s="43">
        <f t="shared" si="25"/>
        <v>-210822.12</v>
      </c>
      <c r="I144" s="43">
        <f t="shared" si="23"/>
        <v>18.607386935043337</v>
      </c>
      <c r="J144" s="94" t="s">
        <v>77</v>
      </c>
    </row>
    <row r="145" spans="1:10" ht="24" x14ac:dyDescent="0.25">
      <c r="A145" s="67"/>
      <c r="B145" s="68"/>
      <c r="C145" s="72"/>
      <c r="D145" s="34" t="s">
        <v>3</v>
      </c>
      <c r="E145" s="12">
        <f>SUM(F145:F145)</f>
        <v>14.9</v>
      </c>
      <c r="F145" s="12">
        <f t="shared" ref="F145:G148" si="33">F124-F130</f>
        <v>14.9</v>
      </c>
      <c r="G145" s="12">
        <f t="shared" si="33"/>
        <v>0</v>
      </c>
      <c r="H145" s="14">
        <f t="shared" si="25"/>
        <v>-14.9</v>
      </c>
      <c r="I145" s="14">
        <f>G145/F145*100</f>
        <v>0</v>
      </c>
      <c r="J145" s="91"/>
    </row>
    <row r="146" spans="1:10" ht="33" customHeight="1" x14ac:dyDescent="0.25">
      <c r="A146" s="67"/>
      <c r="B146" s="68"/>
      <c r="C146" s="72"/>
      <c r="D146" s="34" t="s">
        <v>4</v>
      </c>
      <c r="E146" s="12">
        <f>SUM(F146:F146)</f>
        <v>876.90899999999999</v>
      </c>
      <c r="F146" s="12">
        <f t="shared" si="33"/>
        <v>876.90899999999999</v>
      </c>
      <c r="G146" s="12">
        <f t="shared" si="33"/>
        <v>0</v>
      </c>
      <c r="H146" s="14">
        <f t="shared" si="25"/>
        <v>-876.90899999999999</v>
      </c>
      <c r="I146" s="14">
        <f t="shared" si="23"/>
        <v>0</v>
      </c>
      <c r="J146" s="91"/>
    </row>
    <row r="147" spans="1:10" ht="24" customHeight="1" x14ac:dyDescent="0.25">
      <c r="A147" s="67"/>
      <c r="B147" s="68"/>
      <c r="C147" s="72"/>
      <c r="D147" s="34" t="s">
        <v>5</v>
      </c>
      <c r="E147" s="12">
        <f>SUM(F147:F147)</f>
        <v>237476.93</v>
      </c>
      <c r="F147" s="12">
        <f t="shared" si="33"/>
        <v>237476.93</v>
      </c>
      <c r="G147" s="12">
        <f t="shared" si="33"/>
        <v>44493.33</v>
      </c>
      <c r="H147" s="14">
        <f t="shared" si="25"/>
        <v>-192983.59999999998</v>
      </c>
      <c r="I147" s="14">
        <f t="shared" si="23"/>
        <v>18.735853625865893</v>
      </c>
      <c r="J147" s="91"/>
    </row>
    <row r="148" spans="1:10" ht="24" customHeight="1" thickBot="1" x14ac:dyDescent="0.3">
      <c r="A148" s="217"/>
      <c r="B148" s="218"/>
      <c r="C148" s="103"/>
      <c r="D148" s="38" t="s">
        <v>45</v>
      </c>
      <c r="E148" s="39">
        <f>SUM(F148:F148)</f>
        <v>20650</v>
      </c>
      <c r="F148" s="39">
        <f t="shared" si="33"/>
        <v>20650</v>
      </c>
      <c r="G148" s="39">
        <f t="shared" si="33"/>
        <v>3703.2889999999998</v>
      </c>
      <c r="H148" s="40">
        <f t="shared" si="25"/>
        <v>-16946.710999999999</v>
      </c>
      <c r="I148" s="40">
        <f t="shared" si="23"/>
        <v>17.933602905569007</v>
      </c>
      <c r="J148" s="92"/>
    </row>
    <row r="149" spans="1:10" ht="15.75" thickBot="1" x14ac:dyDescent="0.3">
      <c r="A149" s="67" t="s">
        <v>10</v>
      </c>
      <c r="B149" s="224"/>
      <c r="C149" s="224"/>
      <c r="D149" s="224"/>
      <c r="E149" s="224"/>
      <c r="F149" s="224"/>
      <c r="G149" s="225"/>
      <c r="H149" s="225"/>
      <c r="I149" s="225"/>
      <c r="J149" s="226"/>
    </row>
    <row r="150" spans="1:10" ht="20.25" customHeight="1" x14ac:dyDescent="0.25">
      <c r="A150" s="214" t="s">
        <v>41</v>
      </c>
      <c r="B150" s="215"/>
      <c r="C150" s="216"/>
      <c r="D150" s="44" t="s">
        <v>2</v>
      </c>
      <c r="E150" s="42">
        <f>SUM(E151:E154)</f>
        <v>251725.8</v>
      </c>
      <c r="F150" s="42">
        <f t="shared" ref="F150" si="34">SUM(F151:F154)</f>
        <v>251284.139</v>
      </c>
      <c r="G150" s="43">
        <f>SUM(G151:G154)</f>
        <v>45487.161</v>
      </c>
      <c r="H150" s="43">
        <f>G150-F150</f>
        <v>-205796.978</v>
      </c>
      <c r="I150" s="43">
        <f>G150/F150*100</f>
        <v>18.10188306393664</v>
      </c>
      <c r="J150" s="94" t="s">
        <v>77</v>
      </c>
    </row>
    <row r="151" spans="1:10" ht="24" x14ac:dyDescent="0.25">
      <c r="A151" s="67"/>
      <c r="B151" s="68"/>
      <c r="C151" s="72"/>
      <c r="D151" s="34" t="s">
        <v>3</v>
      </c>
      <c r="E151" s="12">
        <f t="shared" ref="E151:G154" si="35">E22+E27+E32+E37+E42+E58+E63+E68+E88+E109+E114</f>
        <v>0</v>
      </c>
      <c r="F151" s="12">
        <f t="shared" si="35"/>
        <v>14.9</v>
      </c>
      <c r="G151" s="12">
        <f t="shared" si="35"/>
        <v>0</v>
      </c>
      <c r="H151" s="14">
        <f>G151-F151</f>
        <v>-14.9</v>
      </c>
      <c r="I151" s="14">
        <f>G151/F151*100</f>
        <v>0</v>
      </c>
      <c r="J151" s="91"/>
    </row>
    <row r="152" spans="1:10" ht="34.5" customHeight="1" x14ac:dyDescent="0.25">
      <c r="A152" s="67"/>
      <c r="B152" s="68"/>
      <c r="C152" s="72"/>
      <c r="D152" s="34" t="s">
        <v>4</v>
      </c>
      <c r="E152" s="12">
        <f t="shared" si="35"/>
        <v>1619.8</v>
      </c>
      <c r="F152" s="12">
        <f t="shared" si="35"/>
        <v>876.90899999999999</v>
      </c>
      <c r="G152" s="12">
        <f t="shared" si="35"/>
        <v>0</v>
      </c>
      <c r="H152" s="14">
        <f t="shared" ref="H152:H164" si="36">G152-F152</f>
        <v>-876.90899999999999</v>
      </c>
      <c r="I152" s="14">
        <f t="shared" ref="I152:I163" si="37">G152/F152*100</f>
        <v>0</v>
      </c>
      <c r="J152" s="91"/>
    </row>
    <row r="153" spans="1:10" ht="21.75" customHeight="1" x14ac:dyDescent="0.25">
      <c r="A153" s="67"/>
      <c r="B153" s="68"/>
      <c r="C153" s="72"/>
      <c r="D153" s="34" t="s">
        <v>5</v>
      </c>
      <c r="E153" s="12">
        <f t="shared" si="35"/>
        <v>229456</v>
      </c>
      <c r="F153" s="12">
        <f t="shared" si="35"/>
        <v>229742.33</v>
      </c>
      <c r="G153" s="12">
        <f t="shared" si="35"/>
        <v>41783.872000000003</v>
      </c>
      <c r="H153" s="14">
        <f t="shared" si="36"/>
        <v>-187958.45799999998</v>
      </c>
      <c r="I153" s="14">
        <f t="shared" si="37"/>
        <v>18.187276154115789</v>
      </c>
      <c r="J153" s="91"/>
    </row>
    <row r="154" spans="1:10" ht="24" customHeight="1" thickBot="1" x14ac:dyDescent="0.3">
      <c r="A154" s="217"/>
      <c r="B154" s="218"/>
      <c r="C154" s="103"/>
      <c r="D154" s="38" t="s">
        <v>45</v>
      </c>
      <c r="E154" s="39">
        <f t="shared" si="35"/>
        <v>20650</v>
      </c>
      <c r="F154" s="39">
        <f t="shared" si="35"/>
        <v>20650</v>
      </c>
      <c r="G154" s="39">
        <f t="shared" si="35"/>
        <v>3703.2889999999998</v>
      </c>
      <c r="H154" s="40">
        <f t="shared" si="36"/>
        <v>-16946.710999999999</v>
      </c>
      <c r="I154" s="40">
        <f t="shared" si="37"/>
        <v>17.933602905569007</v>
      </c>
      <c r="J154" s="92"/>
    </row>
    <row r="155" spans="1:10" x14ac:dyDescent="0.25">
      <c r="A155" s="214" t="s">
        <v>42</v>
      </c>
      <c r="B155" s="215"/>
      <c r="C155" s="216"/>
      <c r="D155" s="44" t="s">
        <v>2</v>
      </c>
      <c r="E155" s="42">
        <f>SUM(E156:E159)</f>
        <v>7434.6</v>
      </c>
      <c r="F155" s="42">
        <f>SUM(F156:F159)</f>
        <v>7434.6</v>
      </c>
      <c r="G155" s="42">
        <f>SUM(G156:G159)</f>
        <v>2409.4580000000001</v>
      </c>
      <c r="H155" s="43">
        <f t="shared" si="36"/>
        <v>-5025.1419999999998</v>
      </c>
      <c r="I155" s="43">
        <f t="shared" si="37"/>
        <v>32.408710623301857</v>
      </c>
      <c r="J155" s="94" t="s">
        <v>77</v>
      </c>
    </row>
    <row r="156" spans="1:10" ht="24" x14ac:dyDescent="0.25">
      <c r="A156" s="67"/>
      <c r="B156" s="68"/>
      <c r="C156" s="72"/>
      <c r="D156" s="34" t="s">
        <v>3</v>
      </c>
      <c r="E156" s="12">
        <f>SUM(F156:F156)</f>
        <v>0</v>
      </c>
      <c r="F156" s="12">
        <v>0</v>
      </c>
      <c r="G156" s="12">
        <v>0</v>
      </c>
      <c r="H156" s="14">
        <f t="shared" si="36"/>
        <v>0</v>
      </c>
      <c r="I156" s="14">
        <v>0</v>
      </c>
      <c r="J156" s="91"/>
    </row>
    <row r="157" spans="1:10" ht="36" customHeight="1" x14ac:dyDescent="0.25">
      <c r="A157" s="67"/>
      <c r="B157" s="68"/>
      <c r="C157" s="72"/>
      <c r="D157" s="34" t="s">
        <v>4</v>
      </c>
      <c r="E157" s="12">
        <f>SUM(F157:F157)</f>
        <v>0</v>
      </c>
      <c r="F157" s="12">
        <v>0</v>
      </c>
      <c r="G157" s="12">
        <v>0</v>
      </c>
      <c r="H157" s="14">
        <f t="shared" si="36"/>
        <v>0</v>
      </c>
      <c r="I157" s="14">
        <v>0</v>
      </c>
      <c r="J157" s="91"/>
    </row>
    <row r="158" spans="1:10" x14ac:dyDescent="0.25">
      <c r="A158" s="67"/>
      <c r="B158" s="68"/>
      <c r="C158" s="72"/>
      <c r="D158" s="34" t="s">
        <v>5</v>
      </c>
      <c r="E158" s="12">
        <f>SUM(F158:F158)</f>
        <v>7434.6</v>
      </c>
      <c r="F158" s="12">
        <f>F106+F75</f>
        <v>7434.6</v>
      </c>
      <c r="G158" s="12">
        <f>G106+G75</f>
        <v>2409.4580000000001</v>
      </c>
      <c r="H158" s="14">
        <f t="shared" si="36"/>
        <v>-5025.1419999999998</v>
      </c>
      <c r="I158" s="14">
        <f t="shared" si="37"/>
        <v>32.408710623301857</v>
      </c>
      <c r="J158" s="91"/>
    </row>
    <row r="159" spans="1:10" ht="21.75" customHeight="1" thickBot="1" x14ac:dyDescent="0.3">
      <c r="A159" s="217"/>
      <c r="B159" s="218"/>
      <c r="C159" s="103"/>
      <c r="D159" s="38" t="s">
        <v>45</v>
      </c>
      <c r="E159" s="39">
        <f>SUM(F159:F159)</f>
        <v>0</v>
      </c>
      <c r="F159" s="39">
        <v>0</v>
      </c>
      <c r="G159" s="39">
        <v>0</v>
      </c>
      <c r="H159" s="40">
        <f t="shared" si="36"/>
        <v>0</v>
      </c>
      <c r="I159" s="40">
        <v>0</v>
      </c>
      <c r="J159" s="92"/>
    </row>
    <row r="160" spans="1:10" ht="23.25" customHeight="1" x14ac:dyDescent="0.25">
      <c r="A160" s="214" t="s">
        <v>54</v>
      </c>
      <c r="B160" s="219"/>
      <c r="C160" s="220"/>
      <c r="D160" s="44" t="s">
        <v>2</v>
      </c>
      <c r="E160" s="221">
        <f>SUM(E161:E164)</f>
        <v>300</v>
      </c>
      <c r="F160" s="221">
        <f t="shared" ref="F160:G160" si="38">SUM(F161:F164)</f>
        <v>300</v>
      </c>
      <c r="G160" s="221">
        <f t="shared" si="38"/>
        <v>300</v>
      </c>
      <c r="H160" s="43">
        <f t="shared" si="36"/>
        <v>0</v>
      </c>
      <c r="I160" s="43">
        <f t="shared" si="37"/>
        <v>100</v>
      </c>
      <c r="J160" s="94" t="s">
        <v>77</v>
      </c>
    </row>
    <row r="161" spans="1:11" ht="24" x14ac:dyDescent="0.25">
      <c r="A161" s="65"/>
      <c r="B161" s="66"/>
      <c r="C161" s="60"/>
      <c r="D161" s="34" t="s">
        <v>3</v>
      </c>
      <c r="E161" s="14">
        <f>SUM(F161:F161)</f>
        <v>0</v>
      </c>
      <c r="F161" s="12">
        <v>0</v>
      </c>
      <c r="G161" s="12">
        <v>0</v>
      </c>
      <c r="H161" s="14">
        <f t="shared" si="36"/>
        <v>0</v>
      </c>
      <c r="I161" s="14">
        <v>0</v>
      </c>
      <c r="J161" s="91"/>
    </row>
    <row r="162" spans="1:11" ht="36" x14ac:dyDescent="0.25">
      <c r="A162" s="65"/>
      <c r="B162" s="66"/>
      <c r="C162" s="60"/>
      <c r="D162" s="34" t="s">
        <v>4</v>
      </c>
      <c r="E162" s="14">
        <f>SUM(F162:F162)</f>
        <v>0</v>
      </c>
      <c r="F162" s="12">
        <v>0</v>
      </c>
      <c r="G162" s="12">
        <v>0</v>
      </c>
      <c r="H162" s="14">
        <f t="shared" si="36"/>
        <v>0</v>
      </c>
      <c r="I162" s="14">
        <v>0</v>
      </c>
      <c r="J162" s="91"/>
    </row>
    <row r="163" spans="1:11" x14ac:dyDescent="0.25">
      <c r="A163" s="65"/>
      <c r="B163" s="66"/>
      <c r="C163" s="60"/>
      <c r="D163" s="34" t="s">
        <v>5</v>
      </c>
      <c r="E163" s="14">
        <f>SUM(F163:F163)</f>
        <v>300</v>
      </c>
      <c r="F163" s="15">
        <f>F80</f>
        <v>300</v>
      </c>
      <c r="G163" s="15">
        <f>G80</f>
        <v>300</v>
      </c>
      <c r="H163" s="14">
        <f t="shared" si="36"/>
        <v>0</v>
      </c>
      <c r="I163" s="14">
        <f t="shared" si="37"/>
        <v>100</v>
      </c>
      <c r="J163" s="91"/>
    </row>
    <row r="164" spans="1:11" ht="24.75" thickBot="1" x14ac:dyDescent="0.3">
      <c r="A164" s="222"/>
      <c r="B164" s="223"/>
      <c r="C164" s="63"/>
      <c r="D164" s="38" t="s">
        <v>45</v>
      </c>
      <c r="E164" s="40">
        <f>SUM(F164:F164)</f>
        <v>0</v>
      </c>
      <c r="F164" s="39">
        <v>0</v>
      </c>
      <c r="G164" s="39">
        <v>0</v>
      </c>
      <c r="H164" s="40">
        <f t="shared" si="36"/>
        <v>0</v>
      </c>
      <c r="I164" s="40">
        <v>0</v>
      </c>
      <c r="J164" s="92"/>
    </row>
    <row r="166" spans="1:11" ht="30.75" customHeight="1" x14ac:dyDescent="0.25">
      <c r="B166" s="208" t="s">
        <v>14</v>
      </c>
      <c r="C166" s="206"/>
      <c r="D166" s="205" t="s">
        <v>89</v>
      </c>
      <c r="E166" s="206"/>
      <c r="F166" s="182" t="s">
        <v>90</v>
      </c>
      <c r="G166" s="183" t="s">
        <v>107</v>
      </c>
      <c r="H166" s="183"/>
      <c r="I166" s="184"/>
      <c r="J166" s="185" t="s">
        <v>108</v>
      </c>
      <c r="K166" s="185"/>
    </row>
    <row r="167" spans="1:11" ht="40.5" customHeight="1" x14ac:dyDescent="0.25">
      <c r="B167" s="186" t="s">
        <v>65</v>
      </c>
      <c r="C167" s="186"/>
      <c r="D167" s="108" t="s">
        <v>91</v>
      </c>
      <c r="E167" s="207"/>
      <c r="F167" s="187" t="s">
        <v>92</v>
      </c>
      <c r="G167" s="188" t="s">
        <v>93</v>
      </c>
      <c r="H167" s="188"/>
      <c r="I167" s="189" t="s">
        <v>92</v>
      </c>
      <c r="J167" s="190" t="s">
        <v>94</v>
      </c>
      <c r="K167" s="190"/>
    </row>
    <row r="168" spans="1:11" ht="3.75" customHeight="1" x14ac:dyDescent="0.25">
      <c r="B168" s="186"/>
      <c r="C168" s="186"/>
      <c r="D168" s="186"/>
      <c r="E168" s="186"/>
      <c r="F168" s="191"/>
      <c r="G168" s="192"/>
      <c r="H168" s="191"/>
      <c r="I168" s="192"/>
      <c r="J168" s="192"/>
      <c r="K168" s="191"/>
    </row>
    <row r="169" spans="1:11" ht="34.5" customHeight="1" x14ac:dyDescent="0.25">
      <c r="B169" s="208" t="s">
        <v>95</v>
      </c>
      <c r="C169" s="206"/>
      <c r="D169" s="209" t="s">
        <v>96</v>
      </c>
      <c r="E169" s="206"/>
      <c r="F169" s="182" t="s">
        <v>97</v>
      </c>
      <c r="G169" s="183" t="s">
        <v>98</v>
      </c>
      <c r="H169" s="193"/>
      <c r="I169" s="184"/>
      <c r="J169" s="194" t="s">
        <v>99</v>
      </c>
      <c r="K169" s="194"/>
    </row>
    <row r="170" spans="1:11" ht="62.25" customHeight="1" x14ac:dyDescent="0.25">
      <c r="B170" s="195" t="s">
        <v>100</v>
      </c>
      <c r="C170" s="195"/>
      <c r="D170" s="108" t="s">
        <v>101</v>
      </c>
      <c r="E170" s="206"/>
      <c r="F170" s="187" t="s">
        <v>92</v>
      </c>
      <c r="G170" s="188" t="s">
        <v>102</v>
      </c>
      <c r="H170" s="188"/>
      <c r="I170" s="189" t="s">
        <v>92</v>
      </c>
      <c r="J170" s="190" t="s">
        <v>94</v>
      </c>
      <c r="K170" s="190"/>
    </row>
    <row r="171" spans="1:11" ht="3.75" customHeight="1" x14ac:dyDescent="0.25">
      <c r="B171" s="195"/>
      <c r="C171" s="195"/>
      <c r="D171" s="195"/>
      <c r="E171" s="195"/>
      <c r="F171" s="196"/>
      <c r="G171" s="195"/>
      <c r="H171" s="196"/>
      <c r="I171" s="195"/>
      <c r="J171" s="195"/>
      <c r="K171" s="196"/>
    </row>
    <row r="172" spans="1:11" ht="50.25" customHeight="1" x14ac:dyDescent="0.25">
      <c r="B172" s="210" t="s">
        <v>44</v>
      </c>
      <c r="C172" s="211"/>
      <c r="D172" s="212" t="s">
        <v>109</v>
      </c>
      <c r="E172" s="206"/>
      <c r="F172" s="182" t="s">
        <v>97</v>
      </c>
      <c r="G172" s="183" t="s">
        <v>110</v>
      </c>
      <c r="H172" s="193"/>
      <c r="I172" s="184"/>
      <c r="J172" s="194" t="s">
        <v>99</v>
      </c>
      <c r="K172" s="194"/>
    </row>
    <row r="173" spans="1:11" ht="60.75" customHeight="1" x14ac:dyDescent="0.25">
      <c r="B173" s="195" t="s">
        <v>100</v>
      </c>
      <c r="D173" s="108" t="s">
        <v>111</v>
      </c>
      <c r="E173" s="87"/>
      <c r="F173" s="187" t="s">
        <v>92</v>
      </c>
      <c r="G173" s="213" t="s">
        <v>112</v>
      </c>
      <c r="H173" s="213"/>
      <c r="I173" s="189" t="s">
        <v>92</v>
      </c>
      <c r="J173" s="190" t="s">
        <v>94</v>
      </c>
      <c r="K173" s="190"/>
    </row>
  </sheetData>
  <mergeCells count="146">
    <mergeCell ref="G170:H170"/>
    <mergeCell ref="J170:K170"/>
    <mergeCell ref="G172:H172"/>
    <mergeCell ref="J172:K172"/>
    <mergeCell ref="G173:H173"/>
    <mergeCell ref="J173:K173"/>
    <mergeCell ref="D170:E170"/>
    <mergeCell ref="B172:C172"/>
    <mergeCell ref="D172:E172"/>
    <mergeCell ref="D173:E173"/>
    <mergeCell ref="G166:H166"/>
    <mergeCell ref="J166:K166"/>
    <mergeCell ref="G167:H167"/>
    <mergeCell ref="J167:K167"/>
    <mergeCell ref="G169:H169"/>
    <mergeCell ref="J169:K169"/>
    <mergeCell ref="D166:E166"/>
    <mergeCell ref="D167:E167"/>
    <mergeCell ref="B166:C166"/>
    <mergeCell ref="B169:C169"/>
    <mergeCell ref="D169:E169"/>
    <mergeCell ref="C123:C127"/>
    <mergeCell ref="C129:C133"/>
    <mergeCell ref="A92:A96"/>
    <mergeCell ref="B92:B96"/>
    <mergeCell ref="C92:C96"/>
    <mergeCell ref="A87:A91"/>
    <mergeCell ref="B87:B91"/>
    <mergeCell ref="C87:C91"/>
    <mergeCell ref="A118:A122"/>
    <mergeCell ref="B118:B122"/>
    <mergeCell ref="C118:C122"/>
    <mergeCell ref="A97:A101"/>
    <mergeCell ref="B97:B101"/>
    <mergeCell ref="C97:C101"/>
    <mergeCell ref="A102:J102"/>
    <mergeCell ref="J113:J117"/>
    <mergeCell ref="J118:J122"/>
    <mergeCell ref="C113:C117"/>
    <mergeCell ref="B108:B112"/>
    <mergeCell ref="B113:B117"/>
    <mergeCell ref="A108:A112"/>
    <mergeCell ref="A113:A117"/>
    <mergeCell ref="C103:C107"/>
    <mergeCell ref="B103:B107"/>
    <mergeCell ref="A103:A107"/>
    <mergeCell ref="C108:C112"/>
    <mergeCell ref="A62:A66"/>
    <mergeCell ref="B62:B66"/>
    <mergeCell ref="C62:C66"/>
    <mergeCell ref="A57:A61"/>
    <mergeCell ref="B57:B61"/>
    <mergeCell ref="C67:C71"/>
    <mergeCell ref="C72:C76"/>
    <mergeCell ref="C82:C86"/>
    <mergeCell ref="B82:B86"/>
    <mergeCell ref="A67:A86"/>
    <mergeCell ref="C77:C81"/>
    <mergeCell ref="B67:B81"/>
    <mergeCell ref="C57:C61"/>
    <mergeCell ref="A51:A55"/>
    <mergeCell ref="B51:B55"/>
    <mergeCell ref="C51:C55"/>
    <mergeCell ref="B31:B35"/>
    <mergeCell ref="A31:A35"/>
    <mergeCell ref="A26:A30"/>
    <mergeCell ref="B26:B30"/>
    <mergeCell ref="C26:C30"/>
    <mergeCell ref="A56:J56"/>
    <mergeCell ref="C31:C35"/>
    <mergeCell ref="B41:B45"/>
    <mergeCell ref="C41:C45"/>
    <mergeCell ref="A41:A45"/>
    <mergeCell ref="A46:A50"/>
    <mergeCell ref="B46:B50"/>
    <mergeCell ref="C46:C50"/>
    <mergeCell ref="A36:A40"/>
    <mergeCell ref="B36:B40"/>
    <mergeCell ref="C36:C40"/>
    <mergeCell ref="I4:J4"/>
    <mergeCell ref="G16:G18"/>
    <mergeCell ref="H16:J16"/>
    <mergeCell ref="L25:L26"/>
    <mergeCell ref="M25:M26"/>
    <mergeCell ref="J17:J18"/>
    <mergeCell ref="A20:J20"/>
    <mergeCell ref="E16:E18"/>
    <mergeCell ref="F16:F18"/>
    <mergeCell ref="A21:A25"/>
    <mergeCell ref="A14:J14"/>
    <mergeCell ref="A15:J15"/>
    <mergeCell ref="A16:A18"/>
    <mergeCell ref="B16:B18"/>
    <mergeCell ref="C16:C18"/>
    <mergeCell ref="D16:D18"/>
    <mergeCell ref="B21:B25"/>
    <mergeCell ref="C21:C25"/>
    <mergeCell ref="A8:J8"/>
    <mergeCell ref="J82:J86"/>
    <mergeCell ref="J87:J91"/>
    <mergeCell ref="J92:J96"/>
    <mergeCell ref="J97:J101"/>
    <mergeCell ref="J103:J107"/>
    <mergeCell ref="H2:J2"/>
    <mergeCell ref="H3:J3"/>
    <mergeCell ref="H5:J5"/>
    <mergeCell ref="J108:J112"/>
    <mergeCell ref="J21:J25"/>
    <mergeCell ref="J26:J30"/>
    <mergeCell ref="J31:J35"/>
    <mergeCell ref="J36:J40"/>
    <mergeCell ref="J41:J45"/>
    <mergeCell ref="J46:J50"/>
    <mergeCell ref="J51:J55"/>
    <mergeCell ref="J57:J61"/>
    <mergeCell ref="J62:J66"/>
    <mergeCell ref="J67:J71"/>
    <mergeCell ref="J72:J76"/>
    <mergeCell ref="J77:J81"/>
    <mergeCell ref="A11:J11"/>
    <mergeCell ref="A12:J12"/>
    <mergeCell ref="A7:J7"/>
    <mergeCell ref="J150:J154"/>
    <mergeCell ref="A149:J149"/>
    <mergeCell ref="J155:J159"/>
    <mergeCell ref="J160:J164"/>
    <mergeCell ref="J123:J127"/>
    <mergeCell ref="J129:J133"/>
    <mergeCell ref="J134:J138"/>
    <mergeCell ref="J139:J143"/>
    <mergeCell ref="J144:J148"/>
    <mergeCell ref="A160:B164"/>
    <mergeCell ref="C160:C164"/>
    <mergeCell ref="A144:B148"/>
    <mergeCell ref="C144:C148"/>
    <mergeCell ref="A150:B154"/>
    <mergeCell ref="C150:C154"/>
    <mergeCell ref="A155:B159"/>
    <mergeCell ref="C155:C159"/>
    <mergeCell ref="A128:B128"/>
    <mergeCell ref="A129:B133"/>
    <mergeCell ref="A134:B138"/>
    <mergeCell ref="C134:C138"/>
    <mergeCell ref="C139:C143"/>
    <mergeCell ref="A139:B143"/>
    <mergeCell ref="A123:B12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2019-04-17T05:04:41Z</cp:lastPrinted>
  <dcterms:created xsi:type="dcterms:W3CDTF">2018-10-15T13:22:37Z</dcterms:created>
  <dcterms:modified xsi:type="dcterms:W3CDTF">2019-04-17T05:04:42Z</dcterms:modified>
</cp:coreProperties>
</file>