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8" windowWidth="14808" windowHeight="73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78" i="1" l="1"/>
  <c r="G19" i="1"/>
  <c r="G18" i="1"/>
  <c r="G51" i="1"/>
  <c r="G23" i="1"/>
  <c r="G54" i="1" l="1"/>
  <c r="F31" i="1"/>
  <c r="F54" i="1"/>
  <c r="F51" i="1"/>
  <c r="F33" i="1" l="1"/>
  <c r="F78" i="1" l="1"/>
  <c r="F36" i="1"/>
  <c r="F35" i="1"/>
  <c r="F23" i="1"/>
  <c r="E78" i="1"/>
  <c r="E80" i="1"/>
  <c r="F67" i="1" l="1"/>
  <c r="F66" i="1"/>
  <c r="E64" i="1"/>
  <c r="F63" i="1"/>
  <c r="F64" i="1" s="1"/>
  <c r="G63" i="1"/>
  <c r="E63" i="1"/>
  <c r="F81" i="1"/>
  <c r="G81" i="1"/>
  <c r="H63" i="1" l="1"/>
  <c r="G64" i="1"/>
  <c r="H56" i="1"/>
  <c r="H57" i="1"/>
  <c r="I78" i="1"/>
  <c r="F62" i="1"/>
  <c r="G62" i="1"/>
  <c r="H59" i="1"/>
  <c r="H60" i="1"/>
  <c r="I56" i="1"/>
  <c r="I54" i="1"/>
  <c r="I59" i="1"/>
  <c r="I61" i="1"/>
  <c r="I66" i="1"/>
  <c r="I51" i="1"/>
  <c r="I33" i="1"/>
  <c r="I30" i="1"/>
  <c r="I31" i="1"/>
  <c r="H33" i="1"/>
  <c r="H34" i="1"/>
  <c r="G36" i="1"/>
  <c r="I36" i="1" s="1"/>
  <c r="G37" i="1"/>
  <c r="I25" i="1"/>
  <c r="H81" i="1"/>
  <c r="H66" i="1"/>
  <c r="G85" i="1"/>
  <c r="F85" i="1"/>
  <c r="H53" i="1"/>
  <c r="H54" i="1"/>
  <c r="F76" i="1"/>
  <c r="G76" i="1"/>
  <c r="F75" i="1"/>
  <c r="G75" i="1"/>
  <c r="F74" i="1"/>
  <c r="G74" i="1"/>
  <c r="I74" i="1" s="1"/>
  <c r="I63" i="1"/>
  <c r="F27" i="1"/>
  <c r="F28" i="1" s="1"/>
  <c r="G27" i="1"/>
  <c r="F26" i="1"/>
  <c r="G26" i="1"/>
  <c r="F25" i="1"/>
  <c r="G25" i="1"/>
  <c r="G66" i="1" s="1"/>
  <c r="H51" i="1"/>
  <c r="H30" i="1"/>
  <c r="E85" i="1"/>
  <c r="E86" i="1" s="1"/>
  <c r="H84" i="1"/>
  <c r="E81" i="1"/>
  <c r="F83" i="1"/>
  <c r="E83" i="1"/>
  <c r="E76" i="1"/>
  <c r="E75" i="1"/>
  <c r="E74" i="1"/>
  <c r="E66" i="1"/>
  <c r="E62" i="1"/>
  <c r="G55" i="1"/>
  <c r="F55" i="1"/>
  <c r="I55" i="1" s="1"/>
  <c r="E55" i="1"/>
  <c r="G58" i="1"/>
  <c r="I58" i="1" s="1"/>
  <c r="F58" i="1"/>
  <c r="E58" i="1"/>
  <c r="G61" i="1"/>
  <c r="H61" i="1" s="1"/>
  <c r="F61" i="1"/>
  <c r="E61" i="1"/>
  <c r="G52" i="1"/>
  <c r="I52" i="1" s="1"/>
  <c r="F52" i="1"/>
  <c r="E52" i="1"/>
  <c r="E37" i="1"/>
  <c r="E36" i="1"/>
  <c r="E67" i="1" s="1"/>
  <c r="G35" i="1"/>
  <c r="I35" i="1" s="1"/>
  <c r="E35" i="1"/>
  <c r="E27" i="1"/>
  <c r="E26" i="1"/>
  <c r="E25" i="1"/>
  <c r="G24" i="1"/>
  <c r="F24" i="1"/>
  <c r="E24" i="1"/>
  <c r="I23" i="1"/>
  <c r="H23" i="1"/>
  <c r="H74" i="1" l="1"/>
  <c r="G77" i="1"/>
  <c r="H55" i="1"/>
  <c r="E68" i="1"/>
  <c r="E65" i="1" s="1"/>
  <c r="E28" i="1"/>
  <c r="G68" i="1"/>
  <c r="G38" i="1"/>
  <c r="I85" i="1"/>
  <c r="I62" i="1"/>
  <c r="G67" i="1"/>
  <c r="H85" i="1"/>
  <c r="F86" i="1"/>
  <c r="H52" i="1"/>
  <c r="F77" i="1"/>
  <c r="H58" i="1"/>
  <c r="E77" i="1"/>
  <c r="I81" i="1"/>
  <c r="H62" i="1"/>
  <c r="G86" i="1"/>
  <c r="G83" i="1"/>
  <c r="H35" i="1"/>
  <c r="I24" i="1"/>
  <c r="H24" i="1"/>
  <c r="H17" i="1"/>
  <c r="H25" i="1" s="1"/>
  <c r="G65" i="1" l="1"/>
  <c r="I86" i="1"/>
  <c r="H86" i="1"/>
  <c r="I67" i="1"/>
  <c r="H83" i="1"/>
  <c r="I83" i="1"/>
  <c r="H64" i="1"/>
  <c r="I64" i="1"/>
  <c r="F47" i="1"/>
  <c r="G47" i="1"/>
  <c r="E47" i="1"/>
  <c r="G45" i="1"/>
  <c r="F45" i="1"/>
  <c r="E45" i="1"/>
  <c r="E21" i="1"/>
  <c r="H45" i="1" l="1"/>
  <c r="H78" i="1"/>
  <c r="H70" i="1"/>
  <c r="H46" i="1"/>
  <c r="H36" i="1"/>
  <c r="H31" i="1"/>
  <c r="H18" i="1"/>
  <c r="H19" i="1"/>
  <c r="H20" i="1"/>
  <c r="G48" i="1" l="1"/>
  <c r="F42" i="1"/>
  <c r="G42" i="1"/>
  <c r="I42" i="1"/>
  <c r="E42" i="1"/>
  <c r="F32" i="1"/>
  <c r="G32" i="1"/>
  <c r="E32" i="1"/>
  <c r="E72" i="1"/>
  <c r="F21" i="1"/>
  <c r="G79" i="1"/>
  <c r="G80" i="1" s="1"/>
  <c r="F37" i="1"/>
  <c r="E48" i="1"/>
  <c r="E38" i="1"/>
  <c r="F79" i="1"/>
  <c r="E79" i="1"/>
  <c r="F38" i="1" l="1"/>
  <c r="I38" i="1" s="1"/>
  <c r="I37" i="1"/>
  <c r="F68" i="1"/>
  <c r="H42" i="1"/>
  <c r="H79" i="1"/>
  <c r="F80" i="1"/>
  <c r="H47" i="1"/>
  <c r="H26" i="1"/>
  <c r="H32" i="1"/>
  <c r="H37" i="1"/>
  <c r="I18" i="1"/>
  <c r="I32" i="1"/>
  <c r="H38" i="1"/>
  <c r="G21" i="1"/>
  <c r="H21" i="1" s="1"/>
  <c r="F48" i="1"/>
  <c r="H48" i="1" s="1"/>
  <c r="F65" i="1" l="1"/>
  <c r="I65" i="1" s="1"/>
  <c r="I68" i="1"/>
  <c r="H80" i="1"/>
  <c r="I80" i="1"/>
  <c r="H27" i="1"/>
  <c r="H68" i="1" s="1"/>
  <c r="H67" i="1"/>
  <c r="H75" i="1"/>
  <c r="I27" i="1"/>
  <c r="G28" i="1"/>
  <c r="I28" i="1" s="1"/>
  <c r="I21" i="1"/>
  <c r="G72" i="1" l="1"/>
  <c r="H28" i="1"/>
  <c r="H65" i="1"/>
  <c r="I75" i="1"/>
  <c r="H72" i="1" l="1"/>
  <c r="H76" i="1"/>
  <c r="I76" i="1"/>
  <c r="I77" i="1" l="1"/>
  <c r="H77" i="1"/>
</calcChain>
</file>

<file path=xl/sharedStrings.xml><?xml version="1.0" encoding="utf-8"?>
<sst xmlns="http://schemas.openxmlformats.org/spreadsheetml/2006/main" count="169" uniqueCount="80">
  <si>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</si>
  <si>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</si>
  <si>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</si>
  <si>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</si>
  <si>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</si>
  <si>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</si>
  <si>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</si>
  <si>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</si>
  <si>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</si>
  <si>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</si>
  <si>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</si>
  <si>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</si>
  <si>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</si>
  <si>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</si>
  <si>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</si>
  <si>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</si>
  <si>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</si>
  <si>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</si>
  <si>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</si>
  <si>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</si>
  <si>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</si>
  <si>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</si>
  <si>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</si>
  <si>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</si>
  <si>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</si>
  <si>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</si>
  <si>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</si>
  <si>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</si>
  <si>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</si>
  <si>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</si>
  <si>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ИТОГО</t>
  </si>
  <si>
    <t>Оплата производится по факту выполненных работ</t>
  </si>
  <si>
    <t xml:space="preserve">                         (соисполнитель 1)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</si>
  <si>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</si>
  <si>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</si>
  <si>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</si>
  <si>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</si>
  <si>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</si>
  <si>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</si>
  <si>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</si>
  <si>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Формирование комфортной городской среды в городе Югорске на 2018-2022 год</t>
  </si>
  <si>
    <t>1.1.</t>
  </si>
  <si>
    <t>Приоритетный проект "Формирование комфортной городской среды"</t>
  </si>
  <si>
    <t>федеральный бюджет</t>
  </si>
  <si>
    <t>иные внебюджетные источники</t>
  </si>
  <si>
    <t>Цель : Повышение качества и комфорта городской среды на территории города Югорска</t>
  </si>
  <si>
    <t>Задача 1 . Обеспечение формирования единого облика города Югорска. Создание и развитие объектов благоустройства на территории города Югорска</t>
  </si>
  <si>
    <t>1.2.</t>
  </si>
  <si>
    <t>Выполнение работ по благоустройству города</t>
  </si>
  <si>
    <t>Задача 2. Регулирование численности безнадзорных и бродячих животных</t>
  </si>
  <si>
    <t>2.1.</t>
  </si>
  <si>
    <t>Санитарный отлов безнадзорных и бродячих животных</t>
  </si>
  <si>
    <t>Управление бухгалтерского учета и отчетности администрации города Югорска</t>
  </si>
  <si>
    <t>Задача 3. Повышение уровня вовлеченности заинтересованных граждан, организаций в реализацию мероприятий по благоустройству территории города Югорска</t>
  </si>
  <si>
    <t>3.1.</t>
  </si>
  <si>
    <t>Информирование населения о благоустройстве</t>
  </si>
  <si>
    <t>3.2.</t>
  </si>
  <si>
    <t>Демонтаж информационных конструкций</t>
  </si>
  <si>
    <t>Задача 4. Содержание и приведение объектов благоустройства в надлежащее санитарно-техническое состояние</t>
  </si>
  <si>
    <t>4.1.</t>
  </si>
  <si>
    <t>Содержание и текущий ремонт объектов благоустройства в городе Югорске</t>
  </si>
  <si>
    <t>Управление социальной политики администрации города Югорска</t>
  </si>
  <si>
    <t>Итого по задаче 4, в том числе:</t>
  </si>
  <si>
    <t>Соисполнитель 1 Управление бухгалтерского учета и отчетности администрации города Югорска</t>
  </si>
  <si>
    <t>Соисполнитель 2 Управление социальной политики администрации города Югорска</t>
  </si>
  <si>
    <t>Соисполнитель 3 ДМСиГ</t>
  </si>
  <si>
    <t xml:space="preserve">                         (соисполнитель 2)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</si>
  <si>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 xml:space="preserve">                         (соисполнитель 3)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</si>
  <si>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Михайлова Л.А./_____________ 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_____________</t>
    </r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</si>
  <si>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Бандурин В.К./  _____________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___________</t>
    </r>
  </si>
  <si>
    <t xml:space="preserve">                           (ответственный исполнитель)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</si>
  <si>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                         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_________________________________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_____________</t>
    </r>
  </si>
  <si>
    <t>Произведена оплата по договору на проведение акарицидной обработки и барьерной дератизации летних оздоровительных площадок и мест общего пользования</t>
  </si>
  <si>
    <t>01 января</t>
  </si>
  <si>
    <t>2019 г.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</si>
  <si>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14 января 2019 год</t>
    </r>
  </si>
  <si>
    <t xml:space="preserve">Выполнены работы по благоустройству  территории от  ЦК «Югра-Презент» до почты, территории жилого многоквартирного дома №8 по улице Свердлова, Студенческая,№20, Садовая,№3А устройство проезда по Садовая №74. </t>
  </si>
  <si>
    <t>Выполнены работы по наказам избирателей депутатам, а так же устройство стоянки возле д/сада "Брусничка", по ул.Спортивная, проектные работы по благоустройству мемориала, дизайн-проекты по объектам благоустройства.</t>
  </si>
  <si>
    <t>Произведен расчет за возведение ледового городка, установку елок и гирлянд. Выполнено озеленение городского парка.</t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</si>
  <si>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_________________/_____________          </t>
    </r>
    <r>
      <rPr>
        <u/>
        <sz val="12"/>
        <color theme="1"/>
        <rFont val="Times New Roman"/>
        <family val="1"/>
        <charset val="204"/>
      </rPr>
      <t>Краева Светлана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</si>
</sst>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justify" vertical="center" wrapText="1"/>
    </xf>
    <xf numFmtId="165" fontId="5" fillId="0" borderId="4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41" xfId="0" applyFont="1" applyFill="1" applyBorder="1" applyAlignment="1">
      <alignment horizontal="center" vertical="center" wrapText="1"/>
    </xf>
    <xf numFmtId="165" fontId="5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5" fontId="5" fillId="0" borderId="50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165" fontId="16" fillId="0" borderId="61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73" xfId="0" applyNumberFormat="1" applyFont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165" fontId="5" fillId="0" borderId="79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41" xfId="1" applyNumberFormat="1" applyFont="1" applyBorder="1" applyAlignment="1">
      <alignment horizontal="center" vertical="center" wrapText="1"/>
    </xf>
    <xf numFmtId="165" fontId="13" fillId="0" borderId="49" xfId="0" applyNumberFormat="1" applyFont="1" applyFill="1" applyBorder="1" applyAlignment="1">
      <alignment horizontal="center" vertical="center" wrapText="1"/>
    </xf>
    <xf numFmtId="165" fontId="17" fillId="0" borderId="66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18" xfId="1" applyNumberFormat="1" applyFont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3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4" fillId="0" borderId="81" xfId="0" applyFont="1" applyFill="1" applyBorder="1" applyAlignment="1">
      <alignment horizontal="center" vertical="center" wrapText="1"/>
    </xf>
    <xf numFmtId="0" fontId="14" fillId="0" borderId="83" xfId="0" applyFont="1" applyFill="1" applyBorder="1" applyAlignment="1">
      <alignment horizontal="center" vertical="center" wrapText="1"/>
    </xf>
    <xf numFmtId="49" fontId="4" fillId="0" borderId="45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3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94" zoomScale="80" zoomScaleNormal="80" workbookViewId="0">
      <selection activeCell="I6" sqref="I6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ht="15.6" x14ac:dyDescent="0.3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15.6" x14ac:dyDescent="0.3">
      <c r="A3" s="8"/>
      <c r="B3" s="8"/>
      <c r="C3" s="8"/>
      <c r="D3" s="12" t="s">
        <v>19</v>
      </c>
      <c r="E3" s="15" t="s">
        <v>20</v>
      </c>
      <c r="F3" s="9" t="s">
        <v>73</v>
      </c>
      <c r="G3" s="10" t="s">
        <v>74</v>
      </c>
      <c r="H3" s="8"/>
      <c r="I3" s="8"/>
      <c r="J3" s="8"/>
    </row>
    <row r="4" spans="1:10" ht="15.6" x14ac:dyDescent="0.3">
      <c r="A4" s="15"/>
      <c r="B4" s="17"/>
      <c r="C4" s="17"/>
      <c r="D4" s="18"/>
      <c r="E4" s="17"/>
      <c r="F4" s="17"/>
      <c r="G4" s="17"/>
      <c r="H4" s="17"/>
      <c r="I4" s="17"/>
      <c r="J4" s="17"/>
    </row>
    <row r="5" spans="1:10" ht="27.75" customHeight="1" x14ac:dyDescent="0.3">
      <c r="A5" s="160" t="s">
        <v>40</v>
      </c>
      <c r="B5" s="160"/>
      <c r="C5" s="160"/>
      <c r="D5" s="160"/>
      <c r="E5" s="17"/>
      <c r="F5" s="17"/>
      <c r="G5" s="17"/>
      <c r="H5" s="17"/>
      <c r="I5" s="17"/>
      <c r="J5" s="17"/>
    </row>
    <row r="6" spans="1:10" x14ac:dyDescent="0.3">
      <c r="A6" s="159" t="s">
        <v>2</v>
      </c>
      <c r="B6" s="159"/>
      <c r="C6" s="159"/>
      <c r="D6" s="159"/>
      <c r="E6" s="17"/>
      <c r="F6" s="17"/>
      <c r="G6" s="17"/>
      <c r="H6" s="17"/>
      <c r="I6" s="17"/>
      <c r="J6" s="17"/>
    </row>
    <row r="7" spans="1:10" ht="15" customHeight="1" x14ac:dyDescent="0.3">
      <c r="A7" s="161" t="s">
        <v>22</v>
      </c>
      <c r="B7" s="161"/>
      <c r="C7" s="161"/>
      <c r="D7" s="161"/>
      <c r="E7" s="17"/>
      <c r="F7" s="17"/>
      <c r="G7" s="17"/>
      <c r="H7" s="17"/>
      <c r="I7" s="17"/>
      <c r="J7" s="17"/>
    </row>
    <row r="8" spans="1:10" x14ac:dyDescent="0.3">
      <c r="A8" s="159" t="s">
        <v>3</v>
      </c>
      <c r="B8" s="159"/>
      <c r="C8" s="159"/>
      <c r="D8" s="159"/>
      <c r="E8" s="17"/>
      <c r="F8" s="17"/>
      <c r="G8" s="17"/>
      <c r="H8" s="17"/>
      <c r="I8" s="17"/>
      <c r="J8" s="17"/>
    </row>
    <row r="9" spans="1:10" x14ac:dyDescent="0.3">
      <c r="A9" s="19"/>
      <c r="B9" s="19"/>
      <c r="C9" s="19"/>
      <c r="D9" s="19"/>
      <c r="E9" s="17"/>
      <c r="F9" s="17"/>
      <c r="G9" s="17"/>
      <c r="H9" s="17"/>
      <c r="I9" s="17"/>
      <c r="J9" s="17"/>
    </row>
    <row r="10" spans="1:10" ht="16.2" thickBot="1" x14ac:dyDescent="0.35">
      <c r="A10" s="1" t="s">
        <v>4</v>
      </c>
      <c r="B10" s="17"/>
      <c r="C10" s="17"/>
      <c r="D10" s="18"/>
      <c r="E10" s="17"/>
      <c r="F10" s="17"/>
      <c r="G10" s="22"/>
      <c r="H10" s="17"/>
      <c r="I10" s="17"/>
      <c r="J10" s="17"/>
    </row>
    <row r="11" spans="1:10" ht="27.75" customHeight="1" x14ac:dyDescent="0.3">
      <c r="A11" s="179" t="s">
        <v>5</v>
      </c>
      <c r="B11" s="176" t="s">
        <v>36</v>
      </c>
      <c r="C11" s="176" t="s">
        <v>37</v>
      </c>
      <c r="D11" s="181" t="s">
        <v>6</v>
      </c>
      <c r="E11" s="176" t="s">
        <v>7</v>
      </c>
      <c r="F11" s="184" t="s">
        <v>8</v>
      </c>
      <c r="G11" s="168" t="s">
        <v>21</v>
      </c>
      <c r="H11" s="175" t="s">
        <v>9</v>
      </c>
      <c r="I11" s="176"/>
      <c r="J11" s="177" t="s">
        <v>39</v>
      </c>
    </row>
    <row r="12" spans="1:10" ht="35.25" customHeight="1" x14ac:dyDescent="0.3">
      <c r="A12" s="180"/>
      <c r="B12" s="183"/>
      <c r="C12" s="183"/>
      <c r="D12" s="182"/>
      <c r="E12" s="183"/>
      <c r="F12" s="185"/>
      <c r="G12" s="169"/>
      <c r="H12" s="21" t="s">
        <v>10</v>
      </c>
      <c r="I12" s="80" t="s">
        <v>11</v>
      </c>
      <c r="J12" s="178"/>
    </row>
    <row r="13" spans="1:10" ht="42.6" customHeight="1" x14ac:dyDescent="0.3">
      <c r="A13" s="180"/>
      <c r="B13" s="183"/>
      <c r="C13" s="183"/>
      <c r="D13" s="182"/>
      <c r="E13" s="183"/>
      <c r="F13" s="185"/>
      <c r="G13" s="170"/>
      <c r="H13" s="21" t="s">
        <v>38</v>
      </c>
      <c r="I13" s="80" t="s">
        <v>12</v>
      </c>
      <c r="J13" s="178"/>
    </row>
    <row r="14" spans="1:10" x14ac:dyDescent="0.3">
      <c r="A14" s="77">
        <v>1</v>
      </c>
      <c r="B14" s="80">
        <v>2</v>
      </c>
      <c r="C14" s="80">
        <v>3</v>
      </c>
      <c r="D14" s="79">
        <v>4</v>
      </c>
      <c r="E14" s="80">
        <v>5</v>
      </c>
      <c r="F14" s="80">
        <v>6</v>
      </c>
      <c r="G14" s="11">
        <v>7</v>
      </c>
      <c r="H14" s="80">
        <v>8</v>
      </c>
      <c r="I14" s="80">
        <v>9</v>
      </c>
      <c r="J14" s="76">
        <v>10</v>
      </c>
    </row>
    <row r="15" spans="1:10" ht="16.8" customHeight="1" x14ac:dyDescent="0.3">
      <c r="A15" s="171" t="s">
        <v>45</v>
      </c>
      <c r="B15" s="172"/>
      <c r="C15" s="172"/>
      <c r="D15" s="172"/>
      <c r="E15" s="172"/>
      <c r="F15" s="172"/>
      <c r="G15" s="172"/>
      <c r="H15" s="172"/>
      <c r="I15" s="172"/>
      <c r="J15" s="173"/>
    </row>
    <row r="16" spans="1:10" ht="15.6" customHeight="1" x14ac:dyDescent="0.3">
      <c r="A16" s="51">
        <v>1</v>
      </c>
      <c r="B16" s="174" t="s">
        <v>46</v>
      </c>
      <c r="C16" s="174"/>
      <c r="D16" s="172"/>
      <c r="E16" s="172"/>
      <c r="F16" s="172"/>
      <c r="G16" s="172"/>
      <c r="H16" s="172"/>
      <c r="I16" s="172"/>
      <c r="J16" s="173"/>
    </row>
    <row r="17" spans="1:10" ht="35.4" customHeight="1" x14ac:dyDescent="0.3">
      <c r="A17" s="135" t="s">
        <v>41</v>
      </c>
      <c r="B17" s="165" t="s">
        <v>42</v>
      </c>
      <c r="C17" s="143" t="s">
        <v>23</v>
      </c>
      <c r="D17" s="84" t="s">
        <v>43</v>
      </c>
      <c r="E17" s="29">
        <v>2170.1</v>
      </c>
      <c r="F17" s="29">
        <v>2170.1</v>
      </c>
      <c r="G17" s="29">
        <v>2170.1</v>
      </c>
      <c r="H17" s="29">
        <f>G17-F17</f>
        <v>0</v>
      </c>
      <c r="I17" s="14">
        <v>0</v>
      </c>
      <c r="J17" s="162" t="s">
        <v>76</v>
      </c>
    </row>
    <row r="18" spans="1:10" ht="51.6" customHeight="1" x14ac:dyDescent="0.3">
      <c r="A18" s="136"/>
      <c r="B18" s="166"/>
      <c r="C18" s="143"/>
      <c r="D18" s="53" t="s">
        <v>15</v>
      </c>
      <c r="E18" s="30">
        <v>13633.3</v>
      </c>
      <c r="F18" s="30">
        <v>13633.3</v>
      </c>
      <c r="G18" s="30">
        <f>4275.2+2291.7+1098.9+900.4+3740.8+1322.8</f>
        <v>13629.8</v>
      </c>
      <c r="H18" s="29">
        <f t="shared" ref="H18:H28" si="0">G18-F18</f>
        <v>-3.5</v>
      </c>
      <c r="I18" s="14">
        <f t="shared" ref="I18:I28" si="1">G18/F18*100</f>
        <v>99.974327565593072</v>
      </c>
      <c r="J18" s="163"/>
    </row>
    <row r="19" spans="1:10" ht="36.6" customHeight="1" x14ac:dyDescent="0.3">
      <c r="A19" s="136"/>
      <c r="B19" s="166"/>
      <c r="C19" s="143"/>
      <c r="D19" s="53" t="s">
        <v>16</v>
      </c>
      <c r="E19" s="29">
        <v>1755.9</v>
      </c>
      <c r="F19" s="29">
        <v>1755.9</v>
      </c>
      <c r="G19" s="29">
        <f>475+254.6+593.8+42.8+167.2+122.1+100</f>
        <v>1755.5</v>
      </c>
      <c r="H19" s="29">
        <f t="shared" si="0"/>
        <v>-0.40000000000009095</v>
      </c>
      <c r="I19" s="14">
        <v>0</v>
      </c>
      <c r="J19" s="163"/>
    </row>
    <row r="20" spans="1:10" ht="49.8" customHeight="1" x14ac:dyDescent="0.3">
      <c r="A20" s="136"/>
      <c r="B20" s="166"/>
      <c r="C20" s="143"/>
      <c r="D20" s="86" t="s">
        <v>44</v>
      </c>
      <c r="E20" s="74">
        <v>0</v>
      </c>
      <c r="F20" s="74">
        <v>0</v>
      </c>
      <c r="G20" s="74">
        <v>0</v>
      </c>
      <c r="H20" s="14">
        <f t="shared" si="0"/>
        <v>0</v>
      </c>
      <c r="I20" s="14">
        <v>0</v>
      </c>
      <c r="J20" s="164"/>
    </row>
    <row r="21" spans="1:10" s="58" customFormat="1" ht="24" customHeight="1" x14ac:dyDescent="0.3">
      <c r="A21" s="137"/>
      <c r="B21" s="167"/>
      <c r="C21" s="141" t="s">
        <v>35</v>
      </c>
      <c r="D21" s="142"/>
      <c r="E21" s="57">
        <f>SUM(E17:E20)</f>
        <v>17559.3</v>
      </c>
      <c r="F21" s="57">
        <f t="shared" ref="F21:G21" si="2">SUM(F17:F20)</f>
        <v>17559.3</v>
      </c>
      <c r="G21" s="57">
        <f t="shared" si="2"/>
        <v>17555.400000000001</v>
      </c>
      <c r="H21" s="64">
        <f t="shared" si="0"/>
        <v>-3.8999999999978172</v>
      </c>
      <c r="I21" s="34">
        <f t="shared" si="1"/>
        <v>99.97778954741932</v>
      </c>
      <c r="J21" s="75"/>
    </row>
    <row r="22" spans="1:10" ht="59.4" customHeight="1" x14ac:dyDescent="0.3">
      <c r="A22" s="135" t="s">
        <v>47</v>
      </c>
      <c r="B22" s="132" t="s">
        <v>48</v>
      </c>
      <c r="C22" s="132" t="s">
        <v>23</v>
      </c>
      <c r="D22" s="20" t="s">
        <v>15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151" t="s">
        <v>77</v>
      </c>
    </row>
    <row r="23" spans="1:10" ht="42.6" customHeight="1" x14ac:dyDescent="0.3">
      <c r="A23" s="136"/>
      <c r="B23" s="133"/>
      <c r="C23" s="133"/>
      <c r="D23" s="7" t="s">
        <v>16</v>
      </c>
      <c r="E23" s="32">
        <v>9826.4</v>
      </c>
      <c r="F23" s="32">
        <f>E23</f>
        <v>9826.4</v>
      </c>
      <c r="G23" s="32">
        <f>127+2629.6+572.4+496.7+500+5500</f>
        <v>9825.7000000000007</v>
      </c>
      <c r="H23" s="29">
        <f>G23-F23</f>
        <v>-0.69999999999890861</v>
      </c>
      <c r="I23" s="31">
        <f t="shared" ref="I23:I24" si="3">G23/F23*100</f>
        <v>99.992876333143371</v>
      </c>
      <c r="J23" s="152"/>
    </row>
    <row r="24" spans="1:10" ht="36.6" customHeight="1" x14ac:dyDescent="0.3">
      <c r="A24" s="137"/>
      <c r="B24" s="134"/>
      <c r="C24" s="134"/>
      <c r="D24" s="59" t="s">
        <v>35</v>
      </c>
      <c r="E24" s="63">
        <f>SUM(E22:E23)</f>
        <v>9826.4</v>
      </c>
      <c r="F24" s="63">
        <f t="shared" ref="F24:G24" si="4">SUM(F22:F23)</f>
        <v>9826.4</v>
      </c>
      <c r="G24" s="63">
        <f t="shared" si="4"/>
        <v>9825.7000000000007</v>
      </c>
      <c r="H24" s="87">
        <f t="shared" ref="H24" si="5">G24-F24</f>
        <v>-0.69999999999890861</v>
      </c>
      <c r="I24" s="88">
        <f t="shared" si="3"/>
        <v>99.992876333143371</v>
      </c>
      <c r="J24" s="153"/>
    </row>
    <row r="25" spans="1:10" ht="38.4" customHeight="1" x14ac:dyDescent="0.3">
      <c r="A25" s="144" t="s">
        <v>13</v>
      </c>
      <c r="B25" s="145"/>
      <c r="C25" s="127"/>
      <c r="D25" s="7" t="s">
        <v>43</v>
      </c>
      <c r="E25" s="32">
        <f>E17</f>
        <v>2170.1</v>
      </c>
      <c r="F25" s="32">
        <f t="shared" ref="F25:I25" si="6">F17</f>
        <v>2170.1</v>
      </c>
      <c r="G25" s="32">
        <f t="shared" si="6"/>
        <v>2170.1</v>
      </c>
      <c r="H25" s="32">
        <f t="shared" si="6"/>
        <v>0</v>
      </c>
      <c r="I25" s="32">
        <f t="shared" si="6"/>
        <v>0</v>
      </c>
      <c r="J25" s="23" t="s">
        <v>14</v>
      </c>
    </row>
    <row r="26" spans="1:10" ht="45.6" customHeight="1" x14ac:dyDescent="0.3">
      <c r="A26" s="146"/>
      <c r="B26" s="147"/>
      <c r="C26" s="129"/>
      <c r="D26" s="85" t="s">
        <v>15</v>
      </c>
      <c r="E26" s="89">
        <f>E18+E22</f>
        <v>13633.3</v>
      </c>
      <c r="F26" s="89">
        <f t="shared" ref="F26:G26" si="7">F18+F22</f>
        <v>13633.3</v>
      </c>
      <c r="G26" s="89">
        <f t="shared" si="7"/>
        <v>13629.8</v>
      </c>
      <c r="H26" s="89">
        <f t="shared" si="0"/>
        <v>-3.5</v>
      </c>
      <c r="I26" s="90">
        <v>0</v>
      </c>
      <c r="J26" s="23" t="s">
        <v>14</v>
      </c>
    </row>
    <row r="27" spans="1:10" ht="29.4" customHeight="1" x14ac:dyDescent="0.3">
      <c r="A27" s="146"/>
      <c r="B27" s="147"/>
      <c r="C27" s="129"/>
      <c r="D27" s="53" t="s">
        <v>16</v>
      </c>
      <c r="E27" s="30">
        <f>E19+E23</f>
        <v>11582.3</v>
      </c>
      <c r="F27" s="30">
        <f t="shared" ref="F27:G27" si="8">F19+F23</f>
        <v>11582.3</v>
      </c>
      <c r="G27" s="30">
        <f t="shared" si="8"/>
        <v>11581.2</v>
      </c>
      <c r="H27" s="29">
        <f t="shared" si="0"/>
        <v>-1.0999999999985448</v>
      </c>
      <c r="I27" s="14">
        <f t="shared" si="1"/>
        <v>99.990502749885607</v>
      </c>
      <c r="J27" s="23" t="s">
        <v>14</v>
      </c>
    </row>
    <row r="28" spans="1:10" ht="24" customHeight="1" x14ac:dyDescent="0.3">
      <c r="A28" s="148"/>
      <c r="B28" s="149"/>
      <c r="C28" s="150"/>
      <c r="D28" s="59" t="s">
        <v>35</v>
      </c>
      <c r="E28" s="60">
        <f>SUM(E25:E27)</f>
        <v>27385.699999999997</v>
      </c>
      <c r="F28" s="60">
        <f>SUM(F25:F27)</f>
        <v>27385.699999999997</v>
      </c>
      <c r="G28" s="60">
        <f>SUM(G26:G27)</f>
        <v>25211</v>
      </c>
      <c r="H28" s="64">
        <f t="shared" si="0"/>
        <v>-2174.6999999999971</v>
      </c>
      <c r="I28" s="34">
        <f t="shared" si="1"/>
        <v>92.058994292641799</v>
      </c>
      <c r="J28" s="55"/>
    </row>
    <row r="29" spans="1:10" ht="19.8" customHeight="1" x14ac:dyDescent="0.3">
      <c r="A29" s="154" t="s">
        <v>49</v>
      </c>
      <c r="B29" s="155"/>
      <c r="C29" s="155"/>
      <c r="D29" s="155"/>
      <c r="E29" s="155"/>
      <c r="F29" s="155"/>
      <c r="G29" s="155"/>
      <c r="H29" s="155"/>
      <c r="I29" s="155"/>
      <c r="J29" s="156"/>
    </row>
    <row r="30" spans="1:10" ht="45.6" customHeight="1" x14ac:dyDescent="0.3">
      <c r="A30" s="135" t="s">
        <v>50</v>
      </c>
      <c r="B30" s="132" t="s">
        <v>51</v>
      </c>
      <c r="C30" s="132" t="s">
        <v>23</v>
      </c>
      <c r="D30" s="20" t="s">
        <v>15</v>
      </c>
      <c r="E30" s="31">
        <v>562.20000000000005</v>
      </c>
      <c r="F30" s="31">
        <v>562.20000000000005</v>
      </c>
      <c r="G30" s="31">
        <v>562.20000000000005</v>
      </c>
      <c r="H30" s="29">
        <f>G30-F30</f>
        <v>0</v>
      </c>
      <c r="I30" s="31">
        <f t="shared" ref="I30:I38" si="9">G30/F30*100</f>
        <v>100</v>
      </c>
      <c r="J30" s="151" t="s">
        <v>31</v>
      </c>
    </row>
    <row r="31" spans="1:10" ht="33.6" customHeight="1" x14ac:dyDescent="0.3">
      <c r="A31" s="136"/>
      <c r="B31" s="133"/>
      <c r="C31" s="133"/>
      <c r="D31" s="7" t="s">
        <v>16</v>
      </c>
      <c r="E31" s="32">
        <v>1517.9</v>
      </c>
      <c r="F31" s="32">
        <f>E31</f>
        <v>1517.9</v>
      </c>
      <c r="G31" s="32">
        <v>1517</v>
      </c>
      <c r="H31" s="29">
        <f>G31-F31</f>
        <v>-0.90000000000009095</v>
      </c>
      <c r="I31" s="31">
        <f t="shared" si="9"/>
        <v>99.940707556492512</v>
      </c>
      <c r="J31" s="152"/>
    </row>
    <row r="32" spans="1:10" ht="27.6" customHeight="1" x14ac:dyDescent="0.3">
      <c r="A32" s="136"/>
      <c r="B32" s="133"/>
      <c r="C32" s="134"/>
      <c r="D32" s="59" t="s">
        <v>35</v>
      </c>
      <c r="E32" s="60">
        <f>SUM(E30:E31)</f>
        <v>2080.1000000000004</v>
      </c>
      <c r="F32" s="60">
        <f t="shared" ref="F32:G32" si="10">SUM(F30:F31)</f>
        <v>2080.1000000000004</v>
      </c>
      <c r="G32" s="60">
        <f t="shared" si="10"/>
        <v>2079.1999999999998</v>
      </c>
      <c r="H32" s="64">
        <f t="shared" ref="H32:H38" si="11">G32-F32</f>
        <v>-0.9000000000005457</v>
      </c>
      <c r="I32" s="61">
        <f t="shared" si="9"/>
        <v>99.956732849382206</v>
      </c>
      <c r="J32" s="153"/>
    </row>
    <row r="33" spans="1:10" s="13" customFormat="1" ht="45" customHeight="1" x14ac:dyDescent="0.3">
      <c r="A33" s="136"/>
      <c r="B33" s="133"/>
      <c r="C33" s="132" t="s">
        <v>52</v>
      </c>
      <c r="D33" s="20" t="s">
        <v>15</v>
      </c>
      <c r="E33" s="92">
        <v>61.1</v>
      </c>
      <c r="F33" s="92">
        <f>E33</f>
        <v>61.1</v>
      </c>
      <c r="G33" s="92">
        <v>61.1</v>
      </c>
      <c r="H33" s="14">
        <f t="shared" ref="H33:H35" si="12">G33-F33</f>
        <v>0</v>
      </c>
      <c r="I33" s="92">
        <f t="shared" si="9"/>
        <v>100</v>
      </c>
      <c r="J33" s="151"/>
    </row>
    <row r="34" spans="1:10" ht="33.6" customHeight="1" x14ac:dyDescent="0.3">
      <c r="A34" s="136"/>
      <c r="B34" s="133"/>
      <c r="C34" s="133"/>
      <c r="D34" s="7" t="s">
        <v>16</v>
      </c>
      <c r="E34" s="32">
        <v>0</v>
      </c>
      <c r="F34" s="32">
        <v>0</v>
      </c>
      <c r="G34" s="32">
        <v>0</v>
      </c>
      <c r="H34" s="29">
        <f t="shared" si="12"/>
        <v>0</v>
      </c>
      <c r="I34" s="31">
        <v>0</v>
      </c>
      <c r="J34" s="152"/>
    </row>
    <row r="35" spans="1:10" ht="25.8" customHeight="1" x14ac:dyDescent="0.3">
      <c r="A35" s="137"/>
      <c r="B35" s="134"/>
      <c r="C35" s="134"/>
      <c r="D35" s="59" t="s">
        <v>35</v>
      </c>
      <c r="E35" s="60">
        <f>SUM(E33:E34)</f>
        <v>61.1</v>
      </c>
      <c r="F35" s="60">
        <f>F33</f>
        <v>61.1</v>
      </c>
      <c r="G35" s="60">
        <f t="shared" ref="G35" si="13">SUM(G33:G34)</f>
        <v>61.1</v>
      </c>
      <c r="H35" s="64">
        <f t="shared" si="12"/>
        <v>0</v>
      </c>
      <c r="I35" s="61">
        <f t="shared" si="9"/>
        <v>100</v>
      </c>
      <c r="J35" s="153"/>
    </row>
    <row r="36" spans="1:10" ht="47.4" customHeight="1" x14ac:dyDescent="0.3">
      <c r="A36" s="146"/>
      <c r="B36" s="126" t="s">
        <v>24</v>
      </c>
      <c r="C36" s="127"/>
      <c r="D36" s="7" t="s">
        <v>15</v>
      </c>
      <c r="E36" s="32">
        <f>E30+E33</f>
        <v>623.30000000000007</v>
      </c>
      <c r="F36" s="32">
        <f>E36</f>
        <v>623.30000000000007</v>
      </c>
      <c r="G36" s="32">
        <f t="shared" ref="G36" si="14">G30+G33</f>
        <v>623.30000000000007</v>
      </c>
      <c r="H36" s="29">
        <f t="shared" si="11"/>
        <v>0</v>
      </c>
      <c r="I36" s="31">
        <f t="shared" si="9"/>
        <v>100</v>
      </c>
      <c r="J36" s="25"/>
    </row>
    <row r="37" spans="1:10" ht="30.6" customHeight="1" x14ac:dyDescent="0.3">
      <c r="A37" s="146"/>
      <c r="B37" s="128"/>
      <c r="C37" s="129"/>
      <c r="D37" s="7" t="s">
        <v>16</v>
      </c>
      <c r="E37" s="32">
        <f>E31+E34</f>
        <v>1517.9</v>
      </c>
      <c r="F37" s="32">
        <f>F31</f>
        <v>1517.9</v>
      </c>
      <c r="G37" s="32">
        <f>G31</f>
        <v>1517</v>
      </c>
      <c r="H37" s="29">
        <f t="shared" si="11"/>
        <v>-0.90000000000009095</v>
      </c>
      <c r="I37" s="31">
        <f t="shared" si="9"/>
        <v>99.940707556492512</v>
      </c>
      <c r="J37" s="27"/>
    </row>
    <row r="38" spans="1:10" ht="20.399999999999999" customHeight="1" x14ac:dyDescent="0.3">
      <c r="A38" s="148"/>
      <c r="B38" s="157"/>
      <c r="C38" s="150"/>
      <c r="D38" s="59" t="s">
        <v>35</v>
      </c>
      <c r="E38" s="60">
        <f>SUM(E36:E37)</f>
        <v>2141.2000000000003</v>
      </c>
      <c r="F38" s="60">
        <f t="shared" ref="F38:G38" si="15">SUM(F36:F37)</f>
        <v>2141.2000000000003</v>
      </c>
      <c r="G38" s="60">
        <f t="shared" si="15"/>
        <v>2140.3000000000002</v>
      </c>
      <c r="H38" s="64">
        <f t="shared" si="11"/>
        <v>-0.90000000000009095</v>
      </c>
      <c r="I38" s="61">
        <f t="shared" si="9"/>
        <v>99.957967494862686</v>
      </c>
      <c r="J38" s="25"/>
    </row>
    <row r="39" spans="1:10" ht="33" customHeight="1" x14ac:dyDescent="0.3">
      <c r="A39" s="154" t="s">
        <v>53</v>
      </c>
      <c r="B39" s="155"/>
      <c r="C39" s="155"/>
      <c r="D39" s="155"/>
      <c r="E39" s="155"/>
      <c r="F39" s="155"/>
      <c r="G39" s="155"/>
      <c r="H39" s="155"/>
      <c r="I39" s="145"/>
      <c r="J39" s="156"/>
    </row>
    <row r="40" spans="1:10" ht="45.6" customHeight="1" x14ac:dyDescent="0.3">
      <c r="A40" s="135" t="s">
        <v>54</v>
      </c>
      <c r="B40" s="132" t="s">
        <v>55</v>
      </c>
      <c r="C40" s="132" t="s">
        <v>23</v>
      </c>
      <c r="D40" s="20" t="s">
        <v>15</v>
      </c>
      <c r="E40" s="31">
        <v>0</v>
      </c>
      <c r="F40" s="31">
        <v>0</v>
      </c>
      <c r="G40" s="31">
        <v>0</v>
      </c>
      <c r="H40" s="47">
        <v>0</v>
      </c>
      <c r="I40" s="32">
        <v>0</v>
      </c>
      <c r="J40" s="24"/>
    </row>
    <row r="41" spans="1:10" ht="25.2" customHeight="1" x14ac:dyDescent="0.3">
      <c r="A41" s="136"/>
      <c r="B41" s="133"/>
      <c r="C41" s="133"/>
      <c r="D41" s="7" t="s">
        <v>16</v>
      </c>
      <c r="E41" s="32">
        <v>0</v>
      </c>
      <c r="F41" s="32">
        <v>0</v>
      </c>
      <c r="G41" s="32">
        <v>0</v>
      </c>
      <c r="H41" s="48">
        <v>0</v>
      </c>
      <c r="I41" s="32">
        <v>0</v>
      </c>
      <c r="J41" s="65"/>
    </row>
    <row r="42" spans="1:10" ht="23.4" customHeight="1" x14ac:dyDescent="0.3">
      <c r="A42" s="137"/>
      <c r="B42" s="134"/>
      <c r="C42" s="134"/>
      <c r="D42" s="59" t="s">
        <v>35</v>
      </c>
      <c r="E42" s="60">
        <f>SUM(E40:E41)</f>
        <v>0</v>
      </c>
      <c r="F42" s="60">
        <f t="shared" ref="F42:I42" si="16">SUM(F40:F41)</f>
        <v>0</v>
      </c>
      <c r="G42" s="60">
        <f t="shared" si="16"/>
        <v>0</v>
      </c>
      <c r="H42" s="69">
        <f t="shared" ref="H42:H67" si="17">G42-F42</f>
        <v>0</v>
      </c>
      <c r="I42" s="60">
        <f t="shared" si="16"/>
        <v>0</v>
      </c>
      <c r="J42" s="55"/>
    </row>
    <row r="43" spans="1:10" ht="47.4" customHeight="1" x14ac:dyDescent="0.3">
      <c r="A43" s="135" t="s">
        <v>56</v>
      </c>
      <c r="B43" s="132" t="s">
        <v>57</v>
      </c>
      <c r="C43" s="132" t="s">
        <v>27</v>
      </c>
      <c r="D43" s="20" t="s">
        <v>15</v>
      </c>
      <c r="E43" s="31">
        <v>0</v>
      </c>
      <c r="F43" s="31">
        <v>0</v>
      </c>
      <c r="G43" s="31">
        <v>0</v>
      </c>
      <c r="H43" s="47">
        <v>0</v>
      </c>
      <c r="I43" s="32">
        <v>0</v>
      </c>
      <c r="J43" s="24"/>
    </row>
    <row r="44" spans="1:10" ht="27" customHeight="1" x14ac:dyDescent="0.3">
      <c r="A44" s="136"/>
      <c r="B44" s="133"/>
      <c r="C44" s="133"/>
      <c r="D44" s="7" t="s">
        <v>16</v>
      </c>
      <c r="E44" s="32">
        <v>0</v>
      </c>
      <c r="F44" s="32">
        <v>0</v>
      </c>
      <c r="G44" s="32">
        <v>0</v>
      </c>
      <c r="H44" s="48">
        <v>0</v>
      </c>
      <c r="I44" s="32">
        <v>0</v>
      </c>
      <c r="J44" s="65"/>
    </row>
    <row r="45" spans="1:10" ht="24.6" customHeight="1" x14ac:dyDescent="0.3">
      <c r="A45" s="137"/>
      <c r="B45" s="134"/>
      <c r="C45" s="134"/>
      <c r="D45" s="59" t="s">
        <v>35</v>
      </c>
      <c r="E45" s="60">
        <f>SUM(E43:E44)</f>
        <v>0</v>
      </c>
      <c r="F45" s="60">
        <f t="shared" ref="F45:G45" si="18">SUM(F43:F44)</f>
        <v>0</v>
      </c>
      <c r="G45" s="60">
        <f t="shared" si="18"/>
        <v>0</v>
      </c>
      <c r="H45" s="69">
        <f t="shared" ref="H45" si="19">G45-F45</f>
        <v>0</v>
      </c>
      <c r="I45" s="60">
        <v>0</v>
      </c>
      <c r="J45" s="52"/>
    </row>
    <row r="46" spans="1:10" ht="45.6" customHeight="1" x14ac:dyDescent="0.3">
      <c r="A46" s="124"/>
      <c r="B46" s="126" t="s">
        <v>25</v>
      </c>
      <c r="C46" s="127"/>
      <c r="D46" s="54" t="s">
        <v>15</v>
      </c>
      <c r="E46" s="32">
        <v>0</v>
      </c>
      <c r="F46" s="32">
        <v>0</v>
      </c>
      <c r="G46" s="32">
        <v>0</v>
      </c>
      <c r="H46" s="48">
        <f t="shared" si="17"/>
        <v>0</v>
      </c>
      <c r="I46" s="32">
        <v>0</v>
      </c>
      <c r="J46" s="49"/>
    </row>
    <row r="47" spans="1:10" ht="31.8" customHeight="1" x14ac:dyDescent="0.3">
      <c r="A47" s="124"/>
      <c r="B47" s="128"/>
      <c r="C47" s="129"/>
      <c r="D47" s="54" t="s">
        <v>16</v>
      </c>
      <c r="E47" s="32">
        <f>E41+E44</f>
        <v>0</v>
      </c>
      <c r="F47" s="32">
        <f>F41+F44</f>
        <v>0</v>
      </c>
      <c r="G47" s="32">
        <f t="shared" ref="G47" si="20">G41+G44</f>
        <v>0</v>
      </c>
      <c r="H47" s="48">
        <f t="shared" si="17"/>
        <v>0</v>
      </c>
      <c r="I47" s="32">
        <v>0</v>
      </c>
      <c r="J47" s="50"/>
    </row>
    <row r="48" spans="1:10" ht="26.4" customHeight="1" x14ac:dyDescent="0.3">
      <c r="A48" s="125"/>
      <c r="B48" s="157"/>
      <c r="C48" s="150"/>
      <c r="D48" s="62" t="s">
        <v>35</v>
      </c>
      <c r="E48" s="63">
        <f>SUM(E46:E47)</f>
        <v>0</v>
      </c>
      <c r="F48" s="63">
        <f>SUM(F46:F47)</f>
        <v>0</v>
      </c>
      <c r="G48" s="63">
        <f>SUM(G46:G47)</f>
        <v>0</v>
      </c>
      <c r="H48" s="70">
        <f t="shared" si="17"/>
        <v>0</v>
      </c>
      <c r="I48" s="63">
        <v>0</v>
      </c>
      <c r="J48" s="56"/>
    </row>
    <row r="49" spans="1:10" ht="27.6" customHeight="1" x14ac:dyDescent="0.3">
      <c r="A49" s="154" t="s">
        <v>58</v>
      </c>
      <c r="B49" s="149"/>
      <c r="C49" s="149"/>
      <c r="D49" s="155"/>
      <c r="E49" s="155"/>
      <c r="F49" s="155"/>
      <c r="G49" s="155"/>
      <c r="H49" s="155"/>
      <c r="I49" s="145"/>
      <c r="J49" s="156"/>
    </row>
    <row r="50" spans="1:10" ht="42.6" customHeight="1" x14ac:dyDescent="0.3">
      <c r="A50" s="135" t="s">
        <v>59</v>
      </c>
      <c r="B50" s="132" t="s">
        <v>60</v>
      </c>
      <c r="C50" s="132" t="s">
        <v>23</v>
      </c>
      <c r="D50" s="20" t="s">
        <v>15</v>
      </c>
      <c r="E50" s="31">
        <v>0</v>
      </c>
      <c r="F50" s="31">
        <v>0</v>
      </c>
      <c r="G50" s="31">
        <v>0</v>
      </c>
      <c r="H50" s="47">
        <v>0</v>
      </c>
      <c r="I50" s="32">
        <v>0</v>
      </c>
      <c r="J50" s="138"/>
    </row>
    <row r="51" spans="1:10" ht="21.6" customHeight="1" x14ac:dyDescent="0.3">
      <c r="A51" s="136"/>
      <c r="B51" s="133"/>
      <c r="C51" s="133"/>
      <c r="D51" s="7" t="s">
        <v>16</v>
      </c>
      <c r="E51" s="32">
        <v>66793.100000000006</v>
      </c>
      <c r="F51" s="32">
        <f>E51</f>
        <v>66793.100000000006</v>
      </c>
      <c r="G51" s="32">
        <f>22620+14079.1+2251.5+1244.8+842.6+5869.5+1166.9+3515.2+315.7+1280+990.5+1015.3+2902.6+6702.9+1429.1+563.3</f>
        <v>66789</v>
      </c>
      <c r="H51" s="48">
        <f t="shared" ref="H51:H52" si="21">G51-F51</f>
        <v>-4.1000000000058208</v>
      </c>
      <c r="I51" s="32">
        <f>G51/F51*100</f>
        <v>99.993861641397089</v>
      </c>
      <c r="J51" s="139"/>
    </row>
    <row r="52" spans="1:10" ht="18.600000000000001" customHeight="1" x14ac:dyDescent="0.3">
      <c r="A52" s="136"/>
      <c r="B52" s="133"/>
      <c r="C52" s="134"/>
      <c r="D52" s="59" t="s">
        <v>35</v>
      </c>
      <c r="E52" s="60">
        <f>SUM(E50:E51)</f>
        <v>66793.100000000006</v>
      </c>
      <c r="F52" s="60">
        <f t="shared" ref="F52:G52" si="22">SUM(F50:F51)</f>
        <v>66793.100000000006</v>
      </c>
      <c r="G52" s="60">
        <f t="shared" si="22"/>
        <v>66789</v>
      </c>
      <c r="H52" s="69">
        <f t="shared" si="21"/>
        <v>-4.1000000000058208</v>
      </c>
      <c r="I52" s="60">
        <f t="shared" ref="I52:I68" si="23">G52/F52*100</f>
        <v>99.993861641397089</v>
      </c>
      <c r="J52" s="140"/>
    </row>
    <row r="53" spans="1:10" ht="42.6" customHeight="1" x14ac:dyDescent="0.3">
      <c r="A53" s="136"/>
      <c r="B53" s="133"/>
      <c r="C53" s="132" t="s">
        <v>27</v>
      </c>
      <c r="D53" s="20" t="s">
        <v>15</v>
      </c>
      <c r="E53" s="31">
        <v>0</v>
      </c>
      <c r="F53" s="31">
        <v>0</v>
      </c>
      <c r="G53" s="31">
        <v>0</v>
      </c>
      <c r="H53" s="48">
        <f t="shared" ref="H53:H54" si="24">G53-F53</f>
        <v>0</v>
      </c>
      <c r="I53" s="32">
        <v>0</v>
      </c>
      <c r="J53" s="138" t="s">
        <v>78</v>
      </c>
    </row>
    <row r="54" spans="1:10" s="13" customFormat="1" ht="21.6" customHeight="1" x14ac:dyDescent="0.3">
      <c r="A54" s="136"/>
      <c r="B54" s="133"/>
      <c r="C54" s="133"/>
      <c r="D54" s="105" t="s">
        <v>16</v>
      </c>
      <c r="E54" s="93">
        <v>2526.1</v>
      </c>
      <c r="F54" s="93">
        <f>E54</f>
        <v>2526.1</v>
      </c>
      <c r="G54" s="93">
        <f>F54</f>
        <v>2526.1</v>
      </c>
      <c r="H54" s="94">
        <f t="shared" si="24"/>
        <v>0</v>
      </c>
      <c r="I54" s="93">
        <f t="shared" si="23"/>
        <v>100</v>
      </c>
      <c r="J54" s="139"/>
    </row>
    <row r="55" spans="1:10" ht="34.200000000000003" customHeight="1" x14ac:dyDescent="0.3">
      <c r="A55" s="136"/>
      <c r="B55" s="133"/>
      <c r="C55" s="134"/>
      <c r="D55" s="59" t="s">
        <v>35</v>
      </c>
      <c r="E55" s="60">
        <f>SUM(E53:E54)</f>
        <v>2526.1</v>
      </c>
      <c r="F55" s="60">
        <f t="shared" ref="F55:G55" si="25">SUM(F53:F54)</f>
        <v>2526.1</v>
      </c>
      <c r="G55" s="60">
        <f t="shared" si="25"/>
        <v>2526.1</v>
      </c>
      <c r="H55" s="69">
        <f>G55-F55</f>
        <v>0</v>
      </c>
      <c r="I55" s="60">
        <f t="shared" si="23"/>
        <v>100</v>
      </c>
      <c r="J55" s="140"/>
    </row>
    <row r="56" spans="1:10" s="13" customFormat="1" ht="51.6" customHeight="1" x14ac:dyDescent="0.3">
      <c r="A56" s="136"/>
      <c r="B56" s="133"/>
      <c r="C56" s="132" t="s">
        <v>61</v>
      </c>
      <c r="D56" s="20" t="s">
        <v>15</v>
      </c>
      <c r="E56" s="92">
        <v>1321.2</v>
      </c>
      <c r="F56" s="92">
        <v>1321.2</v>
      </c>
      <c r="G56" s="92">
        <v>1321.2</v>
      </c>
      <c r="H56" s="94">
        <f t="shared" ref="H56:H58" si="26">G56-F56</f>
        <v>0</v>
      </c>
      <c r="I56" s="93">
        <f t="shared" si="23"/>
        <v>100</v>
      </c>
      <c r="J56" s="138" t="s">
        <v>72</v>
      </c>
    </row>
    <row r="57" spans="1:10" ht="30.6" customHeight="1" x14ac:dyDescent="0.3">
      <c r="A57" s="136"/>
      <c r="B57" s="133"/>
      <c r="C57" s="133"/>
      <c r="D57" s="7" t="s">
        <v>16</v>
      </c>
      <c r="E57" s="32">
        <v>0</v>
      </c>
      <c r="F57" s="32">
        <v>0</v>
      </c>
      <c r="G57" s="32">
        <v>0</v>
      </c>
      <c r="H57" s="48">
        <f t="shared" si="26"/>
        <v>0</v>
      </c>
      <c r="I57" s="32">
        <v>0</v>
      </c>
      <c r="J57" s="139"/>
    </row>
    <row r="58" spans="1:10" ht="25.8" customHeight="1" x14ac:dyDescent="0.3">
      <c r="A58" s="136"/>
      <c r="B58" s="133"/>
      <c r="C58" s="134"/>
      <c r="D58" s="59" t="s">
        <v>35</v>
      </c>
      <c r="E58" s="60">
        <f>SUM(E56:E57)</f>
        <v>1321.2</v>
      </c>
      <c r="F58" s="60">
        <f t="shared" ref="F58:G58" si="27">SUM(F56:F57)</f>
        <v>1321.2</v>
      </c>
      <c r="G58" s="60">
        <f t="shared" si="27"/>
        <v>1321.2</v>
      </c>
      <c r="H58" s="69">
        <f t="shared" si="26"/>
        <v>0</v>
      </c>
      <c r="I58" s="60">
        <f t="shared" si="23"/>
        <v>100</v>
      </c>
      <c r="J58" s="140"/>
    </row>
    <row r="59" spans="1:10" s="13" customFormat="1" ht="45" customHeight="1" x14ac:dyDescent="0.3">
      <c r="A59" s="136"/>
      <c r="B59" s="133"/>
      <c r="C59" s="132" t="s">
        <v>52</v>
      </c>
      <c r="D59" s="20" t="s">
        <v>15</v>
      </c>
      <c r="E59" s="92">
        <v>34</v>
      </c>
      <c r="F59" s="92">
        <v>34</v>
      </c>
      <c r="G59" s="92">
        <v>34</v>
      </c>
      <c r="H59" s="94">
        <f t="shared" ref="H59:H64" si="28">G59-F59</f>
        <v>0</v>
      </c>
      <c r="I59" s="93">
        <f t="shared" si="23"/>
        <v>100</v>
      </c>
      <c r="J59" s="106"/>
    </row>
    <row r="60" spans="1:10" ht="28.2" customHeight="1" x14ac:dyDescent="0.3">
      <c r="A60" s="136"/>
      <c r="B60" s="133"/>
      <c r="C60" s="133"/>
      <c r="D60" s="7" t="s">
        <v>16</v>
      </c>
      <c r="E60" s="32">
        <v>0</v>
      </c>
      <c r="F60" s="32">
        <v>0</v>
      </c>
      <c r="G60" s="32">
        <v>0</v>
      </c>
      <c r="H60" s="48">
        <f t="shared" si="28"/>
        <v>0</v>
      </c>
      <c r="I60" s="32">
        <v>0</v>
      </c>
      <c r="J60" s="65"/>
    </row>
    <row r="61" spans="1:10" ht="26.4" customHeight="1" x14ac:dyDescent="0.3">
      <c r="A61" s="137"/>
      <c r="B61" s="134"/>
      <c r="C61" s="134"/>
      <c r="D61" s="59" t="s">
        <v>35</v>
      </c>
      <c r="E61" s="60">
        <f>SUM(E59:E60)</f>
        <v>34</v>
      </c>
      <c r="F61" s="60">
        <f t="shared" ref="F61:G61" si="29">SUM(F59:F60)</f>
        <v>34</v>
      </c>
      <c r="G61" s="60">
        <f t="shared" si="29"/>
        <v>34</v>
      </c>
      <c r="H61" s="69">
        <f t="shared" si="28"/>
        <v>0</v>
      </c>
      <c r="I61" s="32">
        <f t="shared" si="23"/>
        <v>100</v>
      </c>
      <c r="J61" s="52"/>
    </row>
    <row r="62" spans="1:10" ht="42.6" customHeight="1" x14ac:dyDescent="0.3">
      <c r="A62" s="124"/>
      <c r="B62" s="126" t="s">
        <v>62</v>
      </c>
      <c r="C62" s="127"/>
      <c r="D62" s="54" t="s">
        <v>15</v>
      </c>
      <c r="E62" s="32">
        <f>E50+E53+E56+E59</f>
        <v>1355.2</v>
      </c>
      <c r="F62" s="32">
        <f t="shared" ref="F62:G62" si="30">F50+F53+F56+F59</f>
        <v>1355.2</v>
      </c>
      <c r="G62" s="32">
        <f t="shared" si="30"/>
        <v>1355.2</v>
      </c>
      <c r="H62" s="48">
        <f t="shared" si="28"/>
        <v>0</v>
      </c>
      <c r="I62" s="32">
        <f t="shared" si="23"/>
        <v>100</v>
      </c>
      <c r="J62" s="49"/>
    </row>
    <row r="63" spans="1:10" ht="30" customHeight="1" x14ac:dyDescent="0.3">
      <c r="A63" s="124"/>
      <c r="B63" s="128"/>
      <c r="C63" s="129"/>
      <c r="D63" s="54" t="s">
        <v>16</v>
      </c>
      <c r="E63" s="32">
        <f>E51+E54+E57+E60</f>
        <v>69319.200000000012</v>
      </c>
      <c r="F63" s="32">
        <f t="shared" ref="F63:G63" si="31">F51+F54+F57+F60</f>
        <v>69319.200000000012</v>
      </c>
      <c r="G63" s="32">
        <f t="shared" si="31"/>
        <v>69315.100000000006</v>
      </c>
      <c r="H63" s="48">
        <f>G63-F63</f>
        <v>-4.1000000000058208</v>
      </c>
      <c r="I63" s="32">
        <f t="shared" si="23"/>
        <v>99.994085332779363</v>
      </c>
      <c r="J63" s="50"/>
    </row>
    <row r="64" spans="1:10" ht="28.8" customHeight="1" thickBot="1" x14ac:dyDescent="0.35">
      <c r="A64" s="125"/>
      <c r="B64" s="130"/>
      <c r="C64" s="131"/>
      <c r="D64" s="62" t="s">
        <v>35</v>
      </c>
      <c r="E64" s="63">
        <f>SUM(E62:E63)</f>
        <v>70674.400000000009</v>
      </c>
      <c r="F64" s="63">
        <f>SUM(F62:F63)</f>
        <v>70674.400000000009</v>
      </c>
      <c r="G64" s="63">
        <f>SUM(G62:G63)</f>
        <v>70670.3</v>
      </c>
      <c r="H64" s="70">
        <f t="shared" si="28"/>
        <v>-4.1000000000058208</v>
      </c>
      <c r="I64" s="63">
        <f t="shared" si="23"/>
        <v>99.994198748061521</v>
      </c>
      <c r="J64" s="56"/>
    </row>
    <row r="65" spans="1:10" ht="34.799999999999997" customHeight="1" thickBot="1" x14ac:dyDescent="0.35">
      <c r="A65" s="191" t="s">
        <v>34</v>
      </c>
      <c r="B65" s="192"/>
      <c r="C65" s="193"/>
      <c r="D65" s="44" t="s">
        <v>30</v>
      </c>
      <c r="E65" s="67">
        <f>E67+E68+E66</f>
        <v>100201.30000000002</v>
      </c>
      <c r="F65" s="67">
        <f t="shared" ref="F65" si="32">F67+F68+F66</f>
        <v>100201.30000000002</v>
      </c>
      <c r="G65" s="67">
        <f>G67+G68+G66</f>
        <v>100191.70000000001</v>
      </c>
      <c r="H65" s="71">
        <f t="shared" si="17"/>
        <v>-9.6000000000058208</v>
      </c>
      <c r="I65" s="45">
        <f t="shared" si="23"/>
        <v>99.99041928597731</v>
      </c>
      <c r="J65" s="43" t="s">
        <v>14</v>
      </c>
    </row>
    <row r="66" spans="1:10" ht="34.799999999999997" customHeight="1" thickBot="1" x14ac:dyDescent="0.35">
      <c r="A66" s="194"/>
      <c r="B66" s="195"/>
      <c r="C66" s="196"/>
      <c r="D66" s="83" t="s">
        <v>43</v>
      </c>
      <c r="E66" s="67">
        <f>E25</f>
        <v>2170.1</v>
      </c>
      <c r="F66" s="67">
        <f t="shared" ref="F66:G66" si="33">F25</f>
        <v>2170.1</v>
      </c>
      <c r="G66" s="67">
        <f t="shared" si="33"/>
        <v>2170.1</v>
      </c>
      <c r="H66" s="71">
        <f t="shared" si="17"/>
        <v>0</v>
      </c>
      <c r="I66" s="88">
        <f t="shared" si="23"/>
        <v>100</v>
      </c>
      <c r="J66" s="43" t="s">
        <v>14</v>
      </c>
    </row>
    <row r="67" spans="1:10" s="13" customFormat="1" ht="46.8" customHeight="1" thickBot="1" x14ac:dyDescent="0.35">
      <c r="A67" s="194"/>
      <c r="B67" s="195"/>
      <c r="C67" s="196"/>
      <c r="D67" s="41" t="s">
        <v>15</v>
      </c>
      <c r="E67" s="28">
        <f>E26+E36+E46+E62</f>
        <v>15611.8</v>
      </c>
      <c r="F67" s="28">
        <f t="shared" ref="F67:G67" si="34">F26+F36+F46+F62</f>
        <v>15611.8</v>
      </c>
      <c r="G67" s="28">
        <f t="shared" si="34"/>
        <v>15608.3</v>
      </c>
      <c r="H67" s="45">
        <f t="shared" si="17"/>
        <v>-3.5</v>
      </c>
      <c r="I67" s="45">
        <f t="shared" si="23"/>
        <v>99.977581060479892</v>
      </c>
      <c r="J67" s="95" t="s">
        <v>14</v>
      </c>
    </row>
    <row r="68" spans="1:10" s="13" customFormat="1" ht="37.200000000000003" customHeight="1" thickBot="1" x14ac:dyDescent="0.35">
      <c r="A68" s="197"/>
      <c r="B68" s="198"/>
      <c r="C68" s="199"/>
      <c r="D68" s="42" t="s">
        <v>16</v>
      </c>
      <c r="E68" s="16">
        <f>E27+E37+E63</f>
        <v>82419.400000000009</v>
      </c>
      <c r="F68" s="16">
        <f t="shared" ref="F68:H68" si="35">F27+F37+F63</f>
        <v>82419.400000000009</v>
      </c>
      <c r="G68" s="16">
        <f>G27+G37+G63</f>
        <v>82413.3</v>
      </c>
      <c r="H68" s="16">
        <f t="shared" si="35"/>
        <v>-6.1000000000044565</v>
      </c>
      <c r="I68" s="45">
        <f t="shared" si="23"/>
        <v>99.992598829887129</v>
      </c>
      <c r="J68" s="68" t="s">
        <v>14</v>
      </c>
    </row>
    <row r="69" spans="1:10" s="13" customFormat="1" ht="18" customHeight="1" x14ac:dyDescent="0.3">
      <c r="A69" s="188" t="s">
        <v>17</v>
      </c>
      <c r="B69" s="189"/>
      <c r="C69" s="189"/>
      <c r="D69" s="189"/>
      <c r="E69" s="189"/>
      <c r="F69" s="189"/>
      <c r="G69" s="189"/>
      <c r="H69" s="189"/>
      <c r="I69" s="189"/>
      <c r="J69" s="190"/>
    </row>
    <row r="70" spans="1:10" s="13" customFormat="1" ht="46.8" customHeight="1" x14ac:dyDescent="0.3">
      <c r="A70" s="107" t="s">
        <v>33</v>
      </c>
      <c r="B70" s="108"/>
      <c r="C70" s="109"/>
      <c r="D70" s="79" t="s">
        <v>15</v>
      </c>
      <c r="E70" s="14">
        <v>0</v>
      </c>
      <c r="F70" s="14">
        <v>0</v>
      </c>
      <c r="G70" s="14">
        <v>0</v>
      </c>
      <c r="H70" s="46">
        <f>G70-F70</f>
        <v>0</v>
      </c>
      <c r="I70" s="14">
        <v>0</v>
      </c>
      <c r="J70" s="26" t="s">
        <v>14</v>
      </c>
    </row>
    <row r="71" spans="1:10" s="13" customFormat="1" ht="28.2" customHeight="1" x14ac:dyDescent="0.3">
      <c r="A71" s="110"/>
      <c r="B71" s="111"/>
      <c r="C71" s="112"/>
      <c r="D71" s="79" t="s">
        <v>16</v>
      </c>
      <c r="E71" s="14">
        <v>0</v>
      </c>
      <c r="F71" s="14">
        <v>0</v>
      </c>
      <c r="G71" s="14">
        <v>0</v>
      </c>
      <c r="H71" s="46">
        <v>0</v>
      </c>
      <c r="I71" s="14">
        <v>0</v>
      </c>
      <c r="J71" s="26"/>
    </row>
    <row r="72" spans="1:10" s="36" customFormat="1" ht="28.2" customHeight="1" x14ac:dyDescent="0.3">
      <c r="A72" s="113"/>
      <c r="B72" s="114"/>
      <c r="C72" s="115"/>
      <c r="D72" s="33" t="s">
        <v>35</v>
      </c>
      <c r="E72" s="34">
        <f>E70+E71</f>
        <v>0</v>
      </c>
      <c r="F72" s="34">
        <v>0</v>
      </c>
      <c r="G72" s="34">
        <f t="shared" ref="G72" si="36">G70+G71</f>
        <v>0</v>
      </c>
      <c r="H72" s="72">
        <f>G72-F72</f>
        <v>0</v>
      </c>
      <c r="I72" s="34">
        <v>0</v>
      </c>
      <c r="J72" s="35" t="s">
        <v>14</v>
      </c>
    </row>
    <row r="73" spans="1:10" s="13" customFormat="1" ht="18" customHeight="1" x14ac:dyDescent="0.3">
      <c r="A73" s="188" t="s">
        <v>17</v>
      </c>
      <c r="B73" s="189"/>
      <c r="C73" s="189"/>
      <c r="D73" s="189"/>
      <c r="E73" s="189"/>
      <c r="F73" s="189"/>
      <c r="G73" s="189"/>
      <c r="H73" s="189"/>
      <c r="I73" s="189"/>
      <c r="J73" s="190"/>
    </row>
    <row r="74" spans="1:10" s="13" customFormat="1" ht="35.4" customHeight="1" x14ac:dyDescent="0.3">
      <c r="A74" s="107" t="s">
        <v>26</v>
      </c>
      <c r="B74" s="108"/>
      <c r="C74" s="109"/>
      <c r="D74" s="91" t="s">
        <v>43</v>
      </c>
      <c r="E74" s="90">
        <f>E17</f>
        <v>2170.1</v>
      </c>
      <c r="F74" s="90">
        <f t="shared" ref="F74:G74" si="37">F17</f>
        <v>2170.1</v>
      </c>
      <c r="G74" s="90">
        <f t="shared" si="37"/>
        <v>2170.1</v>
      </c>
      <c r="H74" s="46">
        <f>G74-F74</f>
        <v>0</v>
      </c>
      <c r="I74" s="14">
        <f t="shared" ref="I74:I86" si="38">G74/F74*100</f>
        <v>100</v>
      </c>
      <c r="J74" s="26" t="s">
        <v>14</v>
      </c>
    </row>
    <row r="75" spans="1:10" s="13" customFormat="1" ht="45.6" customHeight="1" x14ac:dyDescent="0.3">
      <c r="A75" s="110"/>
      <c r="B75" s="111"/>
      <c r="C75" s="112"/>
      <c r="D75" s="79" t="s">
        <v>15</v>
      </c>
      <c r="E75" s="14">
        <f>E18+E30</f>
        <v>14195.5</v>
      </c>
      <c r="F75" s="14">
        <f t="shared" ref="F75:G75" si="39">F18+F30</f>
        <v>14195.5</v>
      </c>
      <c r="G75" s="14">
        <f t="shared" si="39"/>
        <v>14192</v>
      </c>
      <c r="H75" s="46">
        <f>G75-F75</f>
        <v>-3.5</v>
      </c>
      <c r="I75" s="14">
        <f t="shared" si="38"/>
        <v>99.975344299249755</v>
      </c>
      <c r="J75" s="26" t="s">
        <v>14</v>
      </c>
    </row>
    <row r="76" spans="1:10" s="13" customFormat="1" ht="27.6" customHeight="1" x14ac:dyDescent="0.3">
      <c r="A76" s="110"/>
      <c r="B76" s="111"/>
      <c r="C76" s="112"/>
      <c r="D76" s="79" t="s">
        <v>16</v>
      </c>
      <c r="E76" s="14">
        <f>E19+E23+E31++E51</f>
        <v>79893.3</v>
      </c>
      <c r="F76" s="14">
        <f t="shared" ref="F76:G76" si="40">F19+F23+F31++F51</f>
        <v>79893.3</v>
      </c>
      <c r="G76" s="14">
        <f t="shared" si="40"/>
        <v>79887.199999999997</v>
      </c>
      <c r="H76" s="46">
        <f t="shared" ref="H76:H80" si="41">G76-F76</f>
        <v>-6.1000000000058208</v>
      </c>
      <c r="I76" s="14">
        <f t="shared" si="38"/>
        <v>99.992364816574096</v>
      </c>
      <c r="J76" s="26" t="s">
        <v>14</v>
      </c>
    </row>
    <row r="77" spans="1:10" s="36" customFormat="1" ht="22.8" customHeight="1" x14ac:dyDescent="0.3">
      <c r="A77" s="113"/>
      <c r="B77" s="114"/>
      <c r="C77" s="115"/>
      <c r="D77" s="33" t="s">
        <v>35</v>
      </c>
      <c r="E77" s="34">
        <f>E75+E76+E74</f>
        <v>96258.900000000009</v>
      </c>
      <c r="F77" s="34">
        <f t="shared" ref="F77:G77" si="42">F75+F76+F74</f>
        <v>96258.900000000009</v>
      </c>
      <c r="G77" s="34">
        <f t="shared" si="42"/>
        <v>96249.3</v>
      </c>
      <c r="H77" s="72">
        <f t="shared" si="41"/>
        <v>-9.6000000000058208</v>
      </c>
      <c r="I77" s="34">
        <f t="shared" si="38"/>
        <v>99.990026896214275</v>
      </c>
      <c r="J77" s="35" t="s">
        <v>14</v>
      </c>
    </row>
    <row r="78" spans="1:10" s="13" customFormat="1" ht="45.6" customHeight="1" x14ac:dyDescent="0.3">
      <c r="A78" s="107" t="s">
        <v>63</v>
      </c>
      <c r="B78" s="108"/>
      <c r="C78" s="109"/>
      <c r="D78" s="79" t="s">
        <v>15</v>
      </c>
      <c r="E78" s="14">
        <f>E33+E59</f>
        <v>95.1</v>
      </c>
      <c r="F78" s="14">
        <f>E78</f>
        <v>95.1</v>
      </c>
      <c r="G78" s="14">
        <f>F78</f>
        <v>95.1</v>
      </c>
      <c r="H78" s="46">
        <f t="shared" si="41"/>
        <v>0</v>
      </c>
      <c r="I78" s="34">
        <f t="shared" si="38"/>
        <v>100</v>
      </c>
      <c r="J78" s="26" t="s">
        <v>14</v>
      </c>
    </row>
    <row r="79" spans="1:10" s="13" customFormat="1" ht="31.95" customHeight="1" x14ac:dyDescent="0.3">
      <c r="A79" s="110"/>
      <c r="B79" s="111"/>
      <c r="C79" s="112"/>
      <c r="D79" s="79" t="s">
        <v>16</v>
      </c>
      <c r="E79" s="40">
        <f>E20</f>
        <v>0</v>
      </c>
      <c r="F79" s="40">
        <f>F20</f>
        <v>0</v>
      </c>
      <c r="G79" s="40">
        <f>G20</f>
        <v>0</v>
      </c>
      <c r="H79" s="46">
        <f t="shared" si="41"/>
        <v>0</v>
      </c>
      <c r="I79" s="34">
        <v>0</v>
      </c>
      <c r="J79" s="26" t="s">
        <v>14</v>
      </c>
    </row>
    <row r="80" spans="1:10" s="36" customFormat="1" ht="27" customHeight="1" thickBot="1" x14ac:dyDescent="0.35">
      <c r="A80" s="110"/>
      <c r="B80" s="111"/>
      <c r="C80" s="112"/>
      <c r="D80" s="96" t="s">
        <v>35</v>
      </c>
      <c r="E80" s="97">
        <f>E78+E79</f>
        <v>95.1</v>
      </c>
      <c r="F80" s="97">
        <f t="shared" ref="F80:G80" si="43">F78+F79</f>
        <v>95.1</v>
      </c>
      <c r="G80" s="97">
        <f t="shared" si="43"/>
        <v>95.1</v>
      </c>
      <c r="H80" s="98">
        <f t="shared" si="41"/>
        <v>0</v>
      </c>
      <c r="I80" s="97">
        <f t="shared" si="38"/>
        <v>100</v>
      </c>
      <c r="J80" s="99" t="s">
        <v>14</v>
      </c>
    </row>
    <row r="81" spans="1:10" s="13" customFormat="1" ht="48.6" customHeight="1" x14ac:dyDescent="0.3">
      <c r="A81" s="116" t="s">
        <v>64</v>
      </c>
      <c r="B81" s="117"/>
      <c r="C81" s="118"/>
      <c r="D81" s="78" t="s">
        <v>15</v>
      </c>
      <c r="E81" s="100">
        <f>E56</f>
        <v>1321.2</v>
      </c>
      <c r="F81" s="100">
        <f t="shared" ref="F81:G81" si="44">F56</f>
        <v>1321.2</v>
      </c>
      <c r="G81" s="100">
        <f t="shared" si="44"/>
        <v>1321.2</v>
      </c>
      <c r="H81" s="101">
        <f t="shared" ref="H81:H83" si="45">G81-F81</f>
        <v>0</v>
      </c>
      <c r="I81" s="102">
        <f t="shared" si="38"/>
        <v>100</v>
      </c>
      <c r="J81" s="103" t="s">
        <v>14</v>
      </c>
    </row>
    <row r="82" spans="1:10" s="13" customFormat="1" ht="31.95" customHeight="1" x14ac:dyDescent="0.3">
      <c r="A82" s="110"/>
      <c r="B82" s="111"/>
      <c r="C82" s="112"/>
      <c r="D82" s="79" t="s">
        <v>16</v>
      </c>
      <c r="E82" s="40">
        <v>0</v>
      </c>
      <c r="F82" s="40">
        <v>0</v>
      </c>
      <c r="G82" s="40">
        <v>0</v>
      </c>
      <c r="H82" s="46">
        <v>0</v>
      </c>
      <c r="I82" s="34">
        <v>0</v>
      </c>
      <c r="J82" s="26" t="s">
        <v>14</v>
      </c>
    </row>
    <row r="83" spans="1:10" s="36" customFormat="1" ht="24" customHeight="1" thickBot="1" x14ac:dyDescent="0.35">
      <c r="A83" s="119"/>
      <c r="B83" s="120"/>
      <c r="C83" s="121"/>
      <c r="D83" s="37" t="s">
        <v>35</v>
      </c>
      <c r="E83" s="38">
        <f>E81+E82</f>
        <v>1321.2</v>
      </c>
      <c r="F83" s="38">
        <f t="shared" ref="F83:G83" si="46">F81+F82</f>
        <v>1321.2</v>
      </c>
      <c r="G83" s="38">
        <f t="shared" si="46"/>
        <v>1321.2</v>
      </c>
      <c r="H83" s="73">
        <f t="shared" si="45"/>
        <v>0</v>
      </c>
      <c r="I83" s="38">
        <f t="shared" si="38"/>
        <v>100</v>
      </c>
      <c r="J83" s="39" t="s">
        <v>14</v>
      </c>
    </row>
    <row r="84" spans="1:10" s="13" customFormat="1" ht="47.4" customHeight="1" x14ac:dyDescent="0.3">
      <c r="A84" s="116" t="s">
        <v>65</v>
      </c>
      <c r="B84" s="117"/>
      <c r="C84" s="118"/>
      <c r="D84" s="78" t="s">
        <v>15</v>
      </c>
      <c r="E84" s="100">
        <v>0</v>
      </c>
      <c r="F84" s="100">
        <v>0</v>
      </c>
      <c r="G84" s="100">
        <v>0</v>
      </c>
      <c r="H84" s="101">
        <f t="shared" ref="H84:H86" si="47">G84-F84</f>
        <v>0</v>
      </c>
      <c r="I84" s="102">
        <v>0</v>
      </c>
      <c r="J84" s="103" t="s">
        <v>14</v>
      </c>
    </row>
    <row r="85" spans="1:10" s="13" customFormat="1" ht="32.4" customHeight="1" x14ac:dyDescent="0.3">
      <c r="A85" s="110"/>
      <c r="B85" s="111"/>
      <c r="C85" s="112"/>
      <c r="D85" s="79" t="s">
        <v>16</v>
      </c>
      <c r="E85" s="40">
        <f>E54</f>
        <v>2526.1</v>
      </c>
      <c r="F85" s="40">
        <f>F54</f>
        <v>2526.1</v>
      </c>
      <c r="G85" s="40">
        <f>G54</f>
        <v>2526.1</v>
      </c>
      <c r="H85" s="46">
        <f t="shared" si="47"/>
        <v>0</v>
      </c>
      <c r="I85" s="34">
        <f t="shared" si="38"/>
        <v>100</v>
      </c>
      <c r="J85" s="26" t="s">
        <v>14</v>
      </c>
    </row>
    <row r="86" spans="1:10" s="36" customFormat="1" ht="27" customHeight="1" thickBot="1" x14ac:dyDescent="0.35">
      <c r="A86" s="119"/>
      <c r="B86" s="120"/>
      <c r="C86" s="121"/>
      <c r="D86" s="37" t="s">
        <v>35</v>
      </c>
      <c r="E86" s="38">
        <f>E84+E85</f>
        <v>2526.1</v>
      </c>
      <c r="F86" s="38">
        <f t="shared" ref="F86:G86" si="48">F84+F85</f>
        <v>2526.1</v>
      </c>
      <c r="G86" s="38">
        <f t="shared" si="48"/>
        <v>2526.1</v>
      </c>
      <c r="H86" s="73">
        <f t="shared" si="47"/>
        <v>0</v>
      </c>
      <c r="I86" s="38">
        <f t="shared" si="38"/>
        <v>100</v>
      </c>
      <c r="J86" s="39" t="s">
        <v>14</v>
      </c>
    </row>
    <row r="87" spans="1:10" ht="15.6" x14ac:dyDescent="0.3">
      <c r="A87" s="2" t="s">
        <v>18</v>
      </c>
      <c r="B87" s="17"/>
      <c r="C87" s="17"/>
      <c r="D87" s="18"/>
      <c r="E87" s="17"/>
      <c r="F87" s="17"/>
      <c r="G87" s="17"/>
      <c r="H87" s="17"/>
      <c r="I87" s="17"/>
      <c r="J87" s="17"/>
    </row>
    <row r="88" spans="1:10" ht="31.2" customHeight="1" x14ac:dyDescent="0.3">
      <c r="A88" s="2"/>
      <c r="B88" s="17"/>
      <c r="C88" s="17"/>
      <c r="D88" s="18"/>
      <c r="E88" s="17"/>
      <c r="F88" s="66"/>
      <c r="G88" s="66"/>
      <c r="H88" s="17"/>
      <c r="I88" s="17"/>
      <c r="J88" s="17"/>
    </row>
    <row r="89" spans="1:10" ht="28.8" customHeight="1" x14ac:dyDescent="0.3">
      <c r="A89" s="4" t="s">
        <v>69</v>
      </c>
      <c r="B89" s="17"/>
      <c r="C89" s="17"/>
      <c r="D89" s="18"/>
      <c r="E89" s="17"/>
      <c r="F89" s="17"/>
      <c r="G89" s="17"/>
      <c r="H89" s="17"/>
      <c r="I89" s="17"/>
      <c r="J89" s="17"/>
    </row>
    <row r="90" spans="1:10" x14ac:dyDescent="0.3">
      <c r="A90" s="3" t="s">
        <v>70</v>
      </c>
      <c r="B90" s="17"/>
      <c r="C90" s="17"/>
      <c r="D90" s="18"/>
      <c r="E90" s="104"/>
      <c r="F90" s="17"/>
      <c r="G90" s="17"/>
      <c r="H90" s="17"/>
      <c r="I90" s="17"/>
      <c r="J90" s="17"/>
    </row>
    <row r="91" spans="1:10" ht="26.4" customHeight="1" x14ac:dyDescent="0.3">
      <c r="A91" s="186" t="s">
        <v>28</v>
      </c>
      <c r="B91" s="187"/>
      <c r="C91" s="187"/>
      <c r="D91" s="187"/>
      <c r="E91" s="187"/>
      <c r="F91" s="187"/>
      <c r="G91" s="187"/>
      <c r="H91" s="187"/>
      <c r="I91" s="17"/>
      <c r="J91" s="17"/>
    </row>
    <row r="92" spans="1:10" ht="16.2" customHeight="1" x14ac:dyDescent="0.3">
      <c r="A92" s="4" t="s">
        <v>68</v>
      </c>
      <c r="B92" s="17"/>
      <c r="C92" s="17"/>
      <c r="D92" s="18"/>
      <c r="E92" s="17"/>
      <c r="F92" s="17"/>
      <c r="G92" s="17"/>
      <c r="H92" s="17"/>
      <c r="I92" s="17"/>
      <c r="J92" s="17"/>
    </row>
    <row r="93" spans="1:10" x14ac:dyDescent="0.3">
      <c r="A93" s="3" t="s">
        <v>32</v>
      </c>
      <c r="B93" s="17"/>
      <c r="C93" s="17"/>
      <c r="D93" s="18"/>
      <c r="E93" s="17"/>
      <c r="F93" s="17"/>
      <c r="G93" s="17"/>
      <c r="H93" s="17"/>
      <c r="I93" s="17"/>
      <c r="J93" s="17"/>
    </row>
    <row r="94" spans="1:10" ht="24" customHeight="1" x14ac:dyDescent="0.3">
      <c r="A94" s="122" t="s">
        <v>29</v>
      </c>
      <c r="B94" s="123"/>
      <c r="C94" s="123"/>
      <c r="D94" s="123"/>
      <c r="E94" s="123"/>
      <c r="F94" s="123"/>
      <c r="G94" s="123"/>
      <c r="H94" s="123"/>
      <c r="I94" s="123"/>
      <c r="J94" s="17"/>
    </row>
    <row r="95" spans="1:10" ht="16.2" customHeight="1" x14ac:dyDescent="0.3">
      <c r="A95" s="4" t="s">
        <v>71</v>
      </c>
      <c r="B95" s="17"/>
      <c r="C95" s="17"/>
      <c r="D95" s="18"/>
      <c r="E95" s="17"/>
      <c r="F95" s="17"/>
      <c r="G95" s="17"/>
      <c r="H95" s="17"/>
      <c r="I95" s="17"/>
      <c r="J95" s="17"/>
    </row>
    <row r="96" spans="1:10" x14ac:dyDescent="0.3">
      <c r="A96" s="3" t="s">
        <v>66</v>
      </c>
      <c r="B96" s="17"/>
      <c r="C96" s="17"/>
      <c r="D96" s="18"/>
      <c r="E96" s="17"/>
      <c r="F96" s="17"/>
      <c r="G96" s="17"/>
      <c r="H96" s="17"/>
      <c r="I96" s="17"/>
      <c r="J96" s="17"/>
    </row>
    <row r="97" spans="1:10" ht="25.8" customHeight="1" x14ac:dyDescent="0.3">
      <c r="A97" s="122" t="s">
        <v>29</v>
      </c>
      <c r="B97" s="123"/>
      <c r="C97" s="123"/>
      <c r="D97" s="123"/>
      <c r="E97" s="123"/>
      <c r="F97" s="123"/>
      <c r="G97" s="123"/>
      <c r="H97" s="123"/>
      <c r="I97" s="123"/>
      <c r="J97" s="17"/>
    </row>
    <row r="98" spans="1:10" ht="16.2" customHeight="1" x14ac:dyDescent="0.3">
      <c r="A98" s="4" t="s">
        <v>79</v>
      </c>
      <c r="B98" s="17"/>
      <c r="C98" s="17"/>
      <c r="D98" s="18"/>
      <c r="E98" s="17"/>
      <c r="F98" s="17"/>
      <c r="G98" s="17"/>
      <c r="H98" s="17"/>
      <c r="I98" s="17"/>
      <c r="J98" s="17"/>
    </row>
    <row r="99" spans="1:10" x14ac:dyDescent="0.3">
      <c r="A99" s="3" t="s">
        <v>67</v>
      </c>
      <c r="B99" s="17"/>
      <c r="C99" s="17"/>
      <c r="D99" s="18"/>
      <c r="E99" s="17"/>
      <c r="F99" s="17"/>
      <c r="G99" s="17"/>
      <c r="H99" s="17"/>
      <c r="I99" s="17"/>
      <c r="J99" s="17"/>
    </row>
    <row r="100" spans="1:10" x14ac:dyDescent="0.3">
      <c r="A100" s="122" t="s">
        <v>29</v>
      </c>
      <c r="B100" s="123"/>
      <c r="C100" s="123"/>
      <c r="D100" s="123"/>
      <c r="E100" s="123"/>
      <c r="F100" s="123"/>
      <c r="G100" s="123"/>
      <c r="H100" s="123"/>
      <c r="I100" s="123"/>
      <c r="J100" s="17"/>
    </row>
    <row r="101" spans="1:10" x14ac:dyDescent="0.3">
      <c r="A101" s="81"/>
      <c r="B101" s="82"/>
      <c r="C101" s="82"/>
      <c r="D101" s="82"/>
      <c r="E101" s="82"/>
      <c r="F101" s="82"/>
      <c r="G101" s="82"/>
      <c r="H101" s="82"/>
      <c r="I101" s="82"/>
      <c r="J101" s="17"/>
    </row>
    <row r="102" spans="1:10" ht="19.2" customHeight="1" x14ac:dyDescent="0.3">
      <c r="A102" s="5"/>
      <c r="B102" s="17"/>
      <c r="C102" s="17"/>
      <c r="D102" s="18"/>
      <c r="E102" s="17"/>
      <c r="F102" s="17"/>
      <c r="G102" s="17"/>
      <c r="H102" s="17"/>
      <c r="I102" s="17"/>
      <c r="J102" s="17"/>
    </row>
    <row r="103" spans="1:10" x14ac:dyDescent="0.3">
      <c r="A103" s="6" t="s">
        <v>75</v>
      </c>
      <c r="B103" s="17"/>
      <c r="C103" s="17"/>
      <c r="D103" s="18"/>
      <c r="E103" s="17"/>
      <c r="F103" s="17"/>
      <c r="G103" s="17"/>
      <c r="H103" s="17"/>
      <c r="I103" s="17"/>
      <c r="J103" s="17"/>
    </row>
    <row r="104" spans="1:10" x14ac:dyDescent="0.3">
      <c r="A104" s="17"/>
      <c r="B104" s="17"/>
      <c r="C104" s="17"/>
      <c r="D104" s="18"/>
      <c r="E104" s="17"/>
      <c r="F104" s="17"/>
      <c r="G104" s="17"/>
      <c r="H104" s="17"/>
      <c r="I104" s="17"/>
      <c r="J104" s="17"/>
    </row>
    <row r="105" spans="1:10" x14ac:dyDescent="0.3">
      <c r="A105" s="17"/>
      <c r="B105" s="17"/>
      <c r="C105" s="17"/>
      <c r="D105" s="18"/>
      <c r="E105" s="17"/>
      <c r="F105" s="17"/>
      <c r="G105" s="17"/>
      <c r="H105" s="17"/>
      <c r="I105" s="17"/>
      <c r="J105" s="17"/>
    </row>
    <row r="106" spans="1:10" x14ac:dyDescent="0.3">
      <c r="A106" s="17"/>
      <c r="B106" s="17"/>
      <c r="C106" s="17"/>
      <c r="D106" s="18"/>
      <c r="E106" s="17"/>
      <c r="F106" s="17"/>
      <c r="G106" s="17"/>
      <c r="H106" s="17"/>
      <c r="I106" s="17"/>
      <c r="J106" s="17"/>
    </row>
  </sheetData>
  <mergeCells count="69">
    <mergeCell ref="A100:I100"/>
    <mergeCell ref="A39:J39"/>
    <mergeCell ref="A91:H91"/>
    <mergeCell ref="A69:J69"/>
    <mergeCell ref="A73:J73"/>
    <mergeCell ref="A46:A48"/>
    <mergeCell ref="B46:C48"/>
    <mergeCell ref="A65:C68"/>
    <mergeCell ref="A70:C72"/>
    <mergeCell ref="A40:A42"/>
    <mergeCell ref="B40:B42"/>
    <mergeCell ref="C40:C42"/>
    <mergeCell ref="A78:C80"/>
    <mergeCell ref="A43:A45"/>
    <mergeCell ref="B43:B45"/>
    <mergeCell ref="A49:J49"/>
    <mergeCell ref="G11:G13"/>
    <mergeCell ref="A15:J15"/>
    <mergeCell ref="B16:J16"/>
    <mergeCell ref="H11:I11"/>
    <mergeCell ref="J11:J13"/>
    <mergeCell ref="A11:A13"/>
    <mergeCell ref="D11:D13"/>
    <mergeCell ref="E11:E13"/>
    <mergeCell ref="F11:F13"/>
    <mergeCell ref="B11:B13"/>
    <mergeCell ref="C11:C13"/>
    <mergeCell ref="A22:A24"/>
    <mergeCell ref="B22:B24"/>
    <mergeCell ref="C22:C24"/>
    <mergeCell ref="J22:J24"/>
    <mergeCell ref="J17:J20"/>
    <mergeCell ref="A17:A21"/>
    <mergeCell ref="B17:B21"/>
    <mergeCell ref="A1:J1"/>
    <mergeCell ref="A2:J2"/>
    <mergeCell ref="A6:D6"/>
    <mergeCell ref="A8:D8"/>
    <mergeCell ref="A5:D5"/>
    <mergeCell ref="A7:D7"/>
    <mergeCell ref="J56:J58"/>
    <mergeCell ref="J53:J55"/>
    <mergeCell ref="J50:J52"/>
    <mergeCell ref="C21:D21"/>
    <mergeCell ref="C17:C20"/>
    <mergeCell ref="A25:C28"/>
    <mergeCell ref="C33:C35"/>
    <mergeCell ref="J33:J35"/>
    <mergeCell ref="A30:A35"/>
    <mergeCell ref="B30:B35"/>
    <mergeCell ref="C30:C32"/>
    <mergeCell ref="A29:J29"/>
    <mergeCell ref="J30:J32"/>
    <mergeCell ref="A36:A38"/>
    <mergeCell ref="B36:C38"/>
    <mergeCell ref="C43:C45"/>
    <mergeCell ref="A62:A64"/>
    <mergeCell ref="B62:C64"/>
    <mergeCell ref="C56:C58"/>
    <mergeCell ref="A50:A61"/>
    <mergeCell ref="B50:B61"/>
    <mergeCell ref="C50:C52"/>
    <mergeCell ref="C59:C61"/>
    <mergeCell ref="C53:C55"/>
    <mergeCell ref="A74:C77"/>
    <mergeCell ref="A81:C83"/>
    <mergeCell ref="A84:C86"/>
    <mergeCell ref="A94:I94"/>
    <mergeCell ref="A97:I97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2019-01-14T07:40:35Z</dcterms:modified>
</cp:coreProperties>
</file>