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Лист1" sheetId="1" r:id="rId1"/>
  </sheets>
  <definedNames>
    <definedName name="_xlnm.Print_Area" localSheetId="0">Лист1!$A$1:$J$109</definedName>
  </definedNames>
  <calcPr calcId="125725"/>
</workbook>
</file>

<file path=xl/calcChain.xml><?xml version="1.0" encoding="utf-8"?>
<calcChain xmlns="http://schemas.openxmlformats.org/spreadsheetml/2006/main">
  <c r="F89" i="1"/>
  <c r="G89"/>
  <c r="E89"/>
  <c r="F88"/>
  <c r="G88"/>
  <c r="E88"/>
  <c r="F87"/>
  <c r="G87"/>
  <c r="E87"/>
  <c r="H73" l="1"/>
  <c r="I73"/>
  <c r="H72"/>
  <c r="F85"/>
  <c r="G85"/>
  <c r="E85"/>
  <c r="F80"/>
  <c r="G80"/>
  <c r="E80"/>
  <c r="F75"/>
  <c r="G75"/>
  <c r="E75"/>
  <c r="F70"/>
  <c r="G70"/>
  <c r="E70"/>
  <c r="F96"/>
  <c r="G96"/>
  <c r="E96"/>
  <c r="H70" l="1"/>
  <c r="E63"/>
  <c r="E95" s="1"/>
  <c r="E62"/>
  <c r="E94" s="1"/>
  <c r="F61"/>
  <c r="F93" s="1"/>
  <c r="I93" s="1"/>
  <c r="G61"/>
  <c r="G93" s="1"/>
  <c r="E61"/>
  <c r="E93" s="1"/>
  <c r="I100"/>
  <c r="H100"/>
  <c r="I99"/>
  <c r="H99"/>
  <c r="I98"/>
  <c r="H98"/>
  <c r="I97"/>
  <c r="H97"/>
  <c r="I96"/>
  <c r="H96"/>
  <c r="H93"/>
  <c r="I89"/>
  <c r="H89"/>
  <c r="I88"/>
  <c r="H88"/>
  <c r="I87"/>
  <c r="H87"/>
  <c r="I86"/>
  <c r="H86"/>
  <c r="I85"/>
  <c r="H85"/>
  <c r="I84"/>
  <c r="H84"/>
  <c r="I83"/>
  <c r="H83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2"/>
  <c r="I71"/>
  <c r="H71"/>
  <c r="I70"/>
  <c r="F64"/>
  <c r="G64"/>
  <c r="I64" s="1"/>
  <c r="E64"/>
  <c r="F63"/>
  <c r="G63"/>
  <c r="G95" s="1"/>
  <c r="F62"/>
  <c r="F94" s="1"/>
  <c r="H94" s="1"/>
  <c r="G62"/>
  <c r="G94" s="1"/>
  <c r="I94" s="1"/>
  <c r="F60"/>
  <c r="F92" s="1"/>
  <c r="G60"/>
  <c r="E60"/>
  <c r="E92" s="1"/>
  <c r="E91" s="1"/>
  <c r="F54"/>
  <c r="G54"/>
  <c r="E54"/>
  <c r="F49"/>
  <c r="I49" s="1"/>
  <c r="G49"/>
  <c r="E49"/>
  <c r="F44"/>
  <c r="G44"/>
  <c r="E44"/>
  <c r="F39"/>
  <c r="G39"/>
  <c r="E39"/>
  <c r="F34"/>
  <c r="G34"/>
  <c r="E34"/>
  <c r="F29"/>
  <c r="I29" s="1"/>
  <c r="G29"/>
  <c r="E29"/>
  <c r="F24"/>
  <c r="G24"/>
  <c r="E24"/>
  <c r="F19"/>
  <c r="G19"/>
  <c r="E19"/>
  <c r="F14"/>
  <c r="G14"/>
  <c r="H14" s="1"/>
  <c r="E14"/>
  <c r="I68"/>
  <c r="H68"/>
  <c r="I67"/>
  <c r="H67"/>
  <c r="I66"/>
  <c r="H66"/>
  <c r="I65"/>
  <c r="H65"/>
  <c r="H64"/>
  <c r="I58"/>
  <c r="H58"/>
  <c r="I57"/>
  <c r="H57"/>
  <c r="I56"/>
  <c r="H56"/>
  <c r="I55"/>
  <c r="H55"/>
  <c r="I54"/>
  <c r="I53"/>
  <c r="H53"/>
  <c r="I52"/>
  <c r="H52"/>
  <c r="I51"/>
  <c r="H51"/>
  <c r="I50"/>
  <c r="H50"/>
  <c r="I48"/>
  <c r="H48"/>
  <c r="I47"/>
  <c r="H47"/>
  <c r="I46"/>
  <c r="H46"/>
  <c r="I45"/>
  <c r="H45"/>
  <c r="I44"/>
  <c r="I43"/>
  <c r="H43"/>
  <c r="I42"/>
  <c r="H42"/>
  <c r="I41"/>
  <c r="H41"/>
  <c r="I40"/>
  <c r="H40"/>
  <c r="I38"/>
  <c r="H38"/>
  <c r="I37"/>
  <c r="H37"/>
  <c r="I36"/>
  <c r="H36"/>
  <c r="I35"/>
  <c r="H35"/>
  <c r="I34"/>
  <c r="I33"/>
  <c r="H33"/>
  <c r="I32"/>
  <c r="H32"/>
  <c r="I31"/>
  <c r="H31"/>
  <c r="I30"/>
  <c r="H30"/>
  <c r="H15"/>
  <c r="I15"/>
  <c r="H16"/>
  <c r="I16"/>
  <c r="H17"/>
  <c r="I17"/>
  <c r="H18"/>
  <c r="I18"/>
  <c r="H20"/>
  <c r="I20"/>
  <c r="H21"/>
  <c r="I21"/>
  <c r="H22"/>
  <c r="I22"/>
  <c r="H23"/>
  <c r="I23"/>
  <c r="H24"/>
  <c r="H25"/>
  <c r="I25"/>
  <c r="H26"/>
  <c r="I26"/>
  <c r="H27"/>
  <c r="I27"/>
  <c r="H28"/>
  <c r="I28"/>
  <c r="I39" l="1"/>
  <c r="H60"/>
  <c r="G92"/>
  <c r="H61"/>
  <c r="H62"/>
  <c r="I14"/>
  <c r="H19"/>
  <c r="H34"/>
  <c r="H44"/>
  <c r="H54"/>
  <c r="G91"/>
  <c r="H63"/>
  <c r="I63"/>
  <c r="F95"/>
  <c r="H39"/>
  <c r="H29"/>
  <c r="I19"/>
  <c r="I62"/>
  <c r="H49"/>
  <c r="I61"/>
  <c r="I60"/>
  <c r="I24"/>
  <c r="F59"/>
  <c r="G59"/>
  <c r="E59"/>
  <c r="I92" l="1"/>
  <c r="H92"/>
  <c r="F91"/>
  <c r="I95"/>
  <c r="H95"/>
  <c r="H59"/>
  <c r="I59"/>
  <c r="I91" l="1"/>
  <c r="H91"/>
</calcChain>
</file>

<file path=xl/sharedStrings.xml><?xml version="1.0" encoding="utf-8"?>
<sst xmlns="http://schemas.openxmlformats.org/spreadsheetml/2006/main" count="161" uniqueCount="72">
  <si>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</si>
  <si>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</si>
  <si>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</si>
  <si>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</si>
  <si>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Тыс. рублей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</si>
  <si>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</si>
  <si>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</si>
  <si>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>Ответственный исполнитель/соисполнитель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</si>
  <si>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</si>
  <si>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</si>
  <si>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</si>
  <si>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</si>
  <si>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</si>
  <si>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</t>
  </si>
  <si>
    <t>(гр.7- гр.6)</t>
  </si>
  <si>
    <t>Относительное значение, % (гр.7/гр.6*100%)</t>
  </si>
  <si>
    <t>Результаты реализации муниципальной программы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</si>
  <si>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</si>
  <si>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</si>
  <si>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</si>
  <si>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</si>
  <si>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</si>
  <si>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Всего по муниципальной программе:</t>
  </si>
  <si>
    <t>инвестиции в объекты муниципальной собственности</t>
  </si>
  <si>
    <t>В том числе:</t>
  </si>
  <si>
    <t>Проекты, портфели (в том числе направленные на реализацию национальных и федеральных проектов Российской Федерации и ХМАО - Югры, муниципальных проектов, реализуемых в составе муниципальной программы)</t>
  </si>
  <si>
    <t>в том числе инвестиции в объекты муниципальной собственности</t>
  </si>
  <si>
    <t>Инвестиции в объекты муниципальной собственности (за исключением инвестиций в объекты муниципальной собственности по проектам, портфелям проектов)</t>
  </si>
  <si>
    <t>Прочие расходы</t>
  </si>
  <si>
    <t>*Указывается при наличии подпрограмм</t>
  </si>
  <si>
    <t>Развитие системы дошкольного и общего образования  (показатели 1, 2, 3, 4, 5, 7, 8, 9)</t>
  </si>
  <si>
    <t>1</t>
  </si>
  <si>
    <t>2</t>
  </si>
  <si>
    <t>3</t>
  </si>
  <si>
    <t>4</t>
  </si>
  <si>
    <t>6</t>
  </si>
  <si>
    <t>7</t>
  </si>
  <si>
    <t>8</t>
  </si>
  <si>
    <t>9</t>
  </si>
  <si>
    <t>УО</t>
  </si>
  <si>
    <t>ДМСиГ</t>
  </si>
  <si>
    <t>Ответственный исполнитель: Управление образования адмиистрации города Югорска</t>
  </si>
  <si>
    <t xml:space="preserve">Соисполнитель: Департамент муниципальной собственности и градостроительства администрации города Югорска </t>
  </si>
  <si>
    <t>Развитие вариативности воспитательных систем и технологий, нацеленных на формирование индивидуальной траектории развития личности ребенка с учетом его потребностей, интересов и способностей (показатели 5, 8, 9)</t>
  </si>
  <si>
    <t>Формирование системы профессиональных конкурсов в целях предоставления гражданам возможностей для профессионального и карьерного роста (показатели 1, 4)</t>
  </si>
  <si>
    <t>Развитие системы оценки качества образования (показатель 4)</t>
  </si>
  <si>
    <t>Обеспечение информационной открытости муниципальной системы образования (показатели 3, 5, 8, 9)</t>
  </si>
  <si>
    <t>Финансовое и организационно-методическое обеспечение функционирования и модернизации муниципальной системы образования (показатели 2, 5, 8, 9)</t>
  </si>
  <si>
    <t>Обеспечение комплексной безопасности образовательных организаций  (показатели 6, 7)</t>
  </si>
  <si>
    <t>Развитие материально-технической базы образовательных организаций (показатели 6, 7)</t>
  </si>
  <si>
    <t>Проектирование, строительство (реконструкция), приобретение объектов, предназначенных для размещения муниципальных образовательных организаций (показатель 10)</t>
  </si>
  <si>
    <t>Управление образования администрации города Югорска</t>
  </si>
  <si>
    <t>Развитие образования</t>
  </si>
  <si>
    <t>по состоянию на 31.03.2019 г.</t>
  </si>
  <si>
    <t>(150,0 тыс. рублей + 66,6 тыс. рублей с принимаемых расодных обязательств)</t>
  </si>
  <si>
    <t>(уменьшение на 16 638 958 рублей и увеличение на мероприятие 1 + 2 427 678 рублей текущий ремонт  + антитеррор 400 000 рублей)</t>
  </si>
  <si>
    <t>наказы избирателей Лицей а кабинет химии</t>
  </si>
  <si>
    <t xml:space="preserve"> (ответственный исполнитель)              (ФИО руководителя)           (подпись)                  (ФИО исполнителя, ответственного             (подпись)               (телефон)</t>
  </si>
  <si>
    <t xml:space="preserve">                                                                                                                                                                            за составление формы)</t>
  </si>
  <si>
    <t>Дата составления отчета      08/апреля/2019 год</t>
  </si>
  <si>
    <t>Начальник Управления образования      Н.И. Бобровская/____________            С.Ю. Саргисян/________________/8 (34675)-7-26-12</t>
  </si>
  <si>
    <t>Исполнение средств окружного бюджета (субвенции на реализацию основных общеобразовательных программ, оплата продуктов питания, используемых для приготовления завтраков и обедов, обучающимся общеобразовательных учреждений, которые относятся к  льготной категории, а также  субсидии) по  итогам 1-го квартала составляет 16,4 %  и обусловлено тем, что массовая выплата отпускных и материальной помощи на оздоровление педагогическим работникам будет осуществлена в мае – июле 2019 года, а так же на 2019 год запланированы расходы на приобретение основных средств и материальных запасов, конкурсные процедуры по которым еще не проведены. Исполнение по приобретению основных средств и материальных запасов планируется во II – IVквартале 2019 года. Оплата за продукты питания осуществляется после предоставления поставщиками товарных накладных, а так же уменьшение количества фактических детодней питания по сравнению с планируемым в связи с актированными днями в январе - феврале 2019 года. До конца 2019 года средства будут освоены в полном объеме.</t>
  </si>
  <si>
    <t xml:space="preserve">Заключено соглашение № 63 от 31.01.2019 (доп.соглашение № 84 от 12.02.2019)  о порядке и условиях предоставления субсидии на иные цели на развитие материально-технической базы образовательных учреждений между Управлением образования и МБОУ "Средняя общеобразовательная школа № 2". Учреждением заключены гражданско-правовые договоры у единственного поставщика услуг. Оплата будет произведена по факту предоставленных услуг. Освоение средств запланировано на II и III квартал 2019 года. </t>
  </si>
  <si>
    <t>Средства в сумме 206,5 тыс. рублей запланированы на приобретение расходных материалов для ресурсного центра-технопарка «Кванториум» МБУ «ДЮЦ «Прометей». Средства будут освоены во II квартале 2019 года. Также в конце марта 2019 года выделены средства в сумме 846,2 тыс. рублей для приобретения оборудования в кабинет химии МБОУ "Лицей им. Г.Ф. Атякшева". освоение средств запланировано на II и III  квартал 2019 года.</t>
  </si>
  <si>
    <t>Низкое исполнение по итогам 1 квартала   обусловлено тем, что в настоящее время проводятся конкурсы и аукционы по устранению предписаний надзорных органов, по проведению текущего ремонта, по проведению мероприятий по антитеррористической безопасности,  проведение работ и оказание услуг, по обеспечению учреждений транспортом .Средства будут исполнены в полном объеме до конца 2019 года.</t>
  </si>
  <si>
    <t>Заключен муниципальный контракт. Оплата прозводится по факту предоставления акта выполненных работ.</t>
  </si>
  <si>
    <t>На реализацию данных мероприятий запланированы средства для проведения конкурсного отбора на получение премии главы города Югорска «Признание» и конкурса профессионального мастерства в сфере образования "Педагог года города Югорска" в сумме 588,8 тыс. рублей. Исполнение по итогам 1-го квартала составляет 86,6 тыс. рублей, или 14,7 %. Освоение средств запланировано на 2-ой и 3-ий квартал 2019 года.</t>
  </si>
  <si>
    <t>На проведеие мероприятий в рамках проведения государственной итоговой аттестации запланированы средства на приобретение оборудования  в целях бесперебойной работы пункта проведения экзаменов в сумме 551,9 тыс. рублей. Исполнение зпалнировано на II квартал 2019 года.</t>
  </si>
  <si>
    <t xml:space="preserve">Исполнение средств на реализацию мероприятий, проведение и организация внутришкольных, городских, предметных олимпиад и средств на сертификаты персонифицированного финансирования запланировано в течение 2019 года. </t>
  </si>
  <si>
    <t xml:space="preserve">                                                                  за составление формы)</t>
  </si>
  <si>
    <t>Исполняющий обязанности первого заместителя главы города - директора ДМСиГ         И.Н. Долматов/_____________                             А.В. Котлова/                                             ________________/______________</t>
  </si>
  <si>
    <t xml:space="preserve">         (соисполнитель 1)                                                         (ФИО руководителя)                                                              (подпись)                           (ФИО исполнителя, ответственного             (подпись)                    (телефон)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</si>
</sst>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#,##0.0"/>
    <numFmt numFmtId="165" formatCode="0.0%"/>
    <numFmt numFmtId="166" formatCode="#,##0.0_ ;\-#,##0.0\ 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justify"/>
    </xf>
    <xf numFmtId="0" fontId="2" fillId="0" borderId="0" xfId="0" applyFont="1" applyAlignment="1">
      <alignment horizontal="left" indent="8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66" fontId="7" fillId="0" borderId="1" xfId="3" applyNumberFormat="1" applyFont="1" applyFill="1" applyBorder="1" applyAlignment="1">
      <alignment horizontal="left" vertical="center" wrapText="1"/>
    </xf>
    <xf numFmtId="166" fontId="7" fillId="0" borderId="1" xfId="3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0" xfId="0" applyFont="1" applyAlignment="1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0"/>
  <sheetViews>
    <sheetView tabSelected="1" view="pageBreakPreview" topLeftCell="A85" zoomScaleNormal="100" zoomScaleSheetLayoutView="100" workbookViewId="0">
      <selection activeCell="J87" sqref="J87"/>
    </sheetView>
  </sheetViews>
  <sheetFormatPr defaultRowHeight="15"/>
  <cols>
    <col min="1" max="1" width="8.140625" customWidth="1"/>
    <col min="2" max="2" width="23.5703125" customWidth="1"/>
    <col min="3" max="3" width="12.28515625" customWidth="1"/>
    <col min="4" max="4" width="17.5703125" customWidth="1"/>
    <col min="5" max="5" width="11.5703125" customWidth="1"/>
    <col min="6" max="6" width="11" customWidth="1"/>
    <col min="7" max="7" width="12.42578125" customWidth="1"/>
    <col min="8" max="8" width="13.28515625" customWidth="1"/>
    <col min="9" max="9" width="12.7109375" customWidth="1"/>
    <col min="10" max="10" width="76.42578125" customWidth="1"/>
  </cols>
  <sheetData>
    <row r="1" spans="1:10" ht="15.75">
      <c r="A1" s="1"/>
    </row>
    <row r="2" spans="1:10" ht="15.7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5.7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5.75">
      <c r="A4" s="26" t="s">
        <v>53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15.75">
      <c r="A5" s="28" t="s">
        <v>52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5.75">
      <c r="A6" s="26" t="s">
        <v>2</v>
      </c>
      <c r="B6" s="26"/>
      <c r="C6" s="26"/>
      <c r="D6" s="26"/>
      <c r="E6" s="26"/>
      <c r="F6" s="26"/>
      <c r="G6" s="26"/>
      <c r="H6" s="26"/>
      <c r="I6" s="26"/>
      <c r="J6" s="26"/>
    </row>
    <row r="7" spans="1:10" ht="15.75">
      <c r="A7" s="25" t="s">
        <v>51</v>
      </c>
      <c r="B7" s="25"/>
      <c r="C7" s="25"/>
      <c r="D7" s="25"/>
      <c r="E7" s="25"/>
      <c r="F7" s="25"/>
      <c r="G7" s="25"/>
      <c r="H7" s="25"/>
      <c r="I7" s="25"/>
      <c r="J7" s="25"/>
    </row>
    <row r="8" spans="1:10" ht="15.75">
      <c r="A8" s="26" t="s">
        <v>3</v>
      </c>
      <c r="B8" s="26"/>
      <c r="C8" s="26"/>
      <c r="D8" s="26"/>
      <c r="E8" s="26"/>
      <c r="F8" s="26"/>
      <c r="G8" s="26"/>
      <c r="H8" s="26"/>
      <c r="I8" s="26"/>
      <c r="J8" s="26"/>
    </row>
    <row r="9" spans="1:10" ht="15.75">
      <c r="A9" s="27" t="s">
        <v>4</v>
      </c>
      <c r="B9" s="27"/>
      <c r="C9" s="27"/>
      <c r="D9" s="27"/>
      <c r="E9" s="27"/>
      <c r="F9" s="27"/>
      <c r="G9" s="27"/>
      <c r="H9" s="27"/>
      <c r="I9" s="27"/>
      <c r="J9" s="27"/>
    </row>
    <row r="10" spans="1:10" ht="24" customHeight="1">
      <c r="A10" s="23" t="s">
        <v>5</v>
      </c>
      <c r="B10" s="23" t="s">
        <v>6</v>
      </c>
      <c r="C10" s="23" t="s">
        <v>7</v>
      </c>
      <c r="D10" s="23" t="s">
        <v>8</v>
      </c>
      <c r="E10" s="23" t="s">
        <v>9</v>
      </c>
      <c r="F10" s="23" t="s">
        <v>10</v>
      </c>
      <c r="G10" s="23" t="s">
        <v>11</v>
      </c>
      <c r="H10" s="23" t="s">
        <v>12</v>
      </c>
      <c r="I10" s="23"/>
      <c r="J10" s="23"/>
    </row>
    <row r="11" spans="1:10" ht="25.5">
      <c r="A11" s="23"/>
      <c r="B11" s="23"/>
      <c r="C11" s="23"/>
      <c r="D11" s="23"/>
      <c r="E11" s="23"/>
      <c r="F11" s="23"/>
      <c r="G11" s="23"/>
      <c r="H11" s="15" t="s">
        <v>13</v>
      </c>
      <c r="I11" s="23" t="s">
        <v>15</v>
      </c>
      <c r="J11" s="23" t="s">
        <v>16</v>
      </c>
    </row>
    <row r="12" spans="1:10" ht="34.5" customHeight="1">
      <c r="A12" s="23"/>
      <c r="B12" s="23"/>
      <c r="C12" s="23"/>
      <c r="D12" s="23"/>
      <c r="E12" s="23"/>
      <c r="F12" s="23"/>
      <c r="G12" s="23"/>
      <c r="H12" s="15" t="s">
        <v>14</v>
      </c>
      <c r="I12" s="23"/>
      <c r="J12" s="23"/>
    </row>
    <row r="13" spans="1:10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</row>
    <row r="14" spans="1:10">
      <c r="A14" s="21" t="s">
        <v>31</v>
      </c>
      <c r="B14" s="22" t="s">
        <v>30</v>
      </c>
      <c r="C14" s="23" t="s">
        <v>39</v>
      </c>
      <c r="D14" s="6" t="s">
        <v>17</v>
      </c>
      <c r="E14" s="7">
        <f>SUM(E15:E18)</f>
        <v>1408343.7999999998</v>
      </c>
      <c r="F14" s="7">
        <f t="shared" ref="F14:G14" si="0">SUM(F15:F18)</f>
        <v>1430580.0000000002</v>
      </c>
      <c r="G14" s="7">
        <f t="shared" si="0"/>
        <v>243033.8</v>
      </c>
      <c r="H14" s="7">
        <f>SUM(G14-F14)</f>
        <v>-1187546.2000000002</v>
      </c>
      <c r="I14" s="9">
        <f>SUM(G14/F14)*100%</f>
        <v>0.16988480196843234</v>
      </c>
      <c r="J14" s="16"/>
    </row>
    <row r="15" spans="1:10" ht="25.5">
      <c r="A15" s="21"/>
      <c r="B15" s="22"/>
      <c r="C15" s="23"/>
      <c r="D15" s="16" t="s">
        <v>18</v>
      </c>
      <c r="E15" s="8">
        <v>0</v>
      </c>
      <c r="F15" s="8">
        <v>0</v>
      </c>
      <c r="G15" s="8">
        <v>0</v>
      </c>
      <c r="H15" s="8">
        <f t="shared" ref="H15:H28" si="1">SUM(G15-F15)</f>
        <v>0</v>
      </c>
      <c r="I15" s="10" t="e">
        <f t="shared" ref="I15:I28" si="2">SUM(G15/F15*100%)</f>
        <v>#DIV/0!</v>
      </c>
      <c r="J15" s="16"/>
    </row>
    <row r="16" spans="1:10" ht="177" customHeight="1">
      <c r="A16" s="21"/>
      <c r="B16" s="22"/>
      <c r="C16" s="23"/>
      <c r="D16" s="16" t="s">
        <v>19</v>
      </c>
      <c r="E16" s="11">
        <v>1120291</v>
      </c>
      <c r="F16" s="11">
        <v>1128497.1000000001</v>
      </c>
      <c r="G16" s="11">
        <v>185583.3</v>
      </c>
      <c r="H16" s="11">
        <f t="shared" si="1"/>
        <v>-942913.8</v>
      </c>
      <c r="I16" s="12">
        <f t="shared" si="2"/>
        <v>0.164451729649992</v>
      </c>
      <c r="J16" s="17" t="s">
        <v>61</v>
      </c>
    </row>
    <row r="17" spans="1:11" ht="25.5" customHeight="1">
      <c r="A17" s="21"/>
      <c r="B17" s="22"/>
      <c r="C17" s="23"/>
      <c r="D17" s="16" t="s">
        <v>20</v>
      </c>
      <c r="E17" s="11">
        <v>161756.9</v>
      </c>
      <c r="F17" s="11">
        <v>175784.8</v>
      </c>
      <c r="G17" s="11">
        <v>38297.599999999999</v>
      </c>
      <c r="H17" s="11">
        <f t="shared" si="1"/>
        <v>-137487.19999999998</v>
      </c>
      <c r="I17" s="12">
        <f t="shared" si="2"/>
        <v>0.21786639117830439</v>
      </c>
      <c r="J17" s="16"/>
      <c r="K17">
        <v>14027.9</v>
      </c>
    </row>
    <row r="18" spans="1:11" ht="25.5">
      <c r="A18" s="21"/>
      <c r="B18" s="22"/>
      <c r="C18" s="23"/>
      <c r="D18" s="16" t="s">
        <v>21</v>
      </c>
      <c r="E18" s="11">
        <v>126295.9</v>
      </c>
      <c r="F18" s="11">
        <v>126298.1</v>
      </c>
      <c r="G18" s="11">
        <v>19152.900000000001</v>
      </c>
      <c r="H18" s="11">
        <f t="shared" si="1"/>
        <v>-107145.20000000001</v>
      </c>
      <c r="I18" s="12">
        <f t="shared" si="2"/>
        <v>0.15164836208937427</v>
      </c>
      <c r="J18" s="16"/>
    </row>
    <row r="19" spans="1:11">
      <c r="A19" s="21" t="s">
        <v>32</v>
      </c>
      <c r="B19" s="24" t="s">
        <v>43</v>
      </c>
      <c r="C19" s="23" t="s">
        <v>39</v>
      </c>
      <c r="D19" s="6" t="s">
        <v>17</v>
      </c>
      <c r="E19" s="13">
        <f>SUM(E20:E23)</f>
        <v>71811.199999999997</v>
      </c>
      <c r="F19" s="13">
        <f t="shared" ref="F19:G19" si="3">SUM(F20:F23)</f>
        <v>71811.199999999997</v>
      </c>
      <c r="G19" s="13">
        <f t="shared" si="3"/>
        <v>14583.300000000001</v>
      </c>
      <c r="H19" s="13">
        <f t="shared" si="1"/>
        <v>-57227.899999999994</v>
      </c>
      <c r="I19" s="14">
        <f t="shared" si="2"/>
        <v>0.20307834989528098</v>
      </c>
      <c r="J19" s="16"/>
    </row>
    <row r="20" spans="1:11" ht="25.5">
      <c r="A20" s="21"/>
      <c r="B20" s="24"/>
      <c r="C20" s="23"/>
      <c r="D20" s="16" t="s">
        <v>18</v>
      </c>
      <c r="E20" s="11">
        <v>0</v>
      </c>
      <c r="F20" s="11">
        <v>0</v>
      </c>
      <c r="G20" s="11">
        <v>0</v>
      </c>
      <c r="H20" s="11">
        <f t="shared" si="1"/>
        <v>0</v>
      </c>
      <c r="I20" s="12" t="e">
        <f t="shared" si="2"/>
        <v>#DIV/0!</v>
      </c>
      <c r="J20" s="16"/>
    </row>
    <row r="21" spans="1:11" ht="28.5" customHeight="1">
      <c r="A21" s="21"/>
      <c r="B21" s="24"/>
      <c r="C21" s="23"/>
      <c r="D21" s="16" t="s">
        <v>19</v>
      </c>
      <c r="E21" s="11">
        <v>0</v>
      </c>
      <c r="F21" s="11">
        <v>0</v>
      </c>
      <c r="G21" s="11">
        <v>0</v>
      </c>
      <c r="H21" s="11">
        <f t="shared" si="1"/>
        <v>0</v>
      </c>
      <c r="I21" s="12" t="e">
        <f t="shared" si="2"/>
        <v>#DIV/0!</v>
      </c>
      <c r="J21" s="16"/>
    </row>
    <row r="22" spans="1:11" ht="42" customHeight="1">
      <c r="A22" s="21"/>
      <c r="B22" s="24"/>
      <c r="C22" s="23"/>
      <c r="D22" s="16" t="s">
        <v>20</v>
      </c>
      <c r="E22" s="11">
        <v>53391.199999999997</v>
      </c>
      <c r="F22" s="11">
        <v>53391.199999999997</v>
      </c>
      <c r="G22" s="11">
        <v>12633.6</v>
      </c>
      <c r="H22" s="11">
        <f t="shared" si="1"/>
        <v>-40757.599999999999</v>
      </c>
      <c r="I22" s="12">
        <f t="shared" si="2"/>
        <v>0.2366232637588217</v>
      </c>
      <c r="J22" s="16" t="s">
        <v>68</v>
      </c>
    </row>
    <row r="23" spans="1:11" ht="39" customHeight="1">
      <c r="A23" s="21"/>
      <c r="B23" s="24"/>
      <c r="C23" s="23"/>
      <c r="D23" s="16" t="s">
        <v>21</v>
      </c>
      <c r="E23" s="11">
        <v>18420</v>
      </c>
      <c r="F23" s="11">
        <v>18420</v>
      </c>
      <c r="G23" s="11">
        <v>1949.7</v>
      </c>
      <c r="H23" s="11">
        <f t="shared" si="1"/>
        <v>-16470.3</v>
      </c>
      <c r="I23" s="12">
        <f t="shared" si="2"/>
        <v>0.10584690553745929</v>
      </c>
      <c r="J23" s="16"/>
    </row>
    <row r="24" spans="1:11">
      <c r="A24" s="21" t="s">
        <v>33</v>
      </c>
      <c r="B24" s="24" t="s">
        <v>44</v>
      </c>
      <c r="C24" s="23" t="s">
        <v>39</v>
      </c>
      <c r="D24" s="6" t="s">
        <v>17</v>
      </c>
      <c r="E24" s="13">
        <f>SUM(E25:E28)</f>
        <v>588.79999999999995</v>
      </c>
      <c r="F24" s="13">
        <f t="shared" ref="F24:G24" si="4">SUM(F25:F28)</f>
        <v>588.79999999999995</v>
      </c>
      <c r="G24" s="13">
        <f t="shared" si="4"/>
        <v>86.6</v>
      </c>
      <c r="H24" s="13">
        <f t="shared" si="1"/>
        <v>-502.19999999999993</v>
      </c>
      <c r="I24" s="14">
        <f t="shared" si="2"/>
        <v>0.14707880434782608</v>
      </c>
      <c r="J24" s="16"/>
    </row>
    <row r="25" spans="1:11" ht="25.5">
      <c r="A25" s="21"/>
      <c r="B25" s="24"/>
      <c r="C25" s="23"/>
      <c r="D25" s="16" t="s">
        <v>18</v>
      </c>
      <c r="E25" s="11">
        <v>0</v>
      </c>
      <c r="F25" s="11">
        <v>0</v>
      </c>
      <c r="G25" s="11">
        <v>0</v>
      </c>
      <c r="H25" s="11">
        <f t="shared" si="1"/>
        <v>0</v>
      </c>
      <c r="I25" s="12" t="e">
        <f t="shared" si="2"/>
        <v>#DIV/0!</v>
      </c>
      <c r="J25" s="16"/>
    </row>
    <row r="26" spans="1:11" ht="25.5">
      <c r="A26" s="21"/>
      <c r="B26" s="24"/>
      <c r="C26" s="23"/>
      <c r="D26" s="16" t="s">
        <v>19</v>
      </c>
      <c r="E26" s="11">
        <v>0</v>
      </c>
      <c r="F26" s="11">
        <v>0</v>
      </c>
      <c r="G26" s="11">
        <v>0</v>
      </c>
      <c r="H26" s="11">
        <f t="shared" si="1"/>
        <v>0</v>
      </c>
      <c r="I26" s="12" t="e">
        <f t="shared" si="2"/>
        <v>#DIV/0!</v>
      </c>
      <c r="J26" s="16"/>
    </row>
    <row r="27" spans="1:11" ht="78" customHeight="1">
      <c r="A27" s="21"/>
      <c r="B27" s="24"/>
      <c r="C27" s="23"/>
      <c r="D27" s="16" t="s">
        <v>20</v>
      </c>
      <c r="E27" s="11">
        <v>588.79999999999995</v>
      </c>
      <c r="F27" s="11">
        <v>588.79999999999995</v>
      </c>
      <c r="G27" s="11">
        <v>86.6</v>
      </c>
      <c r="H27" s="11">
        <f t="shared" si="1"/>
        <v>-502.19999999999993</v>
      </c>
      <c r="I27" s="12">
        <f t="shared" si="2"/>
        <v>0.14707880434782608</v>
      </c>
      <c r="J27" s="19" t="s">
        <v>66</v>
      </c>
    </row>
    <row r="28" spans="1:11" ht="29.25" customHeight="1">
      <c r="A28" s="21"/>
      <c r="B28" s="24"/>
      <c r="C28" s="23"/>
      <c r="D28" s="16" t="s">
        <v>21</v>
      </c>
      <c r="E28" s="11">
        <v>0</v>
      </c>
      <c r="F28" s="11">
        <v>0</v>
      </c>
      <c r="G28" s="11">
        <v>0</v>
      </c>
      <c r="H28" s="11">
        <f t="shared" si="1"/>
        <v>0</v>
      </c>
      <c r="I28" s="12" t="e">
        <f t="shared" si="2"/>
        <v>#DIV/0!</v>
      </c>
      <c r="J28" s="16"/>
    </row>
    <row r="29" spans="1:11">
      <c r="A29" s="21" t="s">
        <v>34</v>
      </c>
      <c r="B29" s="24" t="s">
        <v>45</v>
      </c>
      <c r="C29" s="23" t="s">
        <v>39</v>
      </c>
      <c r="D29" s="16" t="s">
        <v>17</v>
      </c>
      <c r="E29" s="13">
        <f>SUM(E30:E33)</f>
        <v>551.9</v>
      </c>
      <c r="F29" s="13">
        <f t="shared" ref="F29:G29" si="5">SUM(F30:F33)</f>
        <v>551.9</v>
      </c>
      <c r="G29" s="13">
        <f t="shared" si="5"/>
        <v>0</v>
      </c>
      <c r="H29" s="13">
        <f t="shared" ref="H29:H70" si="6">SUM(G29-F29)</f>
        <v>-551.9</v>
      </c>
      <c r="I29" s="14">
        <f t="shared" ref="I29:I68" si="7">SUM(G29/F29*100%)</f>
        <v>0</v>
      </c>
      <c r="J29" s="16"/>
    </row>
    <row r="30" spans="1:11" ht="25.5">
      <c r="A30" s="21"/>
      <c r="B30" s="24"/>
      <c r="C30" s="23"/>
      <c r="D30" s="16" t="s">
        <v>18</v>
      </c>
      <c r="E30" s="11">
        <v>0</v>
      </c>
      <c r="F30" s="11">
        <v>0</v>
      </c>
      <c r="G30" s="11">
        <v>0</v>
      </c>
      <c r="H30" s="11">
        <f t="shared" si="6"/>
        <v>0</v>
      </c>
      <c r="I30" s="12" t="e">
        <f t="shared" si="7"/>
        <v>#DIV/0!</v>
      </c>
      <c r="J30" s="16"/>
    </row>
    <row r="31" spans="1:11" ht="32.25" customHeight="1">
      <c r="A31" s="21"/>
      <c r="B31" s="24"/>
      <c r="C31" s="23"/>
      <c r="D31" s="16" t="s">
        <v>19</v>
      </c>
      <c r="E31" s="11">
        <v>0</v>
      </c>
      <c r="F31" s="11">
        <v>0</v>
      </c>
      <c r="G31" s="11">
        <v>0</v>
      </c>
      <c r="H31" s="11">
        <f t="shared" si="6"/>
        <v>0</v>
      </c>
      <c r="I31" s="12" t="e">
        <f t="shared" si="7"/>
        <v>#DIV/0!</v>
      </c>
      <c r="J31" s="16"/>
    </row>
    <row r="32" spans="1:11" ht="57.75" customHeight="1">
      <c r="A32" s="21"/>
      <c r="B32" s="24"/>
      <c r="C32" s="23"/>
      <c r="D32" s="16" t="s">
        <v>20</v>
      </c>
      <c r="E32" s="11">
        <v>551.9</v>
      </c>
      <c r="F32" s="11">
        <v>551.9</v>
      </c>
      <c r="G32" s="11">
        <v>0</v>
      </c>
      <c r="H32" s="11">
        <f t="shared" si="6"/>
        <v>-551.9</v>
      </c>
      <c r="I32" s="12">
        <f t="shared" si="7"/>
        <v>0</v>
      </c>
      <c r="J32" s="16" t="s">
        <v>67</v>
      </c>
    </row>
    <row r="33" spans="1:12" ht="25.5">
      <c r="A33" s="21"/>
      <c r="B33" s="24"/>
      <c r="C33" s="23"/>
      <c r="D33" s="16" t="s">
        <v>21</v>
      </c>
      <c r="E33" s="11">
        <v>0</v>
      </c>
      <c r="F33" s="11">
        <v>0</v>
      </c>
      <c r="G33" s="11">
        <v>0</v>
      </c>
      <c r="H33" s="11">
        <f t="shared" si="6"/>
        <v>0</v>
      </c>
      <c r="I33" s="12" t="e">
        <f t="shared" si="7"/>
        <v>#DIV/0!</v>
      </c>
      <c r="J33" s="16"/>
    </row>
    <row r="34" spans="1:12">
      <c r="A34" s="21">
        <v>5</v>
      </c>
      <c r="B34" s="24" t="s">
        <v>46</v>
      </c>
      <c r="C34" s="23" t="s">
        <v>39</v>
      </c>
      <c r="D34" s="6" t="s">
        <v>17</v>
      </c>
      <c r="E34" s="13">
        <f>SUM(E35:E38)</f>
        <v>3070</v>
      </c>
      <c r="F34" s="13">
        <f t="shared" ref="F34:G34" si="8">SUM(F35:F38)</f>
        <v>3070</v>
      </c>
      <c r="G34" s="13">
        <f t="shared" si="8"/>
        <v>647</v>
      </c>
      <c r="H34" s="13">
        <f t="shared" si="6"/>
        <v>-2423</v>
      </c>
      <c r="I34" s="14">
        <f t="shared" si="7"/>
        <v>0.21074918566775244</v>
      </c>
      <c r="J34" s="16"/>
    </row>
    <row r="35" spans="1:12" ht="25.5">
      <c r="A35" s="21"/>
      <c r="B35" s="24"/>
      <c r="C35" s="23"/>
      <c r="D35" s="16" t="s">
        <v>18</v>
      </c>
      <c r="E35" s="11">
        <v>0</v>
      </c>
      <c r="F35" s="11">
        <v>0</v>
      </c>
      <c r="G35" s="11">
        <v>0</v>
      </c>
      <c r="H35" s="11">
        <f t="shared" si="6"/>
        <v>0</v>
      </c>
      <c r="I35" s="12" t="e">
        <f t="shared" si="7"/>
        <v>#DIV/0!</v>
      </c>
      <c r="J35" s="16"/>
    </row>
    <row r="36" spans="1:12" ht="30" customHeight="1">
      <c r="A36" s="21"/>
      <c r="B36" s="24"/>
      <c r="C36" s="23"/>
      <c r="D36" s="16" t="s">
        <v>19</v>
      </c>
      <c r="E36" s="11">
        <v>0</v>
      </c>
      <c r="F36" s="11">
        <v>0</v>
      </c>
      <c r="G36" s="11">
        <v>0</v>
      </c>
      <c r="H36" s="11">
        <f t="shared" si="6"/>
        <v>0</v>
      </c>
      <c r="I36" s="12" t="e">
        <f t="shared" si="7"/>
        <v>#DIV/0!</v>
      </c>
      <c r="J36" s="16"/>
    </row>
    <row r="37" spans="1:12" ht="27" customHeight="1">
      <c r="A37" s="21"/>
      <c r="B37" s="24"/>
      <c r="C37" s="23"/>
      <c r="D37" s="16" t="s">
        <v>20</v>
      </c>
      <c r="E37" s="11">
        <v>3070</v>
      </c>
      <c r="F37" s="11">
        <v>3070</v>
      </c>
      <c r="G37" s="11">
        <v>647</v>
      </c>
      <c r="H37" s="11">
        <f t="shared" si="6"/>
        <v>-2423</v>
      </c>
      <c r="I37" s="12">
        <f t="shared" si="7"/>
        <v>0.21074918566775244</v>
      </c>
      <c r="J37" s="16" t="s">
        <v>65</v>
      </c>
    </row>
    <row r="38" spans="1:12" ht="25.5">
      <c r="A38" s="21"/>
      <c r="B38" s="24"/>
      <c r="C38" s="23"/>
      <c r="D38" s="16" t="s">
        <v>21</v>
      </c>
      <c r="E38" s="11">
        <v>0</v>
      </c>
      <c r="F38" s="11">
        <v>0</v>
      </c>
      <c r="G38" s="11">
        <v>0</v>
      </c>
      <c r="H38" s="11">
        <f t="shared" si="6"/>
        <v>0</v>
      </c>
      <c r="I38" s="12" t="e">
        <f t="shared" si="7"/>
        <v>#DIV/0!</v>
      </c>
      <c r="J38" s="16"/>
    </row>
    <row r="39" spans="1:12">
      <c r="A39" s="21" t="s">
        <v>35</v>
      </c>
      <c r="B39" s="24" t="s">
        <v>47</v>
      </c>
      <c r="C39" s="23" t="s">
        <v>39</v>
      </c>
      <c r="D39" s="6" t="s">
        <v>17</v>
      </c>
      <c r="E39" s="13">
        <f>SUM(E40:E43)</f>
        <v>116381.6</v>
      </c>
      <c r="F39" s="13">
        <f>SUM(F40:F43)</f>
        <v>116165</v>
      </c>
      <c r="G39" s="13">
        <f>SUM(G40:G43)</f>
        <v>30159.5</v>
      </c>
      <c r="H39" s="13">
        <f t="shared" si="6"/>
        <v>-86005.5</v>
      </c>
      <c r="I39" s="14">
        <f t="shared" si="7"/>
        <v>0.25962639349201566</v>
      </c>
      <c r="J39" s="16"/>
    </row>
    <row r="40" spans="1:12" ht="30.75" customHeight="1">
      <c r="A40" s="21"/>
      <c r="B40" s="24"/>
      <c r="C40" s="23"/>
      <c r="D40" s="16" t="s">
        <v>18</v>
      </c>
      <c r="E40" s="11">
        <v>0</v>
      </c>
      <c r="F40" s="11">
        <v>0</v>
      </c>
      <c r="G40" s="11">
        <v>0</v>
      </c>
      <c r="H40" s="11">
        <f t="shared" si="6"/>
        <v>0</v>
      </c>
      <c r="I40" s="12" t="e">
        <f t="shared" si="7"/>
        <v>#DIV/0!</v>
      </c>
      <c r="J40" s="16"/>
    </row>
    <row r="41" spans="1:12" ht="33.75" customHeight="1">
      <c r="A41" s="21"/>
      <c r="B41" s="24"/>
      <c r="C41" s="23"/>
      <c r="D41" s="16" t="s">
        <v>19</v>
      </c>
      <c r="E41" s="11">
        <v>31765</v>
      </c>
      <c r="F41" s="11">
        <v>31765</v>
      </c>
      <c r="G41" s="11">
        <v>7384.2</v>
      </c>
      <c r="H41" s="11">
        <f t="shared" si="6"/>
        <v>-24380.799999999999</v>
      </c>
      <c r="I41" s="12">
        <f t="shared" si="7"/>
        <v>0.2324634031166378</v>
      </c>
      <c r="J41" s="16"/>
    </row>
    <row r="42" spans="1:12">
      <c r="A42" s="21"/>
      <c r="B42" s="24"/>
      <c r="C42" s="23"/>
      <c r="D42" s="16" t="s">
        <v>20</v>
      </c>
      <c r="E42" s="11">
        <v>84616.6</v>
      </c>
      <c r="F42" s="11">
        <v>84400</v>
      </c>
      <c r="G42" s="11">
        <v>22775.3</v>
      </c>
      <c r="H42" s="11">
        <f t="shared" si="6"/>
        <v>-61624.7</v>
      </c>
      <c r="I42" s="12">
        <f t="shared" si="7"/>
        <v>0.26984952606635071</v>
      </c>
      <c r="J42" s="16"/>
      <c r="K42">
        <v>-216.6</v>
      </c>
      <c r="L42" t="s">
        <v>54</v>
      </c>
    </row>
    <row r="43" spans="1:12" ht="30.75" customHeight="1">
      <c r="A43" s="21"/>
      <c r="B43" s="24"/>
      <c r="C43" s="23"/>
      <c r="D43" s="16" t="s">
        <v>21</v>
      </c>
      <c r="E43" s="11">
        <v>0</v>
      </c>
      <c r="F43" s="11">
        <v>0</v>
      </c>
      <c r="G43" s="11">
        <v>0</v>
      </c>
      <c r="H43" s="11">
        <f t="shared" si="6"/>
        <v>0</v>
      </c>
      <c r="I43" s="12" t="e">
        <f t="shared" si="7"/>
        <v>#DIV/0!</v>
      </c>
      <c r="J43" s="16"/>
    </row>
    <row r="44" spans="1:12">
      <c r="A44" s="21" t="s">
        <v>36</v>
      </c>
      <c r="B44" s="24" t="s">
        <v>48</v>
      </c>
      <c r="C44" s="23" t="s">
        <v>39</v>
      </c>
      <c r="D44" s="6" t="s">
        <v>17</v>
      </c>
      <c r="E44" s="13">
        <f>SUM(E45:E48)</f>
        <v>28173.1</v>
      </c>
      <c r="F44" s="13">
        <f t="shared" ref="F44:G44" si="9">SUM(F45:F48)</f>
        <v>14361.8</v>
      </c>
      <c r="G44" s="13">
        <f t="shared" si="9"/>
        <v>363.5</v>
      </c>
      <c r="H44" s="13">
        <f t="shared" si="6"/>
        <v>-13998.3</v>
      </c>
      <c r="I44" s="14">
        <f t="shared" si="7"/>
        <v>2.5310197886058851E-2</v>
      </c>
      <c r="J44" s="16"/>
    </row>
    <row r="45" spans="1:12" ht="25.5">
      <c r="A45" s="21"/>
      <c r="B45" s="24"/>
      <c r="C45" s="23"/>
      <c r="D45" s="16" t="s">
        <v>18</v>
      </c>
      <c r="E45" s="11">
        <v>0</v>
      </c>
      <c r="F45" s="11">
        <v>0</v>
      </c>
      <c r="G45" s="11">
        <v>0</v>
      </c>
      <c r="H45" s="11">
        <f t="shared" si="6"/>
        <v>0</v>
      </c>
      <c r="I45" s="12" t="e">
        <f t="shared" si="7"/>
        <v>#DIV/0!</v>
      </c>
      <c r="J45" s="16"/>
    </row>
    <row r="46" spans="1:12" ht="32.25" customHeight="1">
      <c r="A46" s="21"/>
      <c r="B46" s="24"/>
      <c r="C46" s="23"/>
      <c r="D46" s="16" t="s">
        <v>19</v>
      </c>
      <c r="E46" s="11">
        <v>0</v>
      </c>
      <c r="F46" s="11">
        <v>0</v>
      </c>
      <c r="G46" s="11">
        <v>0</v>
      </c>
      <c r="H46" s="11">
        <f t="shared" si="6"/>
        <v>0</v>
      </c>
      <c r="I46" s="12" t="e">
        <f t="shared" si="7"/>
        <v>#DIV/0!</v>
      </c>
      <c r="J46" s="16"/>
    </row>
    <row r="47" spans="1:12" ht="71.25" customHeight="1">
      <c r="A47" s="21"/>
      <c r="B47" s="24"/>
      <c r="C47" s="23"/>
      <c r="D47" s="16" t="s">
        <v>20</v>
      </c>
      <c r="E47" s="11">
        <v>28173.1</v>
      </c>
      <c r="F47" s="11">
        <v>14361.8</v>
      </c>
      <c r="G47" s="11">
        <v>363.5</v>
      </c>
      <c r="H47" s="11">
        <f t="shared" si="6"/>
        <v>-13998.3</v>
      </c>
      <c r="I47" s="12">
        <f t="shared" si="7"/>
        <v>2.5310197886058851E-2</v>
      </c>
      <c r="J47" s="18" t="s">
        <v>64</v>
      </c>
      <c r="K47">
        <v>-13811.3</v>
      </c>
      <c r="L47" t="s">
        <v>55</v>
      </c>
    </row>
    <row r="48" spans="1:12" ht="27.75" customHeight="1">
      <c r="A48" s="21"/>
      <c r="B48" s="24"/>
      <c r="C48" s="23"/>
      <c r="D48" s="16" t="s">
        <v>21</v>
      </c>
      <c r="E48" s="11">
        <v>0</v>
      </c>
      <c r="F48" s="11">
        <v>0</v>
      </c>
      <c r="G48" s="11">
        <v>0</v>
      </c>
      <c r="H48" s="11">
        <f t="shared" si="6"/>
        <v>0</v>
      </c>
      <c r="I48" s="12" t="e">
        <f t="shared" si="7"/>
        <v>#DIV/0!</v>
      </c>
      <c r="J48" s="16"/>
    </row>
    <row r="49" spans="1:12" ht="14.25" customHeight="1">
      <c r="A49" s="21" t="s">
        <v>37</v>
      </c>
      <c r="B49" s="24" t="s">
        <v>49</v>
      </c>
      <c r="C49" s="23" t="s">
        <v>39</v>
      </c>
      <c r="D49" s="6" t="s">
        <v>17</v>
      </c>
      <c r="E49" s="13">
        <f>SUM(E50:E53)</f>
        <v>3850.9</v>
      </c>
      <c r="F49" s="13">
        <f t="shared" ref="F49:G49" si="10">SUM(F50:F53)</f>
        <v>5147.1000000000004</v>
      </c>
      <c r="G49" s="13">
        <f t="shared" si="10"/>
        <v>498.7</v>
      </c>
      <c r="H49" s="13">
        <f t="shared" si="6"/>
        <v>-4648.4000000000005</v>
      </c>
      <c r="I49" s="14">
        <f t="shared" si="7"/>
        <v>9.6889510598200917E-2</v>
      </c>
      <c r="J49" s="16"/>
    </row>
    <row r="50" spans="1:12" ht="25.5">
      <c r="A50" s="21"/>
      <c r="B50" s="24"/>
      <c r="C50" s="23"/>
      <c r="D50" s="16" t="s">
        <v>18</v>
      </c>
      <c r="E50" s="11">
        <v>0</v>
      </c>
      <c r="F50" s="11">
        <v>0</v>
      </c>
      <c r="G50" s="11">
        <v>0</v>
      </c>
      <c r="H50" s="11">
        <f t="shared" si="6"/>
        <v>0</v>
      </c>
      <c r="I50" s="12" t="e">
        <f t="shared" si="7"/>
        <v>#DIV/0!</v>
      </c>
      <c r="J50" s="16"/>
    </row>
    <row r="51" spans="1:12" ht="80.25" customHeight="1">
      <c r="A51" s="21"/>
      <c r="B51" s="24"/>
      <c r="C51" s="23"/>
      <c r="D51" s="16" t="s">
        <v>19</v>
      </c>
      <c r="E51" s="11">
        <v>0</v>
      </c>
      <c r="F51" s="11">
        <v>450</v>
      </c>
      <c r="G51" s="11">
        <v>0</v>
      </c>
      <c r="H51" s="11">
        <f t="shared" si="6"/>
        <v>-450</v>
      </c>
      <c r="I51" s="12">
        <f t="shared" si="7"/>
        <v>0</v>
      </c>
      <c r="J51" s="16" t="s">
        <v>62</v>
      </c>
    </row>
    <row r="52" spans="1:12" ht="65.25" customHeight="1">
      <c r="A52" s="21"/>
      <c r="B52" s="24"/>
      <c r="C52" s="23"/>
      <c r="D52" s="16" t="s">
        <v>20</v>
      </c>
      <c r="E52" s="11">
        <v>206.5</v>
      </c>
      <c r="F52" s="11">
        <v>1052.7</v>
      </c>
      <c r="G52" s="11">
        <v>0</v>
      </c>
      <c r="H52" s="11">
        <f t="shared" si="6"/>
        <v>-1052.7</v>
      </c>
      <c r="I52" s="12">
        <f t="shared" si="7"/>
        <v>0</v>
      </c>
      <c r="J52" s="16" t="s">
        <v>63</v>
      </c>
      <c r="K52">
        <v>846.2</v>
      </c>
      <c r="L52" t="s">
        <v>56</v>
      </c>
    </row>
    <row r="53" spans="1:12" ht="25.5">
      <c r="A53" s="21"/>
      <c r="B53" s="24"/>
      <c r="C53" s="23"/>
      <c r="D53" s="16" t="s">
        <v>21</v>
      </c>
      <c r="E53" s="11">
        <v>3644.4</v>
      </c>
      <c r="F53" s="11">
        <v>3644.4</v>
      </c>
      <c r="G53" s="11">
        <v>498.7</v>
      </c>
      <c r="H53" s="11">
        <f t="shared" si="6"/>
        <v>-3145.7000000000003</v>
      </c>
      <c r="I53" s="12">
        <f t="shared" si="7"/>
        <v>0.1368400834156514</v>
      </c>
      <c r="J53" s="16"/>
    </row>
    <row r="54" spans="1:12" ht="14.25" customHeight="1">
      <c r="A54" s="21" t="s">
        <v>38</v>
      </c>
      <c r="B54" s="24" t="s">
        <v>50</v>
      </c>
      <c r="C54" s="23" t="s">
        <v>40</v>
      </c>
      <c r="D54" s="16" t="s">
        <v>17</v>
      </c>
      <c r="E54" s="13">
        <f>SUM(E55:E58)</f>
        <v>0</v>
      </c>
      <c r="F54" s="13">
        <f t="shared" ref="F54:G54" si="11">SUM(F55:F58)</f>
        <v>0</v>
      </c>
      <c r="G54" s="13">
        <f t="shared" si="11"/>
        <v>0</v>
      </c>
      <c r="H54" s="13">
        <f t="shared" si="6"/>
        <v>0</v>
      </c>
      <c r="I54" s="14" t="e">
        <f t="shared" si="7"/>
        <v>#DIV/0!</v>
      </c>
      <c r="J54" s="16"/>
    </row>
    <row r="55" spans="1:12" ht="25.5">
      <c r="A55" s="21"/>
      <c r="B55" s="24"/>
      <c r="C55" s="23"/>
      <c r="D55" s="16" t="s">
        <v>18</v>
      </c>
      <c r="E55" s="11">
        <v>0</v>
      </c>
      <c r="F55" s="11">
        <v>0</v>
      </c>
      <c r="G55" s="11">
        <v>0</v>
      </c>
      <c r="H55" s="11">
        <f t="shared" si="6"/>
        <v>0</v>
      </c>
      <c r="I55" s="12" t="e">
        <f t="shared" si="7"/>
        <v>#DIV/0!</v>
      </c>
      <c r="J55" s="16"/>
    </row>
    <row r="56" spans="1:12" ht="30.75" customHeight="1">
      <c r="A56" s="21"/>
      <c r="B56" s="24"/>
      <c r="C56" s="23"/>
      <c r="D56" s="16" t="s">
        <v>19</v>
      </c>
      <c r="E56" s="11">
        <v>0</v>
      </c>
      <c r="F56" s="11">
        <v>0</v>
      </c>
      <c r="G56" s="11">
        <v>0</v>
      </c>
      <c r="H56" s="11">
        <f t="shared" si="6"/>
        <v>0</v>
      </c>
      <c r="I56" s="12" t="e">
        <f t="shared" si="7"/>
        <v>#DIV/0!</v>
      </c>
      <c r="J56" s="16"/>
    </row>
    <row r="57" spans="1:12" ht="30.75" customHeight="1">
      <c r="A57" s="21"/>
      <c r="B57" s="24"/>
      <c r="C57" s="23"/>
      <c r="D57" s="16" t="s">
        <v>20</v>
      </c>
      <c r="E57" s="11">
        <v>0</v>
      </c>
      <c r="F57" s="11">
        <v>0</v>
      </c>
      <c r="G57" s="11">
        <v>0</v>
      </c>
      <c r="H57" s="11">
        <f t="shared" si="6"/>
        <v>0</v>
      </c>
      <c r="I57" s="12" t="e">
        <f t="shared" si="7"/>
        <v>#DIV/0!</v>
      </c>
      <c r="J57" s="16"/>
    </row>
    <row r="58" spans="1:12" ht="25.5">
      <c r="A58" s="21"/>
      <c r="B58" s="24"/>
      <c r="C58" s="23"/>
      <c r="D58" s="16" t="s">
        <v>21</v>
      </c>
      <c r="E58" s="11">
        <v>0</v>
      </c>
      <c r="F58" s="11">
        <v>0</v>
      </c>
      <c r="G58" s="11">
        <v>0</v>
      </c>
      <c r="H58" s="11">
        <f t="shared" si="6"/>
        <v>0</v>
      </c>
      <c r="I58" s="12" t="e">
        <f t="shared" si="7"/>
        <v>#DIV/0!</v>
      </c>
      <c r="J58" s="16"/>
    </row>
    <row r="59" spans="1:12">
      <c r="A59" s="22" t="s">
        <v>22</v>
      </c>
      <c r="B59" s="22"/>
      <c r="C59" s="22"/>
      <c r="D59" s="6" t="s">
        <v>17</v>
      </c>
      <c r="E59" s="13">
        <f>SUM(E60:E63)</f>
        <v>1632771.3</v>
      </c>
      <c r="F59" s="13">
        <f t="shared" ref="F59:G59" si="12">SUM(F60:F63)</f>
        <v>1642275.8</v>
      </c>
      <c r="G59" s="13">
        <f t="shared" si="12"/>
        <v>289372.39999999997</v>
      </c>
      <c r="H59" s="13">
        <f t="shared" si="6"/>
        <v>-1352903.4000000001</v>
      </c>
      <c r="I59" s="14">
        <f t="shared" si="7"/>
        <v>0.17620207275781569</v>
      </c>
      <c r="J59" s="16"/>
    </row>
    <row r="60" spans="1:12" ht="25.5">
      <c r="A60" s="22"/>
      <c r="B60" s="22"/>
      <c r="C60" s="22"/>
      <c r="D60" s="16" t="s">
        <v>18</v>
      </c>
      <c r="E60" s="13">
        <f>SUM(E15+E20+E25+E30+E35+E40+E45+E50+E55)</f>
        <v>0</v>
      </c>
      <c r="F60" s="13">
        <f t="shared" ref="F60:G60" si="13">SUM(F15+F20+F25+F30+F35+F40+F45+F50+F55)</f>
        <v>0</v>
      </c>
      <c r="G60" s="13">
        <f t="shared" si="13"/>
        <v>0</v>
      </c>
      <c r="H60" s="13">
        <f t="shared" si="6"/>
        <v>0</v>
      </c>
      <c r="I60" s="14" t="e">
        <f t="shared" si="7"/>
        <v>#DIV/0!</v>
      </c>
      <c r="J60" s="16"/>
    </row>
    <row r="61" spans="1:12" ht="33" customHeight="1">
      <c r="A61" s="22"/>
      <c r="B61" s="22"/>
      <c r="C61" s="22"/>
      <c r="D61" s="16" t="s">
        <v>19</v>
      </c>
      <c r="E61" s="13">
        <f>SUM(E16+E21+E26+E31+E36+E41+E46+E56+E51)</f>
        <v>1152056</v>
      </c>
      <c r="F61" s="13">
        <f t="shared" ref="F61:H61" si="14">SUM(F16+F21+F26+F31+F36+F41+F46+F56+F51)</f>
        <v>1160712.1000000001</v>
      </c>
      <c r="G61" s="13">
        <f t="shared" si="14"/>
        <v>192967.5</v>
      </c>
      <c r="H61" s="13">
        <f t="shared" si="14"/>
        <v>-967744.60000000009</v>
      </c>
      <c r="I61" s="14">
        <f t="shared" si="7"/>
        <v>0.16624923613702311</v>
      </c>
      <c r="J61" s="16"/>
    </row>
    <row r="62" spans="1:12">
      <c r="A62" s="22"/>
      <c r="B62" s="22"/>
      <c r="C62" s="22"/>
      <c r="D62" s="16" t="s">
        <v>20</v>
      </c>
      <c r="E62" s="13">
        <f>SUM(E17+E22+E27+E32+E37+E42+E47+E52+E57)</f>
        <v>332354.99999999994</v>
      </c>
      <c r="F62" s="13">
        <f t="shared" ref="F62:G62" si="15">SUM(F17+F22+F27+F32+F37+F42+F47+F52+F57)</f>
        <v>333201.19999999995</v>
      </c>
      <c r="G62" s="13">
        <f t="shared" si="15"/>
        <v>74803.599999999991</v>
      </c>
      <c r="H62" s="13">
        <f t="shared" si="6"/>
        <v>-258397.59999999998</v>
      </c>
      <c r="I62" s="14">
        <f t="shared" si="7"/>
        <v>0.22449979171743681</v>
      </c>
      <c r="J62" s="16"/>
    </row>
    <row r="63" spans="1:12" ht="25.5">
      <c r="A63" s="22"/>
      <c r="B63" s="22"/>
      <c r="C63" s="22"/>
      <c r="D63" s="16" t="s">
        <v>21</v>
      </c>
      <c r="E63" s="13">
        <f>SUM(E18+E23+E28+E33+E38+E43+E48+E53+E58)</f>
        <v>148360.29999999999</v>
      </c>
      <c r="F63" s="13">
        <f t="shared" ref="F63:G63" si="16">SUM(F18+F23+F28+F33+F38+F43+F48+F53+F58)</f>
        <v>148362.5</v>
      </c>
      <c r="G63" s="13">
        <f t="shared" si="16"/>
        <v>21601.300000000003</v>
      </c>
      <c r="H63" s="13">
        <f t="shared" si="6"/>
        <v>-126761.2</v>
      </c>
      <c r="I63" s="14">
        <f t="shared" si="7"/>
        <v>0.14559811273064288</v>
      </c>
      <c r="J63" s="16"/>
    </row>
    <row r="64" spans="1:12">
      <c r="A64" s="22" t="s">
        <v>23</v>
      </c>
      <c r="B64" s="22"/>
      <c r="C64" s="22"/>
      <c r="D64" s="6" t="s">
        <v>17</v>
      </c>
      <c r="E64" s="13">
        <f>SUM(E65:E68)</f>
        <v>0</v>
      </c>
      <c r="F64" s="13">
        <f t="shared" ref="F64:G64" si="17">SUM(F65:F68)</f>
        <v>0</v>
      </c>
      <c r="G64" s="13">
        <f t="shared" si="17"/>
        <v>0</v>
      </c>
      <c r="H64" s="13">
        <f t="shared" si="6"/>
        <v>0</v>
      </c>
      <c r="I64" s="14" t="e">
        <f t="shared" si="7"/>
        <v>#DIV/0!</v>
      </c>
      <c r="J64" s="16"/>
    </row>
    <row r="65" spans="1:10" ht="25.5">
      <c r="A65" s="22"/>
      <c r="B65" s="22"/>
      <c r="C65" s="22"/>
      <c r="D65" s="16" t="s">
        <v>18</v>
      </c>
      <c r="E65" s="11">
        <v>0</v>
      </c>
      <c r="F65" s="11">
        <v>0</v>
      </c>
      <c r="G65" s="11">
        <v>0</v>
      </c>
      <c r="H65" s="11">
        <f t="shared" si="6"/>
        <v>0</v>
      </c>
      <c r="I65" s="12" t="e">
        <f t="shared" si="7"/>
        <v>#DIV/0!</v>
      </c>
      <c r="J65" s="16"/>
    </row>
    <row r="66" spans="1:10" ht="30" customHeight="1">
      <c r="A66" s="22"/>
      <c r="B66" s="22"/>
      <c r="C66" s="22"/>
      <c r="D66" s="16" t="s">
        <v>19</v>
      </c>
      <c r="E66" s="11">
        <v>0</v>
      </c>
      <c r="F66" s="11">
        <v>0</v>
      </c>
      <c r="G66" s="11">
        <v>0</v>
      </c>
      <c r="H66" s="11">
        <f t="shared" si="6"/>
        <v>0</v>
      </c>
      <c r="I66" s="12" t="e">
        <f t="shared" si="7"/>
        <v>#DIV/0!</v>
      </c>
      <c r="J66" s="16"/>
    </row>
    <row r="67" spans="1:10">
      <c r="A67" s="22"/>
      <c r="B67" s="22"/>
      <c r="C67" s="22"/>
      <c r="D67" s="16" t="s">
        <v>20</v>
      </c>
      <c r="E67" s="11">
        <v>0</v>
      </c>
      <c r="F67" s="11">
        <v>0</v>
      </c>
      <c r="G67" s="11">
        <v>0</v>
      </c>
      <c r="H67" s="11">
        <f t="shared" si="6"/>
        <v>0</v>
      </c>
      <c r="I67" s="12" t="e">
        <f t="shared" si="7"/>
        <v>#DIV/0!</v>
      </c>
      <c r="J67" s="16"/>
    </row>
    <row r="68" spans="1:10" ht="26.25" customHeight="1">
      <c r="A68" s="22"/>
      <c r="B68" s="22"/>
      <c r="C68" s="22"/>
      <c r="D68" s="16" t="s">
        <v>21</v>
      </c>
      <c r="E68" s="11">
        <v>0</v>
      </c>
      <c r="F68" s="11">
        <v>0</v>
      </c>
      <c r="G68" s="11">
        <v>0</v>
      </c>
      <c r="H68" s="11">
        <f t="shared" si="6"/>
        <v>0</v>
      </c>
      <c r="I68" s="12" t="e">
        <f t="shared" si="7"/>
        <v>#DIV/0!</v>
      </c>
      <c r="J68" s="16"/>
    </row>
    <row r="69" spans="1:10">
      <c r="A69" s="22" t="s">
        <v>24</v>
      </c>
      <c r="B69" s="22"/>
      <c r="C69" s="16"/>
      <c r="D69" s="16"/>
      <c r="E69" s="11"/>
      <c r="F69" s="11"/>
      <c r="G69" s="11"/>
      <c r="H69" s="11"/>
      <c r="I69" s="12"/>
      <c r="J69" s="16"/>
    </row>
    <row r="70" spans="1:10">
      <c r="A70" s="22" t="s">
        <v>25</v>
      </c>
      <c r="B70" s="22"/>
      <c r="C70" s="22"/>
      <c r="D70" s="6" t="s">
        <v>17</v>
      </c>
      <c r="E70" s="13">
        <f>SUM(E71:E74)</f>
        <v>158913.80000000002</v>
      </c>
      <c r="F70" s="13">
        <f>SUM(F71:F74)</f>
        <v>149804.30000000002</v>
      </c>
      <c r="G70" s="13">
        <f>SUM(G71:G74)</f>
        <v>27453.8</v>
      </c>
      <c r="H70" s="13">
        <f t="shared" si="6"/>
        <v>-122350.50000000001</v>
      </c>
      <c r="I70" s="14">
        <f t="shared" ref="I70:I89" si="18">SUM(G70/F70*100%)</f>
        <v>0.18326443232937903</v>
      </c>
      <c r="J70" s="16"/>
    </row>
    <row r="71" spans="1:10" ht="25.5">
      <c r="A71" s="22"/>
      <c r="B71" s="22"/>
      <c r="C71" s="22"/>
      <c r="D71" s="16" t="s">
        <v>18</v>
      </c>
      <c r="E71" s="11">
        <v>0</v>
      </c>
      <c r="F71" s="11">
        <v>0</v>
      </c>
      <c r="G71" s="11">
        <v>0</v>
      </c>
      <c r="H71" s="11">
        <f t="shared" ref="H71:H89" si="19">SUM(G71-F71)</f>
        <v>0</v>
      </c>
      <c r="I71" s="12" t="e">
        <f t="shared" si="18"/>
        <v>#DIV/0!</v>
      </c>
      <c r="J71" s="16"/>
    </row>
    <row r="72" spans="1:10" ht="29.25" customHeight="1">
      <c r="A72" s="22"/>
      <c r="B72" s="22"/>
      <c r="C72" s="22"/>
      <c r="D72" s="16" t="s">
        <v>19</v>
      </c>
      <c r="E72" s="11">
        <v>64496</v>
      </c>
      <c r="F72" s="11">
        <v>64539.199999999997</v>
      </c>
      <c r="G72" s="11">
        <v>12736.8</v>
      </c>
      <c r="H72" s="11">
        <f>SUM(G72-F72)</f>
        <v>-51802.399999999994</v>
      </c>
      <c r="I72" s="12">
        <f t="shared" si="18"/>
        <v>0.19734982770161391</v>
      </c>
      <c r="J72" s="16"/>
    </row>
    <row r="73" spans="1:10">
      <c r="A73" s="22"/>
      <c r="B73" s="22"/>
      <c r="C73" s="22"/>
      <c r="D73" s="16" t="s">
        <v>20</v>
      </c>
      <c r="E73" s="11">
        <v>74398.600000000006</v>
      </c>
      <c r="F73" s="11">
        <v>65245.9</v>
      </c>
      <c r="G73" s="11">
        <v>12767.3</v>
      </c>
      <c r="H73" s="11">
        <f>SUM(G73-F73)</f>
        <v>-52478.600000000006</v>
      </c>
      <c r="I73" s="12">
        <f t="shared" ref="I73" si="20">SUM(G73/F73*100%)</f>
        <v>0.19567972853466653</v>
      </c>
      <c r="J73" s="16"/>
    </row>
    <row r="74" spans="1:10" ht="25.5">
      <c r="A74" s="22"/>
      <c r="B74" s="22"/>
      <c r="C74" s="22"/>
      <c r="D74" s="16" t="s">
        <v>21</v>
      </c>
      <c r="E74" s="11">
        <v>20019.2</v>
      </c>
      <c r="F74" s="11">
        <v>20019.2</v>
      </c>
      <c r="G74" s="11">
        <v>1949.7</v>
      </c>
      <c r="H74" s="11">
        <f t="shared" si="19"/>
        <v>-18069.5</v>
      </c>
      <c r="I74" s="12">
        <f t="shared" si="18"/>
        <v>9.7391504156010222E-2</v>
      </c>
      <c r="J74" s="16"/>
    </row>
    <row r="75" spans="1:10">
      <c r="A75" s="22" t="s">
        <v>26</v>
      </c>
      <c r="B75" s="22"/>
      <c r="C75" s="22"/>
      <c r="D75" s="6" t="s">
        <v>17</v>
      </c>
      <c r="E75" s="13">
        <f>SUM(E76:E79)</f>
        <v>0</v>
      </c>
      <c r="F75" s="13">
        <f t="shared" ref="F75:G75" si="21">SUM(F76:F79)</f>
        <v>0</v>
      </c>
      <c r="G75" s="13">
        <f t="shared" si="21"/>
        <v>0</v>
      </c>
      <c r="H75" s="13">
        <f t="shared" si="19"/>
        <v>0</v>
      </c>
      <c r="I75" s="14" t="e">
        <f t="shared" si="18"/>
        <v>#DIV/0!</v>
      </c>
      <c r="J75" s="16"/>
    </row>
    <row r="76" spans="1:10" ht="25.5">
      <c r="A76" s="22"/>
      <c r="B76" s="22"/>
      <c r="C76" s="22"/>
      <c r="D76" s="16" t="s">
        <v>18</v>
      </c>
      <c r="E76" s="11">
        <v>0</v>
      </c>
      <c r="F76" s="11">
        <v>0</v>
      </c>
      <c r="G76" s="11">
        <v>0</v>
      </c>
      <c r="H76" s="11">
        <f t="shared" si="19"/>
        <v>0</v>
      </c>
      <c r="I76" s="12" t="e">
        <f t="shared" si="18"/>
        <v>#DIV/0!</v>
      </c>
      <c r="J76" s="16"/>
    </row>
    <row r="77" spans="1:10" ht="29.25" customHeight="1">
      <c r="A77" s="22"/>
      <c r="B77" s="22"/>
      <c r="C77" s="22"/>
      <c r="D77" s="16" t="s">
        <v>19</v>
      </c>
      <c r="E77" s="11">
        <v>0</v>
      </c>
      <c r="F77" s="11">
        <v>0</v>
      </c>
      <c r="G77" s="11">
        <v>0</v>
      </c>
      <c r="H77" s="11">
        <f t="shared" si="19"/>
        <v>0</v>
      </c>
      <c r="I77" s="12" t="e">
        <f t="shared" si="18"/>
        <v>#DIV/0!</v>
      </c>
      <c r="J77" s="16"/>
    </row>
    <row r="78" spans="1:10">
      <c r="A78" s="22"/>
      <c r="B78" s="22"/>
      <c r="C78" s="22"/>
      <c r="D78" s="16" t="s">
        <v>20</v>
      </c>
      <c r="E78" s="11">
        <v>0</v>
      </c>
      <c r="F78" s="11">
        <v>0</v>
      </c>
      <c r="G78" s="11">
        <v>0</v>
      </c>
      <c r="H78" s="11">
        <f t="shared" si="19"/>
        <v>0</v>
      </c>
      <c r="I78" s="12" t="e">
        <f t="shared" si="18"/>
        <v>#DIV/0!</v>
      </c>
      <c r="J78" s="16"/>
    </row>
    <row r="79" spans="1:10" ht="25.5">
      <c r="A79" s="22"/>
      <c r="B79" s="22"/>
      <c r="C79" s="22"/>
      <c r="D79" s="16" t="s">
        <v>21</v>
      </c>
      <c r="E79" s="11">
        <v>0</v>
      </c>
      <c r="F79" s="11">
        <v>0</v>
      </c>
      <c r="G79" s="11">
        <v>0</v>
      </c>
      <c r="H79" s="11">
        <f t="shared" si="19"/>
        <v>0</v>
      </c>
      <c r="I79" s="12" t="e">
        <f t="shared" si="18"/>
        <v>#DIV/0!</v>
      </c>
      <c r="J79" s="16"/>
    </row>
    <row r="80" spans="1:10">
      <c r="A80" s="22" t="s">
        <v>27</v>
      </c>
      <c r="B80" s="22"/>
      <c r="C80" s="22"/>
      <c r="D80" s="6" t="s">
        <v>17</v>
      </c>
      <c r="E80" s="13">
        <f>SUM(E81:E84)</f>
        <v>0</v>
      </c>
      <c r="F80" s="13">
        <f t="shared" ref="F80:G80" si="22">SUM(F81:F84)</f>
        <v>0</v>
      </c>
      <c r="G80" s="13">
        <f t="shared" si="22"/>
        <v>0</v>
      </c>
      <c r="H80" s="13">
        <f t="shared" si="19"/>
        <v>0</v>
      </c>
      <c r="I80" s="14" t="e">
        <f t="shared" si="18"/>
        <v>#DIV/0!</v>
      </c>
      <c r="J80" s="16"/>
    </row>
    <row r="81" spans="1:10" ht="25.5">
      <c r="A81" s="22"/>
      <c r="B81" s="22"/>
      <c r="C81" s="22"/>
      <c r="D81" s="16" t="s">
        <v>18</v>
      </c>
      <c r="E81" s="11">
        <v>0</v>
      </c>
      <c r="F81" s="11">
        <v>0</v>
      </c>
      <c r="G81" s="11">
        <v>0</v>
      </c>
      <c r="H81" s="11">
        <f t="shared" si="19"/>
        <v>0</v>
      </c>
      <c r="I81" s="12" t="e">
        <f t="shared" si="18"/>
        <v>#DIV/0!</v>
      </c>
      <c r="J81" s="16"/>
    </row>
    <row r="82" spans="1:10" ht="27" customHeight="1">
      <c r="A82" s="22"/>
      <c r="B82" s="22"/>
      <c r="C82" s="22"/>
      <c r="D82" s="16" t="s">
        <v>19</v>
      </c>
      <c r="E82" s="11">
        <v>0</v>
      </c>
      <c r="F82" s="11">
        <v>0</v>
      </c>
      <c r="G82" s="11">
        <v>0</v>
      </c>
      <c r="H82" s="11">
        <f t="shared" si="19"/>
        <v>0</v>
      </c>
      <c r="I82" s="12" t="e">
        <f t="shared" si="18"/>
        <v>#DIV/0!</v>
      </c>
      <c r="J82" s="16"/>
    </row>
    <row r="83" spans="1:10">
      <c r="A83" s="22"/>
      <c r="B83" s="22"/>
      <c r="C83" s="22"/>
      <c r="D83" s="16" t="s">
        <v>20</v>
      </c>
      <c r="E83" s="11">
        <v>0</v>
      </c>
      <c r="F83" s="11">
        <v>0</v>
      </c>
      <c r="G83" s="11">
        <v>0</v>
      </c>
      <c r="H83" s="11">
        <f t="shared" si="19"/>
        <v>0</v>
      </c>
      <c r="I83" s="12" t="e">
        <f t="shared" si="18"/>
        <v>#DIV/0!</v>
      </c>
      <c r="J83" s="16"/>
    </row>
    <row r="84" spans="1:10" ht="25.5">
      <c r="A84" s="22"/>
      <c r="B84" s="22"/>
      <c r="C84" s="22"/>
      <c r="D84" s="16" t="s">
        <v>21</v>
      </c>
      <c r="E84" s="11">
        <v>0</v>
      </c>
      <c r="F84" s="11">
        <v>0</v>
      </c>
      <c r="G84" s="11">
        <v>0</v>
      </c>
      <c r="H84" s="11">
        <f t="shared" si="19"/>
        <v>0</v>
      </c>
      <c r="I84" s="12" t="e">
        <f t="shared" si="18"/>
        <v>#DIV/0!</v>
      </c>
      <c r="J84" s="16"/>
    </row>
    <row r="85" spans="1:10">
      <c r="A85" s="22" t="s">
        <v>28</v>
      </c>
      <c r="B85" s="22"/>
      <c r="C85" s="22"/>
      <c r="D85" s="6" t="s">
        <v>17</v>
      </c>
      <c r="E85" s="13">
        <f>SUM(E86:E89)</f>
        <v>1473857.5</v>
      </c>
      <c r="F85" s="13">
        <f t="shared" ref="F85:G85" si="23">SUM(F86:F89)</f>
        <v>1492471.5000000002</v>
      </c>
      <c r="G85" s="13">
        <f t="shared" si="23"/>
        <v>261918.6</v>
      </c>
      <c r="H85" s="13">
        <f t="shared" si="19"/>
        <v>-1230552.9000000001</v>
      </c>
      <c r="I85" s="14">
        <f t="shared" si="18"/>
        <v>0.17549320037267041</v>
      </c>
      <c r="J85" s="16"/>
    </row>
    <row r="86" spans="1:10" ht="25.5">
      <c r="A86" s="22"/>
      <c r="B86" s="22"/>
      <c r="C86" s="22"/>
      <c r="D86" s="16" t="s">
        <v>18</v>
      </c>
      <c r="E86" s="11">
        <v>0</v>
      </c>
      <c r="F86" s="11">
        <v>0</v>
      </c>
      <c r="G86" s="11">
        <v>0</v>
      </c>
      <c r="H86" s="11">
        <f t="shared" si="19"/>
        <v>0</v>
      </c>
      <c r="I86" s="12" t="e">
        <f t="shared" si="18"/>
        <v>#DIV/0!</v>
      </c>
      <c r="J86" s="16"/>
    </row>
    <row r="87" spans="1:10" ht="28.5" customHeight="1">
      <c r="A87" s="22"/>
      <c r="B87" s="22"/>
      <c r="C87" s="22"/>
      <c r="D87" s="16" t="s">
        <v>19</v>
      </c>
      <c r="E87" s="11">
        <f>SUM(E61-E72-E82)</f>
        <v>1087560</v>
      </c>
      <c r="F87" s="11">
        <f t="shared" ref="F87:G87" si="24">SUM(F61-F72-F82)</f>
        <v>1096172.9000000001</v>
      </c>
      <c r="G87" s="11">
        <f t="shared" si="24"/>
        <v>180230.7</v>
      </c>
      <c r="H87" s="11">
        <f t="shared" si="19"/>
        <v>-915942.20000000019</v>
      </c>
      <c r="I87" s="12">
        <f t="shared" si="18"/>
        <v>0.16441813148272502</v>
      </c>
      <c r="J87" s="16"/>
    </row>
    <row r="88" spans="1:10">
      <c r="A88" s="22"/>
      <c r="B88" s="22"/>
      <c r="C88" s="22"/>
      <c r="D88" s="16" t="s">
        <v>20</v>
      </c>
      <c r="E88" s="11">
        <f>SUM(E62-E73-E83)</f>
        <v>257956.39999999994</v>
      </c>
      <c r="F88" s="11">
        <f t="shared" ref="F88:G88" si="25">SUM(F62-F73-F83)</f>
        <v>267955.29999999993</v>
      </c>
      <c r="G88" s="11">
        <f t="shared" si="25"/>
        <v>62036.299999999988</v>
      </c>
      <c r="H88" s="11">
        <f t="shared" si="19"/>
        <v>-205918.99999999994</v>
      </c>
      <c r="I88" s="12">
        <f t="shared" si="18"/>
        <v>0.23151734636336735</v>
      </c>
      <c r="J88" s="16"/>
    </row>
    <row r="89" spans="1:10" ht="30.75" customHeight="1">
      <c r="A89" s="22"/>
      <c r="B89" s="22"/>
      <c r="C89" s="22"/>
      <c r="D89" s="16" t="s">
        <v>21</v>
      </c>
      <c r="E89" s="11">
        <f>SUM(E63-E74-E84)</f>
        <v>128341.09999999999</v>
      </c>
      <c r="F89" s="11">
        <f t="shared" ref="F89:G89" si="26">SUM(F63-F74-F84)</f>
        <v>128343.3</v>
      </c>
      <c r="G89" s="11">
        <f t="shared" si="26"/>
        <v>19651.600000000002</v>
      </c>
      <c r="H89" s="11">
        <f t="shared" si="19"/>
        <v>-108691.7</v>
      </c>
      <c r="I89" s="12">
        <f t="shared" si="18"/>
        <v>0.15311745918953309</v>
      </c>
      <c r="J89" s="16"/>
    </row>
    <row r="90" spans="1:10">
      <c r="A90" s="22" t="s">
        <v>24</v>
      </c>
      <c r="B90" s="22"/>
      <c r="C90" s="16"/>
      <c r="D90" s="16"/>
      <c r="E90" s="11"/>
      <c r="F90" s="11"/>
      <c r="G90" s="11"/>
      <c r="H90" s="11"/>
      <c r="I90" s="12"/>
      <c r="J90" s="16"/>
    </row>
    <row r="91" spans="1:10">
      <c r="A91" s="22" t="s">
        <v>41</v>
      </c>
      <c r="B91" s="22"/>
      <c r="C91" s="22" t="s">
        <v>39</v>
      </c>
      <c r="D91" s="6" t="s">
        <v>17</v>
      </c>
      <c r="E91" s="7">
        <f>SUM(E92:E95)</f>
        <v>1632771.3</v>
      </c>
      <c r="F91" s="7">
        <f t="shared" ref="F91:G91" si="27">SUM(F92:F95)</f>
        <v>1642275.8</v>
      </c>
      <c r="G91" s="7">
        <f t="shared" si="27"/>
        <v>289372.39999999997</v>
      </c>
      <c r="H91" s="7">
        <f t="shared" ref="H91:H100" si="28">SUM(G91-F91)</f>
        <v>-1352903.4000000001</v>
      </c>
      <c r="I91" s="9">
        <f t="shared" ref="I91:I100" si="29">SUM(G91/F91*100%)</f>
        <v>0.17620207275781569</v>
      </c>
      <c r="J91" s="16"/>
    </row>
    <row r="92" spans="1:10" ht="25.5">
      <c r="A92" s="22"/>
      <c r="B92" s="22"/>
      <c r="C92" s="22"/>
      <c r="D92" s="16" t="s">
        <v>18</v>
      </c>
      <c r="E92" s="8">
        <f>SUM(E60)</f>
        <v>0</v>
      </c>
      <c r="F92" s="8">
        <f t="shared" ref="F92:G92" si="30">SUM(F60)</f>
        <v>0</v>
      </c>
      <c r="G92" s="8">
        <f t="shared" si="30"/>
        <v>0</v>
      </c>
      <c r="H92" s="8">
        <f t="shared" si="28"/>
        <v>0</v>
      </c>
      <c r="I92" s="10" t="e">
        <f t="shared" si="29"/>
        <v>#DIV/0!</v>
      </c>
      <c r="J92" s="16"/>
    </row>
    <row r="93" spans="1:10" ht="34.5" customHeight="1">
      <c r="A93" s="22"/>
      <c r="B93" s="22"/>
      <c r="C93" s="22"/>
      <c r="D93" s="16" t="s">
        <v>19</v>
      </c>
      <c r="E93" s="8">
        <f>SUM(E61)</f>
        <v>1152056</v>
      </c>
      <c r="F93" s="8">
        <f t="shared" ref="F93:G93" si="31">SUM(F61)</f>
        <v>1160712.1000000001</v>
      </c>
      <c r="G93" s="8">
        <f t="shared" si="31"/>
        <v>192967.5</v>
      </c>
      <c r="H93" s="8">
        <f t="shared" si="28"/>
        <v>-967744.60000000009</v>
      </c>
      <c r="I93" s="10">
        <f t="shared" si="29"/>
        <v>0.16624923613702311</v>
      </c>
      <c r="J93" s="16"/>
    </row>
    <row r="94" spans="1:10">
      <c r="A94" s="22"/>
      <c r="B94" s="22"/>
      <c r="C94" s="22"/>
      <c r="D94" s="16" t="s">
        <v>20</v>
      </c>
      <c r="E94" s="8">
        <f>SUM(E62)</f>
        <v>332354.99999999994</v>
      </c>
      <c r="F94" s="8">
        <f t="shared" ref="F94:G94" si="32">SUM(F62)</f>
        <v>333201.19999999995</v>
      </c>
      <c r="G94" s="8">
        <f t="shared" si="32"/>
        <v>74803.599999999991</v>
      </c>
      <c r="H94" s="8">
        <f t="shared" si="28"/>
        <v>-258397.59999999998</v>
      </c>
      <c r="I94" s="10">
        <f t="shared" si="29"/>
        <v>0.22449979171743681</v>
      </c>
      <c r="J94" s="16"/>
    </row>
    <row r="95" spans="1:10" ht="25.5">
      <c r="A95" s="22"/>
      <c r="B95" s="22"/>
      <c r="C95" s="22"/>
      <c r="D95" s="16" t="s">
        <v>21</v>
      </c>
      <c r="E95" s="8">
        <f>SUM(E63)</f>
        <v>148360.29999999999</v>
      </c>
      <c r="F95" s="8">
        <f t="shared" ref="F95:G95" si="33">SUM(F63)</f>
        <v>148362.5</v>
      </c>
      <c r="G95" s="8">
        <f t="shared" si="33"/>
        <v>21601.300000000003</v>
      </c>
      <c r="H95" s="8">
        <f t="shared" si="28"/>
        <v>-126761.2</v>
      </c>
      <c r="I95" s="10">
        <f t="shared" si="29"/>
        <v>0.14559811273064288</v>
      </c>
      <c r="J95" s="16"/>
    </row>
    <row r="96" spans="1:10">
      <c r="A96" s="22" t="s">
        <v>42</v>
      </c>
      <c r="B96" s="22"/>
      <c r="C96" s="22"/>
      <c r="D96" s="6" t="s">
        <v>17</v>
      </c>
      <c r="E96" s="7">
        <f>SUM(E97:E100)</f>
        <v>0</v>
      </c>
      <c r="F96" s="7">
        <f t="shared" ref="F96:G96" si="34">SUM(F97:F100)</f>
        <v>0</v>
      </c>
      <c r="G96" s="7">
        <f t="shared" si="34"/>
        <v>0</v>
      </c>
      <c r="H96" s="7">
        <f t="shared" si="28"/>
        <v>0</v>
      </c>
      <c r="I96" s="9" t="e">
        <f t="shared" si="29"/>
        <v>#DIV/0!</v>
      </c>
      <c r="J96" s="16"/>
    </row>
    <row r="97" spans="1:10" ht="25.5">
      <c r="A97" s="22"/>
      <c r="B97" s="22"/>
      <c r="C97" s="22"/>
      <c r="D97" s="16" t="s">
        <v>18</v>
      </c>
      <c r="E97" s="8">
        <v>0</v>
      </c>
      <c r="F97" s="8">
        <v>0</v>
      </c>
      <c r="G97" s="8">
        <v>0</v>
      </c>
      <c r="H97" s="8">
        <f t="shared" si="28"/>
        <v>0</v>
      </c>
      <c r="I97" s="10" t="e">
        <f t="shared" si="29"/>
        <v>#DIV/0!</v>
      </c>
      <c r="J97" s="16"/>
    </row>
    <row r="98" spans="1:10" ht="25.5">
      <c r="A98" s="22"/>
      <c r="B98" s="22"/>
      <c r="C98" s="22"/>
      <c r="D98" s="16" t="s">
        <v>19</v>
      </c>
      <c r="E98" s="8">
        <v>0</v>
      </c>
      <c r="F98" s="8">
        <v>0</v>
      </c>
      <c r="G98" s="8">
        <v>0</v>
      </c>
      <c r="H98" s="8">
        <f t="shared" si="28"/>
        <v>0</v>
      </c>
      <c r="I98" s="10" t="e">
        <f t="shared" si="29"/>
        <v>#DIV/0!</v>
      </c>
      <c r="J98" s="16"/>
    </row>
    <row r="99" spans="1:10">
      <c r="A99" s="22"/>
      <c r="B99" s="22"/>
      <c r="C99" s="22"/>
      <c r="D99" s="16" t="s">
        <v>20</v>
      </c>
      <c r="E99" s="8">
        <v>0</v>
      </c>
      <c r="F99" s="8">
        <v>0</v>
      </c>
      <c r="G99" s="8">
        <v>0</v>
      </c>
      <c r="H99" s="8">
        <f t="shared" si="28"/>
        <v>0</v>
      </c>
      <c r="I99" s="10" t="e">
        <f t="shared" si="29"/>
        <v>#DIV/0!</v>
      </c>
      <c r="J99" s="16"/>
    </row>
    <row r="100" spans="1:10" ht="25.5">
      <c r="A100" s="22"/>
      <c r="B100" s="22"/>
      <c r="C100" s="22"/>
      <c r="D100" s="16" t="s">
        <v>21</v>
      </c>
      <c r="E100" s="8">
        <v>0</v>
      </c>
      <c r="F100" s="8">
        <v>0</v>
      </c>
      <c r="G100" s="8">
        <v>0</v>
      </c>
      <c r="H100" s="8">
        <f t="shared" si="28"/>
        <v>0</v>
      </c>
      <c r="I100" s="10" t="e">
        <f t="shared" si="29"/>
        <v>#DIV/0!</v>
      </c>
      <c r="J100" s="16"/>
    </row>
    <row r="101" spans="1:10" ht="15.75">
      <c r="A101" s="3"/>
    </row>
    <row r="102" spans="1:10">
      <c r="A102" s="4" t="s">
        <v>29</v>
      </c>
    </row>
    <row r="103" spans="1:10">
      <c r="A103" s="29" t="s">
        <v>60</v>
      </c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1:10">
      <c r="A104" s="29" t="s">
        <v>57</v>
      </c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1:10">
      <c r="A105" s="29" t="s">
        <v>58</v>
      </c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1:10">
      <c r="A106" s="29" t="s">
        <v>70</v>
      </c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1:10">
      <c r="A107" s="29" t="s">
        <v>71</v>
      </c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1:10">
      <c r="B108" s="20"/>
      <c r="C108" s="20"/>
      <c r="D108" s="20"/>
      <c r="E108" s="20" t="s">
        <v>69</v>
      </c>
      <c r="F108" s="20"/>
      <c r="G108" s="20"/>
      <c r="H108" s="20"/>
      <c r="I108" s="20"/>
      <c r="J108" s="20"/>
    </row>
    <row r="109" spans="1:10">
      <c r="A109" s="2" t="s">
        <v>59</v>
      </c>
    </row>
    <row r="110" spans="1:10">
      <c r="A110" s="2"/>
    </row>
  </sheetData>
  <mergeCells count="68">
    <mergeCell ref="A103:J103"/>
    <mergeCell ref="A104:J104"/>
    <mergeCell ref="A105:J105"/>
    <mergeCell ref="A106:J106"/>
    <mergeCell ref="A107:J107"/>
    <mergeCell ref="A2:J2"/>
    <mergeCell ref="A3:J3"/>
    <mergeCell ref="A4:J4"/>
    <mergeCell ref="A5:J5"/>
    <mergeCell ref="A6:J6"/>
    <mergeCell ref="A7:J7"/>
    <mergeCell ref="A8:J8"/>
    <mergeCell ref="A9:J9"/>
    <mergeCell ref="A54:A58"/>
    <mergeCell ref="B19:B23"/>
    <mergeCell ref="B24:B28"/>
    <mergeCell ref="B29:B33"/>
    <mergeCell ref="B34:B38"/>
    <mergeCell ref="B39:B43"/>
    <mergeCell ref="B44:B48"/>
    <mergeCell ref="A49:A53"/>
    <mergeCell ref="C49:C53"/>
    <mergeCell ref="A44:A48"/>
    <mergeCell ref="C44:C48"/>
    <mergeCell ref="A39:A43"/>
    <mergeCell ref="C39:C43"/>
    <mergeCell ref="A90:B90"/>
    <mergeCell ref="A91:B95"/>
    <mergeCell ref="C91:C95"/>
    <mergeCell ref="A96:B100"/>
    <mergeCell ref="C96:C100"/>
    <mergeCell ref="A75:B79"/>
    <mergeCell ref="C75:C79"/>
    <mergeCell ref="A80:B84"/>
    <mergeCell ref="C80:C84"/>
    <mergeCell ref="A85:B89"/>
    <mergeCell ref="C85:C89"/>
    <mergeCell ref="A69:B69"/>
    <mergeCell ref="A70:B74"/>
    <mergeCell ref="C70:C74"/>
    <mergeCell ref="A64:B68"/>
    <mergeCell ref="C64:C68"/>
    <mergeCell ref="A59:B63"/>
    <mergeCell ref="C59:C63"/>
    <mergeCell ref="C54:C58"/>
    <mergeCell ref="B49:B53"/>
    <mergeCell ref="B54:B58"/>
    <mergeCell ref="A29:A33"/>
    <mergeCell ref="C29:C33"/>
    <mergeCell ref="A34:A38"/>
    <mergeCell ref="C34:C38"/>
    <mergeCell ref="A19:A23"/>
    <mergeCell ref="C19:C23"/>
    <mergeCell ref="A24:A28"/>
    <mergeCell ref="C24:C28"/>
    <mergeCell ref="G10:G12"/>
    <mergeCell ref="H10:J10"/>
    <mergeCell ref="I11:I12"/>
    <mergeCell ref="J11:J12"/>
    <mergeCell ref="D10:D12"/>
    <mergeCell ref="E10:E12"/>
    <mergeCell ref="F10:F12"/>
    <mergeCell ref="A14:A18"/>
    <mergeCell ref="B14:B18"/>
    <mergeCell ref="C14:C18"/>
    <mergeCell ref="A10:A12"/>
    <mergeCell ref="B10:B12"/>
    <mergeCell ref="C10:C12"/>
  </mergeCells>
  <pageMargins left="0.31496062992125984" right="0.31496062992125984" top="0.35433070866141736" bottom="0.35433070866141736" header="0.31496062992125984" footer="0.31496062992125984"/>
  <pageSetup paperSize="9" scale="69" orientation="landscape" r:id="rId1"/>
  <rowBreaks count="3" manualBreakCount="3">
    <brk id="28" max="9" man="1"/>
    <brk id="53" max="9" man="1"/>
    <brk id="8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CB-128</dc:creator>
  <cp:lastModifiedBy>CB-128</cp:lastModifiedBy>
  <cp:lastPrinted>2019-04-11T07:22:45Z</cp:lastPrinted>
  <dcterms:created xsi:type="dcterms:W3CDTF">2019-04-02T06:48:00Z</dcterms:created>
  <dcterms:modified xsi:type="dcterms:W3CDTF">2019-04-11T07:33:07Z</dcterms:modified>
</cp:coreProperties>
</file>