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7.23.1\Mars\Черная\муниципальное задание\"/>
    </mc:Choice>
  </mc:AlternateContent>
  <bookViews>
    <workbookView xWindow="0" yWindow="0" windowWidth="28800" windowHeight="12435" activeTab="2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5" i="1"/>
  <c r="H15" i="1"/>
  <c r="G15" i="1"/>
  <c r="F15" i="1"/>
  <c r="E15" i="1"/>
  <c r="D15" i="1"/>
  <c r="H13" i="1"/>
  <c r="G13" i="1"/>
  <c r="F13" i="1"/>
  <c r="E13" i="1"/>
  <c r="D13" i="1"/>
  <c r="I16" i="1" l="1"/>
  <c r="H16" i="1"/>
  <c r="G16" i="1"/>
  <c r="F16" i="1"/>
  <c r="E16" i="1"/>
  <c r="D16" i="1"/>
  <c r="I14" i="1"/>
  <c r="H14" i="1"/>
  <c r="G14" i="1"/>
  <c r="F14" i="1"/>
  <c r="E14" i="1"/>
  <c r="D14" i="1"/>
  <c r="E17" i="1" l="1"/>
  <c r="D17" i="1"/>
  <c r="G30" i="5" l="1"/>
  <c r="H29" i="5" l="1"/>
  <c r="H28" i="5"/>
  <c r="H27" i="5"/>
  <c r="H23" i="4"/>
  <c r="J23" i="4" s="1"/>
  <c r="H24" i="4"/>
  <c r="H25" i="4"/>
  <c r="G26" i="4"/>
  <c r="H26" i="4" s="1"/>
  <c r="H30" i="5"/>
  <c r="C15" i="1" l="1"/>
  <c r="C16" i="1" s="1"/>
  <c r="J27" i="5" l="1"/>
  <c r="I17" i="1" l="1"/>
  <c r="C13" i="1"/>
  <c r="C14" i="1" s="1"/>
  <c r="J26" i="4"/>
  <c r="J25" i="4"/>
  <c r="J24" i="4"/>
  <c r="J28" i="5"/>
  <c r="J29" i="5"/>
  <c r="J30" i="5"/>
  <c r="C17" i="1" l="1"/>
  <c r="F17" i="1"/>
  <c r="G17" i="1"/>
  <c r="H17" i="1"/>
</calcChain>
</file>

<file path=xl/sharedStrings.xml><?xml version="1.0" encoding="utf-8"?>
<sst xmlns="http://schemas.openxmlformats.org/spreadsheetml/2006/main" count="129" uniqueCount="79">
  <si>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</si>
  <si>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</si>
  <si>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</si>
  <si>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</si>
  <si>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</si>
  <si>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</si>
  <si>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</si>
  <si>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</si>
  <si>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</si>
  <si>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</si>
  <si>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</si>
  <si>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</si>
  <si>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</si>
  <si>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</si>
  <si>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</si>
  <si>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</si>
  <si>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</si>
  <si>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</si>
  <si>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</si>
  <si>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</si>
  <si>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</si>
  <si>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</si>
  <si>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</si>
  <si>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</si>
  <si>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</si>
  <si>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</si>
  <si>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</si>
  <si>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</si>
  <si>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</si>
  <si>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</si>
  <si>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</si>
  <si>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</si>
  <si>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</si>
  <si>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</si>
  <si>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</si>
  <si>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</si>
  <si>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</si>
  <si>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</si>
  <si>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</si>
  <si>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</si>
  <si>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</si>
  <si>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</si>
  <si>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</si>
  <si>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</si>
  <si>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</si>
  <si>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</si>
  <si>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</si>
  <si>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</si>
  <si>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</si>
  <si>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</si>
  <si>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</si>
  <si>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</si>
  <si>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</si>
  <si>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</si>
  <si>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</si>
  <si>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</si>
  <si>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</si>
  <si>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</si>
  <si>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</si>
  <si>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</si>
  <si>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</si>
  <si>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</si>
  <si>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</si>
  <si>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</si>
  <si>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</si>
  <si>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</si>
  <si>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</si>
  <si>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</si>
  <si>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</si>
  <si>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</si>
  <si>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</si>
  <si>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</si>
  <si>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Исполнение за январь - июнь от общего доведенного задания на год</t>
  </si>
  <si>
    <t>Начальник  отдела информирования, приема и выдачи документов  Чёрная Т.А.</t>
  </si>
  <si>
    <t>Начальник  отдела информирования, приема и выдачи документов Чёрная Т.А.</t>
  </si>
  <si>
    <t>Исполнение за январь-август от общего доведенного задания на год</t>
  </si>
  <si>
    <t>за август  2016 года</t>
  </si>
  <si>
    <t>на единицу (18 713 услуг):</t>
  </si>
  <si>
    <t>на единицу (7 530 услуг):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</si>
</sst>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S11" sqref="S11"/>
    </sheetView>
  </sheetViews>
  <sheetFormatPr defaultRowHeight="15" x14ac:dyDescent="0.2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 x14ac:dyDescent="0.25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x14ac:dyDescent="0.25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x14ac:dyDescent="0.25">
      <c r="A3" s="65" t="s">
        <v>76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75" customHeight="1" x14ac:dyDescent="0.25">
      <c r="A4" s="11"/>
    </row>
    <row r="5" spans="1:11" ht="30.75" customHeight="1" x14ac:dyDescent="0.25">
      <c r="A5" s="66" t="s">
        <v>62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49.5" customHeight="1" x14ac:dyDescent="0.25">
      <c r="A6" s="67" t="s">
        <v>61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5.75" x14ac:dyDescent="0.25">
      <c r="A7" s="64" t="s">
        <v>60</v>
      </c>
      <c r="B7" s="64"/>
      <c r="C7" s="64"/>
      <c r="D7" s="64"/>
      <c r="E7" s="64"/>
      <c r="F7" s="64"/>
      <c r="G7" s="64"/>
      <c r="H7" s="64"/>
      <c r="I7" s="64"/>
      <c r="J7" s="64"/>
    </row>
    <row r="8" spans="1:11" ht="15.75" x14ac:dyDescent="0.25">
      <c r="A8" s="64" t="s">
        <v>59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15.75" x14ac:dyDescent="0.25">
      <c r="A9" s="12"/>
      <c r="F9" s="24" t="s">
        <v>44</v>
      </c>
    </row>
    <row r="10" spans="1:11" s="22" customFormat="1" ht="29.25" customHeight="1" x14ac:dyDescent="0.25">
      <c r="A10" s="77" t="s">
        <v>58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15.75" x14ac:dyDescent="0.25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 x14ac:dyDescent="0.25">
      <c r="A12" s="67" t="s">
        <v>56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x14ac:dyDescent="0.25">
      <c r="A13" s="78" t="s">
        <v>14</v>
      </c>
      <c r="B13" s="78"/>
      <c r="C13" s="78"/>
      <c r="D13" s="78"/>
      <c r="E13" s="78"/>
      <c r="F13" s="78"/>
      <c r="G13" s="78"/>
      <c r="H13" s="78"/>
      <c r="I13" s="78"/>
    </row>
    <row r="14" spans="1:11" ht="15.75" x14ac:dyDescent="0.25">
      <c r="A14" s="78" t="s">
        <v>15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16.5" thickBot="1" x14ac:dyDescent="0.3">
      <c r="A15" s="11"/>
    </row>
    <row r="16" spans="1:11" ht="29.25" customHeight="1" thickBot="1" x14ac:dyDescent="0.3">
      <c r="A16" s="70" t="s">
        <v>16</v>
      </c>
      <c r="B16" s="70" t="s">
        <v>17</v>
      </c>
      <c r="C16" s="72" t="s">
        <v>18</v>
      </c>
      <c r="D16" s="73"/>
      <c r="E16" s="74" t="s">
        <v>19</v>
      </c>
      <c r="F16" s="75"/>
      <c r="G16" s="75"/>
      <c r="H16" s="75"/>
      <c r="I16" s="75"/>
      <c r="J16" s="75"/>
      <c r="K16" s="76"/>
    </row>
    <row r="17" spans="1:12" ht="48" thickBot="1" x14ac:dyDescent="0.3">
      <c r="A17" s="71"/>
      <c r="B17" s="71"/>
      <c r="C17" s="3" t="s">
        <v>20</v>
      </c>
      <c r="D17" s="13" t="s">
        <v>21</v>
      </c>
      <c r="E17" s="74" t="s">
        <v>22</v>
      </c>
      <c r="F17" s="76"/>
      <c r="G17" s="74" t="s">
        <v>23</v>
      </c>
      <c r="H17" s="76"/>
      <c r="I17" s="5" t="s">
        <v>24</v>
      </c>
      <c r="J17" s="5" t="s">
        <v>25</v>
      </c>
      <c r="K17" s="5" t="s">
        <v>26</v>
      </c>
    </row>
    <row r="18" spans="1:12" ht="15.75" thickBot="1" x14ac:dyDescent="0.3">
      <c r="A18" s="34">
        <v>1</v>
      </c>
      <c r="B18" s="3">
        <v>2</v>
      </c>
      <c r="C18" s="3">
        <v>3</v>
      </c>
      <c r="D18" s="3">
        <v>4</v>
      </c>
      <c r="E18" s="68">
        <v>5</v>
      </c>
      <c r="F18" s="69"/>
      <c r="G18" s="68">
        <v>6</v>
      </c>
      <c r="H18" s="69"/>
      <c r="I18" s="3">
        <v>7</v>
      </c>
      <c r="J18" s="3">
        <v>8</v>
      </c>
      <c r="K18" s="3">
        <v>9</v>
      </c>
    </row>
    <row r="19" spans="1:12" ht="27" thickBot="1" x14ac:dyDescent="0.3">
      <c r="A19" s="50">
        <v>1</v>
      </c>
      <c r="B19" s="21" t="s">
        <v>30</v>
      </c>
      <c r="C19" s="19" t="s">
        <v>32</v>
      </c>
      <c r="D19" s="19" t="s">
        <v>33</v>
      </c>
      <c r="E19" s="74" t="s">
        <v>36</v>
      </c>
      <c r="F19" s="76"/>
      <c r="G19" s="79">
        <v>3.59</v>
      </c>
      <c r="H19" s="80"/>
      <c r="I19" s="29">
        <v>0</v>
      </c>
      <c r="J19" s="56">
        <v>0</v>
      </c>
      <c r="K19" s="19"/>
    </row>
    <row r="20" spans="1:12" ht="39" thickBot="1" x14ac:dyDescent="0.3">
      <c r="A20" s="50">
        <v>2</v>
      </c>
      <c r="B20" s="20" t="s">
        <v>31</v>
      </c>
      <c r="C20" s="51" t="s">
        <v>34</v>
      </c>
      <c r="D20" s="51" t="s">
        <v>35</v>
      </c>
      <c r="E20" s="74" t="s">
        <v>37</v>
      </c>
      <c r="F20" s="76"/>
      <c r="G20" s="81">
        <v>99.2</v>
      </c>
      <c r="H20" s="82"/>
      <c r="I20" s="30">
        <v>0</v>
      </c>
      <c r="J20" s="57">
        <v>0</v>
      </c>
      <c r="K20" s="51"/>
    </row>
    <row r="21" spans="1:12" ht="15.75" x14ac:dyDescent="0.2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 x14ac:dyDescent="0.25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33"/>
    </row>
    <row r="23" spans="1:12" ht="16.5" thickBot="1" x14ac:dyDescent="0.3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 x14ac:dyDescent="0.3">
      <c r="A24" s="70" t="s">
        <v>16</v>
      </c>
      <c r="B24" s="70" t="s">
        <v>28</v>
      </c>
      <c r="C24" s="72" t="s">
        <v>18</v>
      </c>
      <c r="D24" s="73"/>
      <c r="E24" s="74" t="s">
        <v>19</v>
      </c>
      <c r="F24" s="75"/>
      <c r="G24" s="75"/>
      <c r="H24" s="75"/>
      <c r="I24" s="75"/>
      <c r="J24" s="75"/>
      <c r="K24" s="76"/>
    </row>
    <row r="25" spans="1:12" ht="48" thickBot="1" x14ac:dyDescent="0.3">
      <c r="A25" s="71"/>
      <c r="B25" s="71"/>
      <c r="C25" s="3" t="s">
        <v>20</v>
      </c>
      <c r="D25" s="13" t="s">
        <v>21</v>
      </c>
      <c r="E25" s="74" t="s">
        <v>22</v>
      </c>
      <c r="F25" s="76"/>
      <c r="G25" s="5" t="s">
        <v>23</v>
      </c>
      <c r="H25" s="5" t="s">
        <v>55</v>
      </c>
      <c r="I25" s="5" t="s">
        <v>24</v>
      </c>
      <c r="J25" s="5" t="s">
        <v>25</v>
      </c>
      <c r="K25" s="5" t="s">
        <v>26</v>
      </c>
    </row>
    <row r="26" spans="1:12" ht="15.75" thickBot="1" x14ac:dyDescent="0.3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 x14ac:dyDescent="0.3">
      <c r="A27" s="70">
        <v>1</v>
      </c>
      <c r="B27" s="70" t="s">
        <v>38</v>
      </c>
      <c r="C27" s="70" t="s">
        <v>39</v>
      </c>
      <c r="D27" s="70">
        <v>4</v>
      </c>
      <c r="E27" s="5">
        <v>1912</v>
      </c>
      <c r="F27" s="3" t="s">
        <v>40</v>
      </c>
      <c r="G27" s="5">
        <v>3656</v>
      </c>
      <c r="H27" s="53">
        <f>G27/E27*100</f>
        <v>191.21338912133891</v>
      </c>
      <c r="I27" s="59">
        <v>0.05</v>
      </c>
      <c r="J27" s="53">
        <f>100-H27</f>
        <v>-91.213389121338906</v>
      </c>
      <c r="K27" s="84" t="s">
        <v>75</v>
      </c>
    </row>
    <row r="28" spans="1:12" ht="26.25" thickBot="1" x14ac:dyDescent="0.3">
      <c r="A28" s="83"/>
      <c r="B28" s="83"/>
      <c r="C28" s="83"/>
      <c r="D28" s="83"/>
      <c r="E28" s="5">
        <v>1952</v>
      </c>
      <c r="F28" s="3" t="s">
        <v>41</v>
      </c>
      <c r="G28" s="5">
        <v>2685</v>
      </c>
      <c r="H28" s="53">
        <f>G28/E28*100</f>
        <v>137.55122950819671</v>
      </c>
      <c r="I28" s="59">
        <v>0.05</v>
      </c>
      <c r="J28" s="53">
        <f>100-H28</f>
        <v>-37.551229508196712</v>
      </c>
      <c r="K28" s="85"/>
    </row>
    <row r="29" spans="1:12" ht="26.25" thickBot="1" x14ac:dyDescent="0.3">
      <c r="A29" s="83"/>
      <c r="B29" s="83"/>
      <c r="C29" s="83"/>
      <c r="D29" s="83"/>
      <c r="E29" s="5">
        <v>674</v>
      </c>
      <c r="F29" s="3" t="s">
        <v>42</v>
      </c>
      <c r="G29" s="5">
        <v>1189</v>
      </c>
      <c r="H29" s="53">
        <f>G29/E29*100</f>
        <v>176.40949554896142</v>
      </c>
      <c r="I29" s="59">
        <v>0.05</v>
      </c>
      <c r="J29" s="53">
        <f>100-H29</f>
        <v>-76.409495548961416</v>
      </c>
      <c r="K29" s="86"/>
    </row>
    <row r="30" spans="1:12" s="37" customFormat="1" ht="16.5" thickBot="1" x14ac:dyDescent="0.3">
      <c r="A30" s="71"/>
      <c r="B30" s="71"/>
      <c r="C30" s="71"/>
      <c r="D30" s="71"/>
      <c r="E30" s="60">
        <v>4538</v>
      </c>
      <c r="F30" s="38" t="s">
        <v>43</v>
      </c>
      <c r="G30" s="60">
        <f>SUM(G27:G29)</f>
        <v>7530</v>
      </c>
      <c r="H30" s="61">
        <f>G30/E30*100</f>
        <v>165.93212869105335</v>
      </c>
      <c r="I30" s="62">
        <v>0.05</v>
      </c>
      <c r="J30" s="55">
        <f>100-H30</f>
        <v>-65.93212869105335</v>
      </c>
      <c r="K30" s="38"/>
    </row>
    <row r="32" spans="1:12" x14ac:dyDescent="0.25">
      <c r="A32" s="32" t="s">
        <v>53</v>
      </c>
    </row>
    <row r="33" spans="1:7" x14ac:dyDescent="0.25">
      <c r="A33" s="32" t="s">
        <v>74</v>
      </c>
      <c r="G33" s="63"/>
    </row>
    <row r="34" spans="1:7" x14ac:dyDescent="0.25">
      <c r="A34" s="32" t="s">
        <v>54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workbookViewId="0">
      <selection activeCell="S22" sqref="S22"/>
    </sheetView>
  </sheetViews>
  <sheetFormatPr defaultRowHeight="15" x14ac:dyDescent="0.2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 x14ac:dyDescent="0.25">
      <c r="E2" s="25" t="s">
        <v>45</v>
      </c>
    </row>
    <row r="3" spans="1:11" s="22" customFormat="1" ht="49.5" customHeight="1" x14ac:dyDescent="0.25">
      <c r="A3" s="77" t="s">
        <v>63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.75" x14ac:dyDescent="0.25">
      <c r="A4" s="14" t="s">
        <v>64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 x14ac:dyDescent="0.25">
      <c r="A5" s="67" t="s">
        <v>65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5.75" x14ac:dyDescent="0.25">
      <c r="A6" s="78" t="s">
        <v>14</v>
      </c>
      <c r="B6" s="78"/>
      <c r="C6" s="78"/>
      <c r="D6" s="78"/>
      <c r="E6" s="78"/>
      <c r="F6" s="78"/>
      <c r="G6" s="78"/>
      <c r="H6" s="78"/>
      <c r="I6" s="78"/>
    </row>
    <row r="7" spans="1:11" ht="15.75" x14ac:dyDescent="0.25">
      <c r="A7" s="11"/>
    </row>
    <row r="8" spans="1:11" ht="15.75" x14ac:dyDescent="0.25">
      <c r="A8" s="78" t="s">
        <v>15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ht="16.5" thickBot="1" x14ac:dyDescent="0.3">
      <c r="A9" s="11"/>
    </row>
    <row r="10" spans="1:11" ht="47.25" customHeight="1" thickBot="1" x14ac:dyDescent="0.3">
      <c r="A10" s="70" t="s">
        <v>16</v>
      </c>
      <c r="B10" s="70" t="s">
        <v>17</v>
      </c>
      <c r="C10" s="74" t="s">
        <v>18</v>
      </c>
      <c r="D10" s="76"/>
      <c r="E10" s="74" t="s">
        <v>19</v>
      </c>
      <c r="F10" s="75"/>
      <c r="G10" s="75"/>
      <c r="H10" s="75"/>
      <c r="I10" s="75"/>
      <c r="J10" s="75"/>
      <c r="K10" s="76"/>
    </row>
    <row r="11" spans="1:11" ht="48" thickBot="1" x14ac:dyDescent="0.3">
      <c r="A11" s="71"/>
      <c r="B11" s="71"/>
      <c r="C11" s="13" t="s">
        <v>20</v>
      </c>
      <c r="D11" s="13" t="s">
        <v>21</v>
      </c>
      <c r="E11" s="74" t="s">
        <v>22</v>
      </c>
      <c r="F11" s="76"/>
      <c r="G11" s="74" t="s">
        <v>23</v>
      </c>
      <c r="H11" s="76"/>
      <c r="I11" s="5" t="s">
        <v>24</v>
      </c>
      <c r="J11" s="5" t="s">
        <v>25</v>
      </c>
      <c r="K11" s="5" t="s">
        <v>26</v>
      </c>
    </row>
    <row r="12" spans="1:11" ht="15.75" thickBot="1" x14ac:dyDescent="0.3">
      <c r="A12" s="18">
        <v>1</v>
      </c>
      <c r="B12" s="3">
        <v>2</v>
      </c>
      <c r="C12" s="3">
        <v>3</v>
      </c>
      <c r="D12" s="3">
        <v>4</v>
      </c>
      <c r="E12" s="68">
        <v>5</v>
      </c>
      <c r="F12" s="69"/>
      <c r="G12" s="68">
        <v>6</v>
      </c>
      <c r="H12" s="69"/>
      <c r="I12" s="3">
        <v>7</v>
      </c>
      <c r="J12" s="3">
        <v>8</v>
      </c>
      <c r="K12" s="3">
        <v>9</v>
      </c>
    </row>
    <row r="13" spans="1:11" ht="55.5" customHeight="1" thickBot="1" x14ac:dyDescent="0.3">
      <c r="A13" s="17">
        <v>1</v>
      </c>
      <c r="B13" s="21" t="s">
        <v>30</v>
      </c>
      <c r="C13" s="19" t="s">
        <v>32</v>
      </c>
      <c r="D13" s="19" t="s">
        <v>33</v>
      </c>
      <c r="E13" s="74" t="s">
        <v>36</v>
      </c>
      <c r="F13" s="76"/>
      <c r="G13" s="79">
        <v>5.52</v>
      </c>
      <c r="H13" s="80"/>
      <c r="I13" s="29">
        <v>0</v>
      </c>
      <c r="J13" s="36"/>
      <c r="K13" s="31"/>
    </row>
    <row r="14" spans="1:11" ht="83.25" customHeight="1" thickBot="1" x14ac:dyDescent="0.3">
      <c r="A14" s="17">
        <v>2</v>
      </c>
      <c r="B14" s="20" t="s">
        <v>31</v>
      </c>
      <c r="C14" s="16" t="s">
        <v>34</v>
      </c>
      <c r="D14" s="16" t="s">
        <v>35</v>
      </c>
      <c r="E14" s="74" t="s">
        <v>37</v>
      </c>
      <c r="F14" s="76"/>
      <c r="G14" s="87">
        <v>99.3</v>
      </c>
      <c r="H14" s="88"/>
      <c r="I14" s="30">
        <v>0</v>
      </c>
      <c r="J14" s="35"/>
      <c r="K14" s="28"/>
    </row>
    <row r="15" spans="1:11" ht="15.75" x14ac:dyDescent="0.25">
      <c r="A15" s="2"/>
    </row>
    <row r="16" spans="1:11" ht="15.75" x14ac:dyDescent="0.25">
      <c r="A16" s="2"/>
    </row>
    <row r="18" spans="1:14" ht="15.75" x14ac:dyDescent="0.25">
      <c r="A18" s="64" t="s">
        <v>27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4"/>
      <c r="M18" s="14"/>
      <c r="N18" s="14"/>
    </row>
    <row r="19" spans="1:14" ht="16.5" thickBot="1" x14ac:dyDescent="0.3">
      <c r="A19" s="15"/>
    </row>
    <row r="20" spans="1:14" ht="47.25" customHeight="1" thickBot="1" x14ac:dyDescent="0.3">
      <c r="A20" s="70" t="s">
        <v>16</v>
      </c>
      <c r="B20" s="70" t="s">
        <v>28</v>
      </c>
      <c r="C20" s="74" t="s">
        <v>18</v>
      </c>
      <c r="D20" s="76"/>
      <c r="E20" s="74" t="s">
        <v>19</v>
      </c>
      <c r="F20" s="75"/>
      <c r="G20" s="75"/>
      <c r="H20" s="75"/>
      <c r="I20" s="75"/>
      <c r="J20" s="75"/>
      <c r="K20" s="76"/>
    </row>
    <row r="21" spans="1:14" ht="57.75" customHeight="1" thickBot="1" x14ac:dyDescent="0.3">
      <c r="A21" s="71"/>
      <c r="B21" s="71"/>
      <c r="C21" s="13" t="s">
        <v>20</v>
      </c>
      <c r="D21" s="13" t="s">
        <v>21</v>
      </c>
      <c r="E21" s="74" t="s">
        <v>22</v>
      </c>
      <c r="F21" s="76"/>
      <c r="G21" s="5" t="s">
        <v>23</v>
      </c>
      <c r="H21" s="5" t="s">
        <v>55</v>
      </c>
      <c r="I21" s="5" t="s">
        <v>24</v>
      </c>
      <c r="J21" s="5" t="s">
        <v>25</v>
      </c>
      <c r="K21" s="5" t="s">
        <v>26</v>
      </c>
    </row>
    <row r="22" spans="1:14" ht="15.75" thickBot="1" x14ac:dyDescent="0.3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 x14ac:dyDescent="0.3">
      <c r="A23" s="70">
        <v>1</v>
      </c>
      <c r="B23" s="70" t="s">
        <v>46</v>
      </c>
      <c r="C23" s="70" t="s">
        <v>47</v>
      </c>
      <c r="D23" s="70">
        <v>642</v>
      </c>
      <c r="E23" s="39">
        <v>9025</v>
      </c>
      <c r="F23" s="3" t="s">
        <v>40</v>
      </c>
      <c r="G23" s="5">
        <v>11320</v>
      </c>
      <c r="H23" s="53">
        <f>G23/E23*100</f>
        <v>125.42936288088642</v>
      </c>
      <c r="I23" s="5">
        <v>5</v>
      </c>
      <c r="J23" s="53">
        <f>100-H23</f>
        <v>-25.429362880886416</v>
      </c>
      <c r="K23" s="89" t="s">
        <v>72</v>
      </c>
    </row>
    <row r="24" spans="1:14" ht="26.25" thickBot="1" x14ac:dyDescent="0.3">
      <c r="A24" s="83"/>
      <c r="B24" s="83"/>
      <c r="C24" s="83"/>
      <c r="D24" s="83"/>
      <c r="E24" s="39">
        <v>6735</v>
      </c>
      <c r="F24" s="3" t="s">
        <v>41</v>
      </c>
      <c r="G24" s="5">
        <v>6747</v>
      </c>
      <c r="H24" s="53">
        <f>G24/E24*100</f>
        <v>100.17817371937639</v>
      </c>
      <c r="I24" s="5">
        <v>5</v>
      </c>
      <c r="J24" s="53">
        <f>100-H24</f>
        <v>-0.17817371937638882</v>
      </c>
      <c r="K24" s="90"/>
    </row>
    <row r="25" spans="1:14" ht="26.25" thickBot="1" x14ac:dyDescent="0.3">
      <c r="A25" s="83"/>
      <c r="B25" s="83"/>
      <c r="C25" s="83"/>
      <c r="D25" s="83"/>
      <c r="E25" s="39">
        <v>814</v>
      </c>
      <c r="F25" s="3" t="s">
        <v>42</v>
      </c>
      <c r="G25" s="5">
        <v>646</v>
      </c>
      <c r="H25" s="53">
        <f>G25/E25*100</f>
        <v>79.361179361179353</v>
      </c>
      <c r="I25" s="5">
        <v>5</v>
      </c>
      <c r="J25" s="53">
        <f>100-H25</f>
        <v>20.638820638820647</v>
      </c>
      <c r="K25" s="91"/>
    </row>
    <row r="26" spans="1:14" ht="16.5" thickBot="1" x14ac:dyDescent="0.3">
      <c r="A26" s="71"/>
      <c r="B26" s="71"/>
      <c r="C26" s="71"/>
      <c r="D26" s="71"/>
      <c r="E26" s="45">
        <v>16574</v>
      </c>
      <c r="F26" s="38" t="s">
        <v>43</v>
      </c>
      <c r="G26" s="54">
        <f>SUM(G23:G25)</f>
        <v>18713</v>
      </c>
      <c r="H26" s="55">
        <f>G26/E26*100</f>
        <v>112.90575600337877</v>
      </c>
      <c r="I26" s="54">
        <v>5</v>
      </c>
      <c r="J26" s="55">
        <f>100-H26</f>
        <v>-12.905756003378769</v>
      </c>
      <c r="K26" s="23"/>
    </row>
    <row r="28" spans="1:14" x14ac:dyDescent="0.25">
      <c r="A28" s="32" t="s">
        <v>53</v>
      </c>
    </row>
    <row r="29" spans="1:14" x14ac:dyDescent="0.25">
      <c r="A29" s="32" t="s">
        <v>73</v>
      </c>
      <c r="H29" s="63"/>
    </row>
    <row r="30" spans="1:14" x14ac:dyDescent="0.25">
      <c r="A30" s="32" t="s">
        <v>54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L17" sqref="L17"/>
    </sheetView>
  </sheetViews>
  <sheetFormatPr defaultRowHeight="15" x14ac:dyDescent="0.2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 x14ac:dyDescent="0.2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 x14ac:dyDescent="0.25">
      <c r="A2" s="2"/>
    </row>
    <row r="3" spans="1:16" s="8" customFormat="1" ht="15.75" x14ac:dyDescent="0.25">
      <c r="A3" s="93" t="s">
        <v>68</v>
      </c>
      <c r="B3" s="93"/>
      <c r="C3" s="93"/>
      <c r="D3" s="93"/>
      <c r="E3" s="93"/>
      <c r="F3" s="44">
        <v>17533947.600000001</v>
      </c>
      <c r="G3" s="7"/>
      <c r="H3" s="7"/>
      <c r="M3" s="92"/>
      <c r="N3" s="92"/>
      <c r="O3" s="92"/>
      <c r="P3" s="92"/>
    </row>
    <row r="4" spans="1:16" s="8" customFormat="1" ht="15.75" x14ac:dyDescent="0.25">
      <c r="A4" s="7" t="s">
        <v>69</v>
      </c>
      <c r="B4" s="7"/>
      <c r="C4" s="7"/>
      <c r="D4" s="44">
        <v>8261947.5999999996</v>
      </c>
      <c r="E4" s="7"/>
      <c r="H4" s="92"/>
      <c r="I4" s="92"/>
      <c r="J4" s="92"/>
      <c r="K4" s="92"/>
      <c r="L4" s="9"/>
      <c r="M4" s="9"/>
      <c r="N4" s="9"/>
    </row>
    <row r="5" spans="1:16" s="8" customFormat="1" ht="15.75" x14ac:dyDescent="0.25">
      <c r="A5" s="7" t="s">
        <v>71</v>
      </c>
      <c r="E5" s="47">
        <v>9272000</v>
      </c>
      <c r="H5" s="9"/>
      <c r="I5" s="9"/>
      <c r="J5" s="9"/>
      <c r="K5" s="9"/>
      <c r="L5" s="9"/>
      <c r="M5" s="9"/>
      <c r="N5" s="9"/>
    </row>
    <row r="6" spans="1:16" s="8" customFormat="1" ht="15.75" x14ac:dyDescent="0.25">
      <c r="A6" s="7" t="s">
        <v>70</v>
      </c>
      <c r="E6" s="48">
        <v>17528284.550000001</v>
      </c>
      <c r="H6" s="9"/>
      <c r="I6" s="9"/>
      <c r="J6" s="9"/>
      <c r="K6" s="92"/>
      <c r="L6" s="92"/>
      <c r="M6" s="92"/>
      <c r="N6" s="92"/>
    </row>
    <row r="7" spans="1:16" s="8" customFormat="1" ht="15.75" x14ac:dyDescent="0.25">
      <c r="A7" s="7" t="s">
        <v>66</v>
      </c>
      <c r="D7" s="43">
        <v>8256284.5499999998</v>
      </c>
      <c r="H7" s="9"/>
      <c r="I7" s="92"/>
      <c r="J7" s="92"/>
      <c r="K7" s="92"/>
      <c r="L7" s="92"/>
      <c r="M7" s="9"/>
      <c r="N7" s="9"/>
    </row>
    <row r="8" spans="1:16" s="8" customFormat="1" ht="15.75" x14ac:dyDescent="0.25">
      <c r="A8" s="7" t="s">
        <v>67</v>
      </c>
      <c r="D8" s="47">
        <v>9272000</v>
      </c>
      <c r="H8" s="9"/>
      <c r="I8" s="92"/>
      <c r="J8" s="92"/>
      <c r="K8" s="92"/>
      <c r="L8" s="92"/>
      <c r="M8" s="9"/>
      <c r="N8" s="9"/>
    </row>
    <row r="9" spans="1:16" ht="16.5" thickBot="1" x14ac:dyDescent="0.3">
      <c r="A9" s="1"/>
      <c r="H9" s="10"/>
      <c r="I9" s="10"/>
      <c r="J9" s="10"/>
      <c r="K9" s="10"/>
      <c r="L9" s="10"/>
      <c r="M9" s="10"/>
      <c r="N9" s="10"/>
    </row>
    <row r="10" spans="1:16" ht="15.75" thickBot="1" x14ac:dyDescent="0.3">
      <c r="A10" s="84" t="s">
        <v>0</v>
      </c>
      <c r="B10" s="84" t="s">
        <v>1</v>
      </c>
      <c r="C10" s="68" t="s">
        <v>2</v>
      </c>
      <c r="D10" s="94"/>
      <c r="E10" s="94"/>
      <c r="F10" s="94"/>
      <c r="G10" s="69"/>
      <c r="H10" s="84" t="s">
        <v>3</v>
      </c>
      <c r="I10" s="84" t="s">
        <v>4</v>
      </c>
    </row>
    <row r="11" spans="1:16" ht="15.75" thickBot="1" x14ac:dyDescent="0.3">
      <c r="A11" s="85"/>
      <c r="B11" s="85"/>
      <c r="C11" s="84" t="s">
        <v>5</v>
      </c>
      <c r="D11" s="68" t="s">
        <v>6</v>
      </c>
      <c r="E11" s="94"/>
      <c r="F11" s="94"/>
      <c r="G11" s="69"/>
      <c r="H11" s="85"/>
      <c r="I11" s="85"/>
    </row>
    <row r="12" spans="1:16" ht="77.25" thickBot="1" x14ac:dyDescent="0.3">
      <c r="A12" s="86"/>
      <c r="B12" s="86"/>
      <c r="C12" s="86"/>
      <c r="D12" s="3" t="s">
        <v>7</v>
      </c>
      <c r="E12" s="3" t="s">
        <v>8</v>
      </c>
      <c r="F12" s="3" t="s">
        <v>9</v>
      </c>
      <c r="G12" s="3" t="s">
        <v>10</v>
      </c>
      <c r="H12" s="86"/>
      <c r="I12" s="86"/>
    </row>
    <row r="13" spans="1:16" ht="32.25" thickBot="1" x14ac:dyDescent="0.3">
      <c r="A13" s="4">
        <v>1</v>
      </c>
      <c r="B13" s="26" t="s">
        <v>48</v>
      </c>
      <c r="C13" s="27">
        <f>D13+F13</f>
        <v>3402848.05</v>
      </c>
      <c r="D13" s="27">
        <f>155076.85+162254.48+168179.63+170731.36+315721.28+99889.43+384833.53+115671.91</f>
        <v>1572358.47</v>
      </c>
      <c r="E13" s="27">
        <f>155076.85+162254.48+168179.63+162931.36+314521.28+99889.43+374023.53+115671.91</f>
        <v>1552548.47</v>
      </c>
      <c r="F13" s="27">
        <f>179342.2+227719.94+284061.81+233932.39+397791.72+177259.66+151852.6+178529.26</f>
        <v>1830489.58</v>
      </c>
      <c r="G13" s="27">
        <f>24480.93+20758.04+7104.03+22192.75+16538.15+15905.53+11545.65</f>
        <v>118525.07999999999</v>
      </c>
      <c r="H13" s="27">
        <f>3890.32+3327.53+1962.12+5880.86+529.68+304.5+208.75</f>
        <v>16103.760000000002</v>
      </c>
      <c r="I13" s="27">
        <f>3.7+8703.21+0+7393+0+7536.13+0</f>
        <v>23636.04</v>
      </c>
    </row>
    <row r="14" spans="1:16" ht="16.5" thickBot="1" x14ac:dyDescent="0.3">
      <c r="A14" s="4"/>
      <c r="B14" s="26" t="s">
        <v>78</v>
      </c>
      <c r="C14" s="27">
        <f t="shared" ref="C14:I14" si="0">C13/7530</f>
        <v>451.90545152722439</v>
      </c>
      <c r="D14" s="27">
        <f t="shared" si="0"/>
        <v>208.81254581673306</v>
      </c>
      <c r="E14" s="27">
        <f t="shared" si="0"/>
        <v>206.18173572377157</v>
      </c>
      <c r="F14" s="27">
        <f t="shared" si="0"/>
        <v>243.09290571049138</v>
      </c>
      <c r="G14" s="27">
        <f t="shared" si="0"/>
        <v>15.740382470119521</v>
      </c>
      <c r="H14" s="27">
        <f t="shared" si="0"/>
        <v>2.1386135458167335</v>
      </c>
      <c r="I14" s="27">
        <f t="shared" si="0"/>
        <v>3.1389163346613547</v>
      </c>
    </row>
    <row r="15" spans="1:16" ht="111.75" customHeight="1" thickBot="1" x14ac:dyDescent="0.3">
      <c r="A15" s="17">
        <v>2</v>
      </c>
      <c r="B15" s="26" t="s">
        <v>49</v>
      </c>
      <c r="C15" s="27">
        <f>D15+F15</f>
        <v>15078197.5</v>
      </c>
      <c r="D15" s="27">
        <f>563597.97+699227.85+855960.96+885626.51+1096105.22+1026725.21+629957.96+800351.59</f>
        <v>6557553.2699999996</v>
      </c>
      <c r="E15" s="27">
        <f>563597.97+699227.85+855960.96+609819.87+1092505.22+1026725.21+583267.96+800351.59</f>
        <v>6231456.6299999999</v>
      </c>
      <c r="F15" s="27">
        <f>716237.02+908365.37+880405.98+1109964.21+1121102.23+1223430.15+1469751.6+1091387.67</f>
        <v>8520644.2300000004</v>
      </c>
      <c r="G15" s="27">
        <f>24340.79+71673.63+94259.38+30946.43+94410.57+69778.11+67022.31+50295.05</f>
        <v>502726.27</v>
      </c>
      <c r="H15" s="27">
        <f>1217.08+15729.87+14495.37+8547.36+25618.1+2307.37+1326.46+909.38</f>
        <v>70150.990000000005</v>
      </c>
      <c r="I15" s="27">
        <f>3.84+37912.79+0+32203.13+0+0+32819+0</f>
        <v>102938.76</v>
      </c>
    </row>
    <row r="16" spans="1:16" ht="16.5" thickBot="1" x14ac:dyDescent="0.3">
      <c r="A16" s="17"/>
      <c r="B16" s="26" t="s">
        <v>77</v>
      </c>
      <c r="C16" s="27">
        <f t="shared" ref="C16:I16" si="1">C15/18713</f>
        <v>805.76056751990598</v>
      </c>
      <c r="D16" s="27">
        <f t="shared" si="1"/>
        <v>350.42768503179605</v>
      </c>
      <c r="E16" s="27">
        <f t="shared" si="1"/>
        <v>333.00147651365359</v>
      </c>
      <c r="F16" s="27">
        <f t="shared" si="1"/>
        <v>455.33288248810987</v>
      </c>
      <c r="G16" s="27">
        <f t="shared" si="1"/>
        <v>26.865081494148455</v>
      </c>
      <c r="H16" s="27">
        <f t="shared" si="1"/>
        <v>3.7487837332335814</v>
      </c>
      <c r="I16" s="27">
        <f t="shared" si="1"/>
        <v>5.5009223534441292</v>
      </c>
    </row>
    <row r="17" spans="1:9" ht="16.5" thickBot="1" x14ac:dyDescent="0.3">
      <c r="A17" s="4"/>
      <c r="B17" s="6" t="s">
        <v>11</v>
      </c>
      <c r="C17" s="27">
        <f>C13+C15</f>
        <v>18481045.550000001</v>
      </c>
      <c r="D17" s="27">
        <f>D13+D15</f>
        <v>8129911.7399999993</v>
      </c>
      <c r="E17" s="27">
        <f>E13+E15</f>
        <v>7784005.0999999996</v>
      </c>
      <c r="F17" s="27">
        <f t="shared" ref="F17:H17" si="2">F13+F15</f>
        <v>10351133.810000001</v>
      </c>
      <c r="G17" s="27">
        <f t="shared" si="2"/>
        <v>621251.35</v>
      </c>
      <c r="H17" s="27">
        <f t="shared" si="2"/>
        <v>86254.75</v>
      </c>
      <c r="I17" s="27">
        <f>I13+I15</f>
        <v>126574.79999999999</v>
      </c>
    </row>
    <row r="18" spans="1:9" ht="15.75" x14ac:dyDescent="0.25">
      <c r="A18" s="1"/>
    </row>
    <row r="19" spans="1:9" x14ac:dyDescent="0.25">
      <c r="A19" s="40" t="s">
        <v>50</v>
      </c>
      <c r="B19" s="40"/>
    </row>
    <row r="20" spans="1:9" x14ac:dyDescent="0.25">
      <c r="A20" s="41" t="s">
        <v>51</v>
      </c>
      <c r="B20" s="42"/>
    </row>
    <row r="21" spans="1:9" x14ac:dyDescent="0.25">
      <c r="A21" s="41" t="s">
        <v>52</v>
      </c>
      <c r="B21" s="42"/>
    </row>
    <row r="22" spans="1:9" ht="15.75" x14ac:dyDescent="0.25">
      <c r="A22" s="1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economist</cp:lastModifiedBy>
  <cp:lastPrinted>2016-09-05T05:20:53Z</cp:lastPrinted>
  <dcterms:created xsi:type="dcterms:W3CDTF">2016-02-03T11:00:06Z</dcterms:created>
  <dcterms:modified xsi:type="dcterms:W3CDTF">2016-09-05T05:24:06Z</dcterms:modified>
</cp:coreProperties>
</file>