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4725" windowWidth="15480" windowHeight="9150" activeTab="1"/>
  </bookViews>
  <sheets>
    <sheet name="отчет за 2014 год" sheetId="4" r:id="rId1"/>
    <sheet name="отчет за 4 кв. 2014  " sheetId="2" r:id="rId2"/>
    <sheet name="Лист1" sheetId="3" r:id="rId3"/>
  </sheets>
  <definedNames>
    <definedName name="_xlnm._FilterDatabase" localSheetId="0" hidden="1">'отчет за 2014 год'!$C$8:$J$50</definedName>
    <definedName name="_xlnm.Print_Titles" localSheetId="0">'отчет за 2014 год'!$7:$9</definedName>
    <definedName name="_xlnm.Print_Titles" localSheetId="1">'отчет за 4 кв. 2014  '!$12:$13</definedName>
  </definedNames>
  <calcPr calcId="145621"/>
</workbook>
</file>

<file path=xl/calcChain.xml><?xml version="1.0" encoding="utf-8"?>
<calcChain xmlns="http://schemas.openxmlformats.org/spreadsheetml/2006/main">
  <c r="K49" i="4" l="1"/>
  <c r="J49" i="4"/>
  <c r="A49" i="4"/>
  <c r="K48" i="4"/>
  <c r="J48" i="4"/>
  <c r="A48" i="4"/>
  <c r="K47" i="4"/>
  <c r="J47" i="4"/>
  <c r="A47" i="4"/>
  <c r="K46" i="4"/>
  <c r="J46" i="4"/>
  <c r="A46" i="4"/>
  <c r="K45" i="4"/>
  <c r="J45" i="4"/>
  <c r="J42" i="4"/>
  <c r="J41" i="4"/>
  <c r="K34" i="4"/>
  <c r="J34" i="4"/>
  <c r="K33" i="4"/>
  <c r="J33" i="4"/>
  <c r="K32" i="4"/>
  <c r="J32" i="4"/>
  <c r="K31" i="4"/>
  <c r="J31" i="4"/>
  <c r="K30" i="4"/>
  <c r="J30" i="4"/>
  <c r="A30" i="4"/>
  <c r="A31" i="4" s="1"/>
  <c r="A32" i="4" s="1"/>
  <c r="A33" i="4" s="1"/>
  <c r="A34" i="4" s="1"/>
  <c r="K29" i="4"/>
  <c r="J29" i="4"/>
  <c r="A29" i="4"/>
  <c r="K28" i="4"/>
  <c r="J28" i="4"/>
  <c r="J26" i="4"/>
  <c r="K25" i="4"/>
  <c r="J25" i="4"/>
  <c r="K24" i="4"/>
  <c r="J24" i="4"/>
  <c r="K23" i="4"/>
  <c r="J23" i="4"/>
  <c r="A23" i="4"/>
  <c r="A24" i="4" s="1"/>
  <c r="A25" i="4" s="1"/>
  <c r="A26" i="4" s="1"/>
  <c r="K22" i="4"/>
  <c r="J22" i="4"/>
  <c r="A22" i="4"/>
  <c r="K21" i="4"/>
  <c r="J21" i="4"/>
  <c r="A21" i="4"/>
  <c r="K20" i="4"/>
  <c r="J20" i="4"/>
  <c r="J18" i="4"/>
  <c r="J17" i="4"/>
  <c r="J16" i="4"/>
  <c r="K15" i="4"/>
  <c r="J15" i="4"/>
  <c r="K14" i="4"/>
  <c r="J14" i="4"/>
  <c r="A14" i="4"/>
  <c r="A15" i="4" s="1"/>
  <c r="A16" i="4" s="1"/>
  <c r="A17" i="4" s="1"/>
  <c r="A18" i="4" s="1"/>
  <c r="K13" i="4"/>
  <c r="J13" i="4"/>
  <c r="A13" i="4"/>
  <c r="K12" i="4"/>
  <c r="J12" i="4"/>
  <c r="I78" i="2" l="1"/>
  <c r="I58" i="2"/>
  <c r="I59" i="2"/>
  <c r="G58" i="2"/>
  <c r="I60" i="2"/>
  <c r="H65" i="2" l="1"/>
  <c r="I65" i="2"/>
  <c r="H66" i="2"/>
  <c r="I66" i="2"/>
  <c r="I77" i="2" l="1"/>
  <c r="G67" i="2"/>
  <c r="G76" i="2" s="1"/>
  <c r="F69" i="2"/>
  <c r="I68" i="2"/>
  <c r="F68" i="2"/>
  <c r="F67" i="2"/>
  <c r="F76" i="2" s="1"/>
  <c r="E70" i="2"/>
  <c r="E69" i="2"/>
  <c r="E68" i="2"/>
  <c r="E67" i="2"/>
  <c r="F48" i="2" l="1"/>
  <c r="F47" i="2"/>
  <c r="G46" i="2"/>
  <c r="F46" i="2"/>
  <c r="G69" i="2" l="1"/>
  <c r="I63" i="2"/>
  <c r="I64" i="2"/>
  <c r="H51" i="2"/>
  <c r="H52" i="2"/>
  <c r="H53" i="2"/>
  <c r="H54" i="2"/>
  <c r="H55" i="2"/>
  <c r="H56" i="2"/>
  <c r="H58" i="2"/>
  <c r="H59" i="2"/>
  <c r="H60" i="2"/>
  <c r="H61" i="2"/>
  <c r="H62" i="2"/>
  <c r="H63" i="2"/>
  <c r="H64" i="2"/>
  <c r="H50" i="2"/>
  <c r="H44" i="2"/>
  <c r="H45" i="2"/>
  <c r="I45" i="2"/>
  <c r="I47" i="2"/>
  <c r="G48" i="2"/>
  <c r="H48" i="2" s="1"/>
  <c r="G47" i="2"/>
  <c r="H47" i="2" s="1"/>
  <c r="H35" i="2"/>
  <c r="H36" i="2"/>
  <c r="H37" i="2"/>
  <c r="H38" i="2"/>
  <c r="H39" i="2"/>
  <c r="H40" i="2"/>
  <c r="H41" i="2"/>
  <c r="H42" i="2"/>
  <c r="H43" i="2"/>
  <c r="H34" i="2"/>
  <c r="H69" i="2" l="1"/>
  <c r="I69" i="2"/>
  <c r="G78" i="2"/>
  <c r="I48" i="2"/>
  <c r="H75" i="2"/>
  <c r="H74" i="2"/>
  <c r="F80" i="2"/>
  <c r="H80" i="2" s="1"/>
  <c r="F81" i="2"/>
  <c r="H81" i="2" s="1"/>
  <c r="E77" i="2"/>
  <c r="F77" i="2" s="1"/>
  <c r="H77" i="2" s="1"/>
  <c r="E64" i="2"/>
  <c r="E63" i="2"/>
  <c r="I35" i="2"/>
  <c r="I36" i="2"/>
  <c r="I37" i="2"/>
  <c r="I38" i="2"/>
  <c r="I39" i="2"/>
  <c r="I41" i="2"/>
  <c r="I42" i="2"/>
  <c r="I43" i="2"/>
  <c r="I44" i="2"/>
  <c r="I34" i="2"/>
  <c r="E47" i="2"/>
  <c r="E32" i="2"/>
  <c r="E31" i="2"/>
  <c r="E43" i="2"/>
  <c r="E42" i="2"/>
  <c r="E39" i="2"/>
  <c r="E38" i="2"/>
  <c r="E37" i="2"/>
  <c r="E36" i="2"/>
  <c r="E35" i="2"/>
  <c r="E34" i="2"/>
  <c r="E78" i="2" l="1"/>
  <c r="F78" i="2" s="1"/>
  <c r="H78" i="2"/>
  <c r="E48" i="2"/>
  <c r="E79" i="2" s="1"/>
  <c r="F79" i="2" s="1"/>
  <c r="E46" i="2"/>
  <c r="E76" i="2" s="1"/>
  <c r="G70" i="2"/>
  <c r="G68" i="2"/>
  <c r="H27" i="2"/>
  <c r="G27" i="2"/>
  <c r="F27" i="2"/>
  <c r="F26" i="2"/>
  <c r="H26" i="2" s="1"/>
  <c r="G24" i="2"/>
  <c r="F24" i="2"/>
  <c r="G79" i="2" l="1"/>
  <c r="I70" i="2"/>
  <c r="H70" i="2"/>
  <c r="H79" i="2"/>
  <c r="H68" i="2"/>
  <c r="I40" i="2"/>
  <c r="H24" i="2"/>
  <c r="I79" i="2" l="1"/>
  <c r="I67" i="2"/>
  <c r="H67" i="2"/>
  <c r="H46" i="2"/>
  <c r="I46" i="2"/>
  <c r="H76" i="2" l="1"/>
  <c r="I76" i="2"/>
</calcChain>
</file>

<file path=xl/sharedStrings.xml><?xml version="1.0" encoding="utf-8"?>
<sst xmlns="http://schemas.openxmlformats.org/spreadsheetml/2006/main" count="353" uniqueCount="195">
  <si>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</si>
  <si>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</si>
  <si>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</si>
  <si>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</si>
  <si>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</si>
  <si>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</si>
  <si>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</si>
  <si>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</si>
  <si>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</si>
  <si>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</si>
  <si>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</si>
  <si>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</si>
  <si>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</si>
  <si>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</si>
  <si>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</si>
  <si>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</si>
  <si>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</si>
  <si>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</si>
  <si>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</si>
  <si>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</si>
  <si>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</si>
  <si>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</si>
  <si>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</si>
  <si>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</si>
  <si>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</si>
  <si>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</si>
  <si>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</si>
  <si>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</si>
  <si>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</si>
  <si>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</si>
  <si>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</si>
  <si>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</si>
  <si>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</si>
  <si>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</si>
  <si>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</si>
  <si>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</si>
  <si>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</si>
  <si>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</si>
  <si>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</si>
  <si>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</si>
  <si>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</si>
  <si>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</si>
  <si>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</si>
  <si>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</si>
  <si>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</si>
  <si>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</si>
  <si>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</si>
  <si>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</si>
  <si>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</si>
  <si>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</si>
  <si>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</si>
  <si>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Установка индивидуальных приборов учета в муниципальном жилом фонде</t>
  </si>
  <si>
    <t>ИТОГО по задаче 2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</si>
  <si>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</si>
  <si>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</si>
  <si>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</si>
  <si>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</si>
  <si>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</si>
  <si>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исполнение запланировано в 2015-2017 г.г.</t>
  </si>
  <si>
    <t>Актуализация схемы теплоснабжения города</t>
  </si>
  <si>
    <t>Разработка схем водоснабжения и водоотведения города</t>
  </si>
  <si>
    <t>Актуализация схемы водоснабжения и водотведения города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</si>
  <si>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</si>
  <si>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</si>
  <si>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</si>
  <si>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</si>
  <si>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</si>
  <si>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</si>
  <si>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</si>
  <si>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</si>
  <si>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</si>
  <si>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</si>
  <si>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 xml:space="preserve"> Директор  ДЖК и СК</t>
  </si>
  <si>
    <t>выполнено ОАО "Служба заказчика"</t>
  </si>
  <si>
    <t>выполнено ОАО "ЮТЭК-Югорск"</t>
  </si>
  <si>
    <t>исполнение запланировано в 2018 и 2020 г.г.</t>
  </si>
  <si>
    <t>исполнение запланировано в 2018 и 2020  г.г.</t>
  </si>
  <si>
    <t>Кожухова М.И.</t>
  </si>
  <si>
    <t>В.К. Бандурин</t>
  </si>
  <si>
    <t>9 января 2015 года</t>
  </si>
  <si>
    <t xml:space="preserve">по состоянию на 31 декабря 2014 года </t>
  </si>
  <si>
    <t xml:space="preserve"> Работы выполнены на сумму 689,0 тыс. руб. Из средств окружного бюджета профинансировано 60 %. В связи с этим в местном бюджете остались денежные средства в сумме 413,4 тыс. руб.</t>
  </si>
  <si>
    <t>Калин А.В.</t>
  </si>
  <si>
    <t>Цель: Повышение эффективности использования топливно-энергетических ресурсов в городе Югорске</t>
  </si>
  <si>
    <t>Задача 1 Развитие энергосбережения и повышение энергоэффективности в муниципальном секторе</t>
  </si>
  <si>
    <t>Задача 2 Развитие энергосбережения и повышения энергоэффективности в жилищном фонде</t>
  </si>
  <si>
    <t>Задача 3 Развитие энергосбережения и повышения энергоэффективности в системах коммунальной инфраструктуры</t>
  </si>
  <si>
    <t>Задача 4 Развитие энергосбережения и повышение энергоэффективности в транспортном комплексе</t>
  </si>
  <si>
    <t>приложение 3 к порядку</t>
  </si>
  <si>
    <t>о достижении целевых показателей эффективности</t>
  </si>
  <si>
    <t>муниципальной программы "Энергосбережение и повышение энергетической эффективности города Югорска на 2014-2020 годы"</t>
  </si>
  <si>
    <t>за 2014 год</t>
  </si>
  <si>
    <t>Наименование целевых показателей</t>
  </si>
  <si>
    <t xml:space="preserve">Ответственный исполнитель/ соисполнитель </t>
  </si>
  <si>
    <t>Ед. изм.</t>
  </si>
  <si>
    <t>Фактическое значение за прошлый аналогичный период (2013 год)</t>
  </si>
  <si>
    <t>Отчетный период</t>
  </si>
  <si>
    <t>Обоснование отклонения (отклонение составляет &lt; или &gt; 5 % от планового значения)</t>
  </si>
  <si>
    <t>Группа</t>
  </si>
  <si>
    <t>Плановое значение</t>
  </si>
  <si>
    <t>Фактическое значение</t>
  </si>
  <si>
    <t>Абсолютное значение (гр.7-гр.6)</t>
  </si>
  <si>
    <t>Относительное значение, % (гр.7/гр.6*100%)</t>
  </si>
  <si>
    <t>6</t>
  </si>
  <si>
    <t>7</t>
  </si>
  <si>
    <t>Показатели непосредственных результатов</t>
  </si>
  <si>
    <t>Задача 1 "Развитие энергосбережения и повышение энергетической эффективности в муниципальном секторе"</t>
  </si>
  <si>
    <t>АА1</t>
  </si>
  <si>
    <t>Группа А1</t>
  </si>
  <si>
    <t>Удельный расход электрической энергии на снабжение органов местного самоуправления и муниципальных учреждений (в расчете на 1 кв. метр общей площади)</t>
  </si>
  <si>
    <t>кВтч/кв.м</t>
  </si>
  <si>
    <t>АА2</t>
  </si>
  <si>
    <t>Удельный расход тепловой энергии на снабжение органов местного самоуправления и муниципальных учреждений (в расчете на 1 кв. метр общей площади)</t>
  </si>
  <si>
    <t>Гкал/кв.м</t>
  </si>
  <si>
    <t>АА3</t>
  </si>
  <si>
    <t>Удельный расход холодной воды на снабжение органов местного самоуправления и муниципальных учреждений (в расчете на 1 человека)</t>
  </si>
  <si>
    <t>куб.м/чел.</t>
  </si>
  <si>
    <t>увеличение площади  учреждений, количества потребителей, количества энергопотребляющих установок</t>
  </si>
  <si>
    <t>АА4</t>
  </si>
  <si>
    <t>Удельный расход горячей воды на снабжение органов местного самоуправления и муниципальных учреждений (в расчете на 1 человека)</t>
  </si>
  <si>
    <t>АА5</t>
  </si>
  <si>
    <t>Удельный расход природного газа на снабжение органов местного самоуправления и муниципальных учреждений (в расчете на 1 человека)</t>
  </si>
  <si>
    <t>АА6</t>
  </si>
  <si>
    <t>Отношение экономии энергетических ресурсов и воды в стоимостном выражении, достижение которой планируется в результате реализации энергосервисных договоров (контрактов), заключенных органами местного самоуправления и муниципальными учреждениями, к общему объему финансирования муниципальной программы</t>
  </si>
  <si>
    <t>%</t>
  </si>
  <si>
    <t>АА7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</si>
  <si>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</si>
  <si>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ед.</t>
  </si>
  <si>
    <t>Задача 2 "Развитие энергосбережения и повышение энергетической эффективности в жилищном фонде"</t>
  </si>
  <si>
    <t>ВB1</t>
  </si>
  <si>
    <t>Группа B1</t>
  </si>
  <si>
    <t>Удельный расход электрической энергии в многоквартирных домах (в расчете на 1 кв. метр общей площади)</t>
  </si>
  <si>
    <t>увеличение количества электроприборов в жилых помещениях</t>
  </si>
  <si>
    <t>ВB2</t>
  </si>
  <si>
    <t>Удельный расход тепловой энергии в многоквартирных домах (в расчете на 1 кв. метр общей площади)</t>
  </si>
  <si>
    <t>ВB3</t>
  </si>
  <si>
    <t>Удельный расход холодной воды в многоквартирных домах (в расчете на 1 жителя)</t>
  </si>
  <si>
    <t>установив приборы учета, люди автоматически начинают экономить энергоресурсы</t>
  </si>
  <si>
    <t>ВB4</t>
  </si>
  <si>
    <t>Удельный расход горячей воды в многоквартирных домах (в расчете на 1 жителя)</t>
  </si>
  <si>
    <t>ВB6</t>
  </si>
  <si>
    <t>Удельный расход природного газа в многоквартирных домах с иными системами теплоснабжения (в расчете на 1 жителя)</t>
  </si>
  <si>
    <t>ВB7</t>
  </si>
  <si>
    <t>Удельный суммарный расход энергетических ресурсов в многоквартирных домах</t>
  </si>
  <si>
    <t>т.у.т./кв.м</t>
  </si>
  <si>
    <t>Удельный расход природного газа в многоквартирных домах с индивидуальными системами газового отопления ( в расчете на 1 жителя)</t>
  </si>
  <si>
    <t>Задача 3 " Развитие энергосбережения и повышение энергетической эффективности в системах коммунальной инфраструктуры"</t>
  </si>
  <si>
    <t>CС2</t>
  </si>
  <si>
    <t>Удельный расход топлива на выработку тепловой энергии на котельных</t>
  </si>
  <si>
    <t>т.у.т./Гкал</t>
  </si>
  <si>
    <t>CС3</t>
  </si>
  <si>
    <t>Удельный расход электрической энергии, используемой при передаче тепловой энергии в системах теплоснабжения</t>
  </si>
  <si>
    <t>кВтч/Гкал</t>
  </si>
  <si>
    <t>CС4</t>
  </si>
  <si>
    <t>Доля потерь тепловой энергии при ее передаче в общем объеме переданной тепловой энергии</t>
  </si>
  <si>
    <t>Неудовлетворительное состояние инженерных сетей</t>
  </si>
  <si>
    <t>CС5</t>
  </si>
  <si>
    <t>Доля потерь воды при ее передаче в общем объеме переданной воды</t>
  </si>
  <si>
    <t>CС6</t>
  </si>
  <si>
    <t>Удельный расход электрической энергии, используемой для передачи (транспортировки) воды в системах водоснабжения (на 1 куб. метр)</t>
  </si>
  <si>
    <t>кВтч/куб.м</t>
  </si>
  <si>
    <t>CС7</t>
  </si>
  <si>
    <t>Удельный расход электрической энергии, используемой в системах водоотведения (на 1 куб. метр)</t>
  </si>
  <si>
    <t>CС8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</si>
  <si>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</t>
  </si>
  <si>
    <t>Удельный расход топлива на выработку тепловой энергии на тепловых электростанциях</t>
  </si>
  <si>
    <t>т.у.т./тысМ Втч</t>
  </si>
  <si>
    <t>Задача 4 "Развитие энергосбережения и повышение энергетической эффективности в транспортном комплексе"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</si>
  <si>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</si>
  <si>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Количество транспорнтых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смесями, сжиженным углеводородным газом, используемыми в качестве моторного топлива и электрической энергией</t>
  </si>
  <si>
    <t xml:space="preserve"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образованием;
-количество транспортных средств с автономным источником электрического питания, относящихся к общественному транспорту, регулирование тарифов на услуги по перевозке на которых осуществляется муниципальным образованием
</t>
  </si>
  <si>
    <t>Количество транспортных средств с автономным источником электрического питания, относящихся к общественному транспорту, регулирование тарифов на услуги по перевозке на которых осуществляется муниципальным образованием</t>
  </si>
  <si>
    <t>CС13</t>
  </si>
  <si>
    <t>Количество транспортных средств, используемых органами местного самоуправления, муниципальными учреждениями, муниципальными унитарными предприятиями,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используемыми в качестве моторного топлива</t>
  </si>
  <si>
    <t>CС14</t>
  </si>
  <si>
    <t>Количество транспортных средств с автономным источником электрического питания, используемых органами местного самоуправления, муниципальными учреждениями и муниципальными унитарными предприятиями</t>
  </si>
  <si>
    <t>Показатели конечных результатов</t>
  </si>
  <si>
    <t>Цель " Повышение эффективности использования топливно-энергетических ресурсов в городе Югорске"</t>
  </si>
  <si>
    <t>CС15</t>
  </si>
  <si>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муниципального образования</t>
  </si>
  <si>
    <t>Все дома оборудованы индивидуальными приборами учета электроэнергии</t>
  </si>
  <si>
    <t>CС16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</si>
  <si>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муниципального образования</t>
  </si>
  <si>
    <t>В некоторых домах установка приборов учета невозможна, либо нецелесообразна</t>
  </si>
  <si>
    <t>CС17</t>
  </si>
  <si>
    <t>Доля объема холодной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</si>
  <si>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CС18</t>
  </si>
  <si>
    <t>Доля объема горячей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</si>
  <si>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CС19</t>
  </si>
  <si>
    <t>Доля объема природного газа, расчеты за который осуществляются с использованием приборов учета, в общем объеме природного газа, потребляемого (используемого) на территории муниципального образования</t>
  </si>
  <si>
    <t xml:space="preserve">Департамент жилищно-коммунального и строительного комплекса </t>
  </si>
  <si>
    <t xml:space="preserve">    Бандурин В.К.</t>
  </si>
  <si>
    <r>
      <t xml:space="preserve">                       </t>
    </r>
    <r>
      <rPr>
        <sz val="12"/>
        <color theme="1"/>
        <rFont val="Times New Roman"/>
        <family val="1"/>
        <charset val="204"/>
      </rPr>
      <t>8(34675)7-03-66</t>
    </r>
  </si>
  <si>
    <r>
      <t xml:space="preserve">   </t>
    </r>
    <r>
      <rPr>
        <sz val="8"/>
        <color theme="1"/>
        <rFont val="Times New Roman"/>
        <family val="1"/>
        <charset val="204"/>
      </rPr>
      <t xml:space="preserve"> (ответственный исполнитель)</t>
    </r>
  </si>
  <si>
    <t xml:space="preserve">   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</si>
</sst>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0.0"/>
    <numFmt numFmtId="167" formatCode="[$-419]General"/>
    <numFmt numFmtId="168" formatCode="[$-419]#,##0.00"/>
  </numFmts>
  <fonts count="55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u/>
      <sz val="14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u/>
      <sz val="9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u/>
      <sz val="11"/>
      <color rgb="FF0000FF"/>
      <name val="Calibri1"/>
      <charset val="204"/>
    </font>
    <font>
      <sz val="10"/>
      <name val="Verdana"/>
      <family val="2"/>
      <charset val="204"/>
    </font>
    <font>
      <sz val="10"/>
      <color rgb="FF000000"/>
      <name val="Arial Cyr"/>
      <charset val="204"/>
    </font>
    <font>
      <sz val="10"/>
      <name val="Arial Cyr"/>
      <charset val="204"/>
    </font>
    <font>
      <sz val="14"/>
      <color indexed="8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3">
    <xf numFmtId="0" fontId="0" fillId="0" borderId="0"/>
    <xf numFmtId="0" fontId="2" fillId="0" borderId="0"/>
    <xf numFmtId="44" fontId="19" fillId="0" borderId="0" applyFont="0" applyFill="0" applyBorder="0" applyAlignment="0" applyProtection="0"/>
    <xf numFmtId="0" fontId="24" fillId="0" borderId="0"/>
    <xf numFmtId="0" fontId="1" fillId="0" borderId="0"/>
    <xf numFmtId="0" fontId="24" fillId="0" borderId="0"/>
    <xf numFmtId="167" fontId="47" fillId="0" borderId="0" applyBorder="0" applyProtection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0" fillId="0" borderId="0" applyNumberFormat="0" applyBorder="0" applyProtection="0"/>
    <xf numFmtId="44" fontId="48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168" fontId="52" fillId="0" borderId="0" applyBorder="0" applyProtection="0">
      <alignment vertical="center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 applyNumberFormat="0" applyFont="0" applyFill="0" applyBorder="0" applyAlignment="0" applyProtection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 applyNumberFormat="0" applyFont="0" applyFill="0" applyBorder="0" applyAlignment="0" applyProtection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 applyNumberFormat="0" applyFont="0" applyFill="0" applyBorder="0" applyAlignment="0" applyProtection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 applyNumberFormat="0" applyFont="0" applyFill="0" applyBorder="0" applyAlignment="0" applyProtection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9" fontId="4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1" xfId="1" applyFont="1" applyBorder="1" applyAlignment="1">
      <alignment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wrapText="1"/>
    </xf>
    <xf numFmtId="166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wrapText="1"/>
    </xf>
    <xf numFmtId="164" fontId="4" fillId="0" borderId="0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top" wrapText="1"/>
    </xf>
    <xf numFmtId="0" fontId="25" fillId="0" borderId="0" xfId="3" applyFont="1"/>
    <xf numFmtId="0" fontId="25" fillId="0" borderId="0" xfId="3" applyFont="1" applyFill="1" applyAlignment="1">
      <alignment horizontal="center"/>
    </xf>
    <xf numFmtId="0" fontId="26" fillId="0" borderId="0" xfId="3" applyFont="1" applyAlignment="1">
      <alignment horizontal="center"/>
    </xf>
    <xf numFmtId="0" fontId="29" fillId="0" borderId="0" xfId="3" applyFont="1"/>
    <xf numFmtId="0" fontId="31" fillId="0" borderId="2" xfId="4" applyFont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vertical="center" wrapText="1"/>
    </xf>
    <xf numFmtId="0" fontId="33" fillId="0" borderId="9" xfId="3" applyFont="1" applyFill="1" applyBorder="1" applyAlignment="1">
      <alignment horizontal="center" vertical="center" wrapText="1"/>
    </xf>
    <xf numFmtId="0" fontId="25" fillId="0" borderId="0" xfId="3" applyFont="1" applyFill="1" applyBorder="1"/>
    <xf numFmtId="0" fontId="25" fillId="0" borderId="0" xfId="3" applyFont="1" applyBorder="1"/>
    <xf numFmtId="0" fontId="33" fillId="0" borderId="1" xfId="4" applyFont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2" xfId="3" applyFont="1" applyFill="1" applyBorder="1" applyAlignment="1">
      <alignment horizontal="center" vertical="center"/>
    </xf>
    <xf numFmtId="0" fontId="33" fillId="0" borderId="9" xfId="4" applyFont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/>
    </xf>
    <xf numFmtId="0" fontId="25" fillId="0" borderId="1" xfId="3" applyFont="1" applyFill="1" applyBorder="1"/>
    <xf numFmtId="0" fontId="22" fillId="0" borderId="1" xfId="4" applyFont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top"/>
    </xf>
    <xf numFmtId="0" fontId="22" fillId="0" borderId="1" xfId="4" applyFont="1" applyFill="1" applyBorder="1" applyAlignment="1">
      <alignment horizontal="left" vertical="center" wrapText="1"/>
    </xf>
    <xf numFmtId="4" fontId="22" fillId="0" borderId="1" xfId="4" applyNumberFormat="1" applyFont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1" fontId="22" fillId="0" borderId="1" xfId="3" applyNumberFormat="1" applyFont="1" applyBorder="1" applyAlignment="1">
      <alignment horizontal="center" vertical="center"/>
    </xf>
    <xf numFmtId="165" fontId="33" fillId="0" borderId="1" xfId="3" applyNumberFormat="1" applyFont="1" applyBorder="1" applyAlignment="1">
      <alignment horizontal="center" vertical="center"/>
    </xf>
    <xf numFmtId="0" fontId="22" fillId="0" borderId="1" xfId="3" applyFont="1" applyBorder="1"/>
    <xf numFmtId="0" fontId="9" fillId="0" borderId="12" xfId="3" applyFont="1" applyFill="1" applyBorder="1" applyAlignment="1">
      <alignment horizontal="center"/>
    </xf>
    <xf numFmtId="4" fontId="3" fillId="0" borderId="1" xfId="3" applyNumberFormat="1" applyFont="1" applyFill="1" applyBorder="1" applyAlignment="1">
      <alignment horizontal="center" vertical="center"/>
    </xf>
    <xf numFmtId="0" fontId="25" fillId="0" borderId="1" xfId="3" applyFont="1" applyBorder="1"/>
    <xf numFmtId="49" fontId="3" fillId="0" borderId="1" xfId="5" applyNumberFormat="1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top"/>
    </xf>
    <xf numFmtId="0" fontId="22" fillId="0" borderId="1" xfId="3" applyFont="1" applyBorder="1" applyAlignment="1">
      <alignment wrapText="1"/>
    </xf>
    <xf numFmtId="0" fontId="10" fillId="0" borderId="12" xfId="3" applyFont="1" applyFill="1" applyBorder="1" applyAlignment="1">
      <alignment horizontal="center"/>
    </xf>
    <xf numFmtId="49" fontId="3" fillId="0" borderId="1" xfId="5" applyNumberFormat="1" applyFont="1" applyFill="1" applyBorder="1" applyAlignment="1">
      <alignment horizontal="center" vertical="center" wrapText="1"/>
    </xf>
    <xf numFmtId="2" fontId="22" fillId="0" borderId="1" xfId="4" applyNumberFormat="1" applyFont="1" applyBorder="1" applyAlignment="1">
      <alignment horizontal="center" vertical="center" wrapText="1"/>
    </xf>
    <xf numFmtId="1" fontId="22" fillId="0" borderId="1" xfId="4" applyNumberFormat="1" applyFont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left" vertical="top" wrapText="1"/>
    </xf>
    <xf numFmtId="0" fontId="22" fillId="0" borderId="1" xfId="4" applyFont="1" applyBorder="1" applyAlignment="1">
      <alignment horizontal="left" vertical="center" wrapText="1"/>
    </xf>
    <xf numFmtId="0" fontId="22" fillId="0" borderId="1" xfId="3" applyFont="1" applyBorder="1" applyAlignment="1">
      <alignment vertical="top" wrapText="1"/>
    </xf>
    <xf numFmtId="4" fontId="36" fillId="0" borderId="1" xfId="4" applyNumberFormat="1" applyFont="1" applyBorder="1" applyAlignment="1">
      <alignment horizontal="center" vertical="center"/>
    </xf>
    <xf numFmtId="0" fontId="37" fillId="0" borderId="0" xfId="3" applyFont="1" applyFill="1" applyBorder="1"/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1" fillId="0" borderId="0" xfId="4" applyBorder="1" applyAlignment="1">
      <alignment horizontal="left"/>
    </xf>
    <xf numFmtId="0" fontId="12" fillId="0" borderId="0" xfId="3" applyFont="1" applyBorder="1" applyAlignment="1">
      <alignment horizontal="center"/>
    </xf>
    <xf numFmtId="0" fontId="31" fillId="0" borderId="2" xfId="4" applyFont="1" applyBorder="1" applyAlignment="1">
      <alignment vertical="center"/>
    </xf>
    <xf numFmtId="0" fontId="31" fillId="0" borderId="0" xfId="4" applyFont="1" applyBorder="1" applyAlignment="1">
      <alignment vertical="center"/>
    </xf>
    <xf numFmtId="0" fontId="42" fillId="0" borderId="0" xfId="3" applyFont="1" applyBorder="1"/>
    <xf numFmtId="0" fontId="42" fillId="0" borderId="0" xfId="3" applyFont="1"/>
    <xf numFmtId="0" fontId="43" fillId="0" borderId="0" xfId="3" applyFont="1" applyBorder="1"/>
    <xf numFmtId="0" fontId="43" fillId="0" borderId="0" xfId="3" applyFont="1" applyBorder="1" applyAlignment="1">
      <alignment horizontal="center"/>
    </xf>
    <xf numFmtId="0" fontId="43" fillId="0" borderId="0" xfId="3" applyFont="1" applyBorder="1" applyAlignment="1">
      <alignment horizontal="left" wrapText="1"/>
    </xf>
    <xf numFmtId="0" fontId="43" fillId="0" borderId="0" xfId="3" applyFont="1"/>
    <xf numFmtId="0" fontId="45" fillId="0" borderId="0" xfId="4" applyFont="1"/>
    <xf numFmtId="0" fontId="46" fillId="0" borderId="0" xfId="4" applyFont="1"/>
    <xf numFmtId="0" fontId="43" fillId="0" borderId="14" xfId="3" applyFont="1" applyBorder="1"/>
    <xf numFmtId="0" fontId="43" fillId="0" borderId="15" xfId="3" applyFont="1" applyBorder="1"/>
    <xf numFmtId="0" fontId="43" fillId="0" borderId="16" xfId="3" applyFont="1" applyBorder="1"/>
    <xf numFmtId="0" fontId="43" fillId="0" borderId="17" xfId="3" applyFont="1" applyBorder="1"/>
    <xf numFmtId="0" fontId="43" fillId="0" borderId="18" xfId="3" applyFont="1" applyBorder="1"/>
    <xf numFmtId="0" fontId="43" fillId="0" borderId="15" xfId="3" applyFont="1" applyFill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1" fillId="0" borderId="0" xfId="3" applyFont="1" applyBorder="1"/>
    <xf numFmtId="0" fontId="25" fillId="0" borderId="16" xfId="3" applyFont="1" applyBorder="1"/>
    <xf numFmtId="0" fontId="11" fillId="0" borderId="14" xfId="3" applyFont="1" applyBorder="1" applyAlignment="1">
      <alignment horizontal="center"/>
    </xf>
    <xf numFmtId="0" fontId="41" fillId="0" borderId="14" xfId="3" applyFont="1" applyBorder="1"/>
    <xf numFmtId="0" fontId="25" fillId="0" borderId="14" xfId="3" applyFont="1" applyBorder="1"/>
    <xf numFmtId="0" fontId="25" fillId="0" borderId="17" xfId="3" applyFont="1" applyBorder="1"/>
    <xf numFmtId="0" fontId="41" fillId="0" borderId="0" xfId="3" applyFont="1" applyFill="1" applyBorder="1" applyAlignment="1">
      <alignment horizontal="center"/>
    </xf>
    <xf numFmtId="0" fontId="12" fillId="0" borderId="0" xfId="3" applyFont="1" applyAlignment="1">
      <alignment horizontal="center"/>
    </xf>
    <xf numFmtId="0" fontId="1" fillId="0" borderId="0" xfId="4"/>
    <xf numFmtId="0" fontId="1" fillId="0" borderId="0" xfId="4" applyAlignment="1">
      <alignment horizontal="center" vertical="center"/>
    </xf>
    <xf numFmtId="0" fontId="1" fillId="0" borderId="0" xfId="4" applyFill="1"/>
    <xf numFmtId="0" fontId="41" fillId="0" borderId="0" xfId="3" applyFont="1" applyFill="1" applyAlignment="1">
      <alignment horizontal="center"/>
    </xf>
    <xf numFmtId="0" fontId="44" fillId="0" borderId="3" xfId="3" applyFont="1" applyBorder="1" applyAlignment="1">
      <alignment horizontal="right"/>
    </xf>
    <xf numFmtId="0" fontId="43" fillId="0" borderId="3" xfId="3" applyFont="1" applyBorder="1" applyAlignment="1">
      <alignment horizontal="right"/>
    </xf>
    <xf numFmtId="0" fontId="44" fillId="0" borderId="0" xfId="3" applyFont="1" applyBorder="1" applyAlignment="1">
      <alignment horizontal="center" wrapText="1"/>
    </xf>
    <xf numFmtId="0" fontId="43" fillId="0" borderId="0" xfId="3" applyFont="1" applyBorder="1" applyAlignment="1">
      <alignment horizontal="center" wrapText="1"/>
    </xf>
    <xf numFmtId="0" fontId="35" fillId="0" borderId="11" xfId="4" applyFont="1" applyBorder="1" applyAlignment="1">
      <alignment horizontal="center" vertical="center" wrapText="1"/>
    </xf>
    <xf numFmtId="0" fontId="35" fillId="0" borderId="13" xfId="4" applyFont="1" applyBorder="1" applyAlignment="1">
      <alignment horizontal="center" vertical="center" wrapText="1"/>
    </xf>
    <xf numFmtId="0" fontId="35" fillId="0" borderId="12" xfId="4" applyFont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left" vertical="center" wrapText="1"/>
    </xf>
    <xf numFmtId="0" fontId="22" fillId="0" borderId="10" xfId="3" applyFont="1" applyFill="1" applyBorder="1" applyAlignment="1">
      <alignment horizontal="left" vertical="center" wrapText="1"/>
    </xf>
    <xf numFmtId="0" fontId="22" fillId="0" borderId="9" xfId="3" applyFont="1" applyFill="1" applyBorder="1" applyAlignment="1">
      <alignment horizontal="left" vertical="center" wrapText="1"/>
    </xf>
    <xf numFmtId="0" fontId="12" fillId="0" borderId="3" xfId="3" applyFont="1" applyBorder="1" applyAlignment="1">
      <alignment horizontal="left"/>
    </xf>
    <xf numFmtId="0" fontId="1" fillId="0" borderId="3" xfId="4" applyBorder="1" applyAlignment="1">
      <alignment horizontal="left"/>
    </xf>
    <xf numFmtId="0" fontId="38" fillId="0" borderId="0" xfId="3" applyFont="1" applyBorder="1" applyAlignment="1">
      <alignment horizontal="left" wrapText="1"/>
    </xf>
    <xf numFmtId="0" fontId="38" fillId="0" borderId="2" xfId="3" applyFont="1" applyBorder="1" applyAlignment="1">
      <alignment horizontal="left" wrapText="1"/>
    </xf>
    <xf numFmtId="0" fontId="39" fillId="0" borderId="0" xfId="4" applyFont="1" applyBorder="1" applyAlignment="1">
      <alignment horizontal="right"/>
    </xf>
    <xf numFmtId="0" fontId="39" fillId="0" borderId="2" xfId="4" applyFont="1" applyBorder="1" applyAlignment="1">
      <alignment horizontal="right"/>
    </xf>
    <xf numFmtId="0" fontId="40" fillId="0" borderId="2" xfId="4" applyFont="1" applyBorder="1" applyAlignment="1">
      <alignment horizontal="center"/>
    </xf>
    <xf numFmtId="0" fontId="41" fillId="0" borderId="2" xfId="3" applyFont="1" applyBorder="1" applyAlignment="1">
      <alignment horizontal="center"/>
    </xf>
    <xf numFmtId="0" fontId="33" fillId="0" borderId="11" xfId="4" applyFont="1" applyBorder="1" applyAlignment="1">
      <alignment horizontal="center" vertical="center" wrapText="1"/>
    </xf>
    <xf numFmtId="0" fontId="33" fillId="0" borderId="13" xfId="4" applyFont="1" applyBorder="1" applyAlignment="1">
      <alignment horizontal="center" vertical="center" wrapText="1"/>
    </xf>
    <xf numFmtId="0" fontId="33" fillId="0" borderId="12" xfId="4" applyFont="1" applyBorder="1" applyAlignment="1">
      <alignment horizontal="center" vertical="center" wrapText="1"/>
    </xf>
    <xf numFmtId="0" fontId="22" fillId="0" borderId="8" xfId="3" applyFont="1" applyBorder="1" applyAlignment="1">
      <alignment horizontal="left" vertical="top" wrapText="1"/>
    </xf>
    <xf numFmtId="0" fontId="22" fillId="0" borderId="10" xfId="3" applyFont="1" applyBorder="1" applyAlignment="1">
      <alignment horizontal="left" vertical="top" wrapText="1"/>
    </xf>
    <xf numFmtId="0" fontId="22" fillId="0" borderId="9" xfId="3" applyFont="1" applyBorder="1" applyAlignment="1">
      <alignment horizontal="left" vertical="top" wrapText="1"/>
    </xf>
    <xf numFmtId="0" fontId="22" fillId="0" borderId="8" xfId="3" applyFont="1" applyBorder="1" applyAlignment="1">
      <alignment horizontal="left" vertical="center" wrapText="1"/>
    </xf>
    <xf numFmtId="0" fontId="22" fillId="0" borderId="10" xfId="3" applyFont="1" applyBorder="1" applyAlignment="1">
      <alignment horizontal="left" vertical="center" wrapText="1"/>
    </xf>
    <xf numFmtId="0" fontId="22" fillId="0" borderId="9" xfId="3" applyFont="1" applyBorder="1" applyAlignment="1">
      <alignment horizontal="left" vertical="center" wrapText="1"/>
    </xf>
    <xf numFmtId="0" fontId="33" fillId="0" borderId="11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33" fillId="0" borderId="8" xfId="3" applyNumberFormat="1" applyFont="1" applyBorder="1" applyAlignment="1">
      <alignment horizontal="center" vertical="top" wrapText="1"/>
    </xf>
    <xf numFmtId="0" fontId="33" fillId="0" borderId="9" xfId="3" applyNumberFormat="1" applyFont="1" applyBorder="1" applyAlignment="1">
      <alignment horizontal="center" vertical="top" wrapText="1"/>
    </xf>
    <xf numFmtId="0" fontId="34" fillId="0" borderId="13" xfId="4" applyFont="1" applyBorder="1" applyAlignment="1">
      <alignment horizontal="center" vertical="center" wrapText="1"/>
    </xf>
    <xf numFmtId="0" fontId="34" fillId="0" borderId="12" xfId="4" applyFont="1" applyBorder="1" applyAlignment="1">
      <alignment horizontal="center" vertical="center" wrapText="1"/>
    </xf>
    <xf numFmtId="0" fontId="22" fillId="0" borderId="8" xfId="3" applyFont="1" applyBorder="1" applyAlignment="1">
      <alignment horizontal="left" wrapText="1"/>
    </xf>
    <xf numFmtId="0" fontId="22" fillId="0" borderId="9" xfId="3" applyFont="1" applyBorder="1" applyAlignment="1">
      <alignment horizontal="left" wrapText="1"/>
    </xf>
    <xf numFmtId="0" fontId="27" fillId="0" borderId="0" xfId="3" applyFont="1" applyAlignment="1">
      <alignment horizontal="right" vertical="center"/>
    </xf>
    <xf numFmtId="0" fontId="28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9" xfId="3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44" fontId="15" fillId="0" borderId="0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center" wrapText="1"/>
    </xf>
    <xf numFmtId="0" fontId="21" fillId="0" borderId="10" xfId="1" applyFont="1" applyFill="1" applyBorder="1" applyAlignment="1">
      <alignment horizontal="left" vertical="center" wrapText="1"/>
    </xf>
    <xf numFmtId="0" fontId="21" fillId="0" borderId="9" xfId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wrapText="1"/>
    </xf>
    <xf numFmtId="164" fontId="4" fillId="0" borderId="2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0" fillId="0" borderId="10" xfId="1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Border="1" applyAlignment="1">
      <alignment horizontal="center" vertical="center" wrapText="1"/>
    </xf>
    <xf numFmtId="0" fontId="23" fillId="2" borderId="0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 applyProtection="1">
      <alignment horizontal="center" vertical="top" wrapText="1"/>
    </xf>
  </cellXfs>
  <cellStyles count="123">
    <cellStyle name="Excel Built-in Hyperlink" xfId="6"/>
    <cellStyle name="Excel Built-in Normal" xfId="7"/>
    <cellStyle name="Excel Built-in Normal 1" xfId="8"/>
    <cellStyle name="Excel Built-in Normal 2" xfId="9"/>
    <cellStyle name="Excel Built-in Normal 3" xfId="10"/>
    <cellStyle name="Excel Built-in Normal 4" xfId="11"/>
    <cellStyle name="Excel Built-in Normal_Анкета_Регион 240310изм" xfId="12"/>
    <cellStyle name="Excel_BuiltIn_Hyperlink" xfId="13"/>
    <cellStyle name="Денежный" xfId="2" builtinId="4"/>
    <cellStyle name="Денежный 2" xfId="14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2" xfId="1"/>
    <cellStyle name="Обычный 2 10" xfId="22"/>
    <cellStyle name="Обычный 2 11" xfId="23"/>
    <cellStyle name="Обычный 2 12" xfId="24"/>
    <cellStyle name="Обычный 2 13" xfId="25"/>
    <cellStyle name="Обычный 2 14" xfId="26"/>
    <cellStyle name="Обычный 2 15" xfId="27"/>
    <cellStyle name="Обычный 2 16" xfId="28"/>
    <cellStyle name="Обычный 2 17" xfId="29"/>
    <cellStyle name="Обычный 2 18" xfId="30"/>
    <cellStyle name="Обычный 2 19" xfId="31"/>
    <cellStyle name="Обычный 2 2" xfId="32"/>
    <cellStyle name="Обычный 2 2 2" xfId="33"/>
    <cellStyle name="Обычный 2 20" xfId="34"/>
    <cellStyle name="Обычный 2 21" xfId="35"/>
    <cellStyle name="Обычный 2 22" xfId="36"/>
    <cellStyle name="Обычный 2 23" xfId="37"/>
    <cellStyle name="Обычный 2 24" xfId="38"/>
    <cellStyle name="Обычный 2 25" xfId="39"/>
    <cellStyle name="Обычный 2 26" xfId="40"/>
    <cellStyle name="Обычный 2 27" xfId="41"/>
    <cellStyle name="Обычный 2 28" xfId="42"/>
    <cellStyle name="Обычный 2 29" xfId="43"/>
    <cellStyle name="Обычный 2 3" xfId="44"/>
    <cellStyle name="Обычный 2 30" xfId="45"/>
    <cellStyle name="Обычный 2 31" xfId="46"/>
    <cellStyle name="Обычный 2 32" xfId="47"/>
    <cellStyle name="Обычный 2 33" xfId="48"/>
    <cellStyle name="Обычный 2 34" xfId="49"/>
    <cellStyle name="Обычный 2 35" xfId="50"/>
    <cellStyle name="Обычный 2 36" xfId="51"/>
    <cellStyle name="Обычный 2 37" xfId="52"/>
    <cellStyle name="Обычный 2 38" xfId="53"/>
    <cellStyle name="Обычный 2 39" xfId="54"/>
    <cellStyle name="Обычный 2 4" xfId="55"/>
    <cellStyle name="Обычный 2 40" xfId="56"/>
    <cellStyle name="Обычный 2 41" xfId="57"/>
    <cellStyle name="Обычный 2 42" xfId="58"/>
    <cellStyle name="Обычный 2 43" xfId="59"/>
    <cellStyle name="Обычный 2 44" xfId="60"/>
    <cellStyle name="Обычный 2 45" xfId="61"/>
    <cellStyle name="Обычный 2 46" xfId="62"/>
    <cellStyle name="Обычный 2 47" xfId="63"/>
    <cellStyle name="Обычный 2 48" xfId="64"/>
    <cellStyle name="Обычный 2 49" xfId="65"/>
    <cellStyle name="Обычный 2 5" xfId="66"/>
    <cellStyle name="Обычный 2 50" xfId="67"/>
    <cellStyle name="Обычный 2 51" xfId="68"/>
    <cellStyle name="Обычный 2 52" xfId="69"/>
    <cellStyle name="Обычный 2 53" xfId="70"/>
    <cellStyle name="Обычный 2 54" xfId="71"/>
    <cellStyle name="Обычный 2 55" xfId="72"/>
    <cellStyle name="Обычный 2 56" xfId="73"/>
    <cellStyle name="Обычный 2 57" xfId="74"/>
    <cellStyle name="Обычный 2 58" xfId="75"/>
    <cellStyle name="Обычный 2 59" xfId="76"/>
    <cellStyle name="Обычный 2 6" xfId="77"/>
    <cellStyle name="Обычный 2 60" xfId="78"/>
    <cellStyle name="Обычный 2 61" xfId="79"/>
    <cellStyle name="Обычный 2 62" xfId="80"/>
    <cellStyle name="Обычный 2 63" xfId="81"/>
    <cellStyle name="Обычный 2 64" xfId="82"/>
    <cellStyle name="Обычный 2 65" xfId="83"/>
    <cellStyle name="Обычный 2 66" xfId="84"/>
    <cellStyle name="Обычный 2 67" xfId="85"/>
    <cellStyle name="Обычный 2 68" xfId="86"/>
    <cellStyle name="Обычный 2 69" xfId="87"/>
    <cellStyle name="Обычный 2 7" xfId="88"/>
    <cellStyle name="Обычный 2 70" xfId="89"/>
    <cellStyle name="Обычный 2 71" xfId="90"/>
    <cellStyle name="Обычный 2 72" xfId="91"/>
    <cellStyle name="Обычный 2 73" xfId="92"/>
    <cellStyle name="Обычный 2 74" xfId="93"/>
    <cellStyle name="Обычный 2 75" xfId="94"/>
    <cellStyle name="Обычный 2 76" xfId="95"/>
    <cellStyle name="Обычный 2 77" xfId="96"/>
    <cellStyle name="Обычный 2 78" xfId="97"/>
    <cellStyle name="Обычный 2 79" xfId="98"/>
    <cellStyle name="Обычный 2 8" xfId="99"/>
    <cellStyle name="Обычный 2 80" xfId="100"/>
    <cellStyle name="Обычный 2 81" xfId="101"/>
    <cellStyle name="Обычный 2 82" xfId="102"/>
    <cellStyle name="Обычный 2 83" xfId="103"/>
    <cellStyle name="Обычный 2 84" xfId="104"/>
    <cellStyle name="Обычный 2 9" xfId="105"/>
    <cellStyle name="Обычный 2_Реестр ответственныз за энергосбережение бюджет от 28.04.2010" xfId="106"/>
    <cellStyle name="Обычный 3" xfId="4"/>
    <cellStyle name="Обычный 3 2" xfId="107"/>
    <cellStyle name="Обычный 4" xfId="108"/>
    <cellStyle name="Обычный 4 2" xfId="3"/>
    <cellStyle name="Обычный 4 2 2" xfId="109"/>
    <cellStyle name="Обычный 4 2 2 3" xfId="5"/>
    <cellStyle name="Обычный 4 3" xfId="110"/>
    <cellStyle name="Обычный 4 3 2" xfId="111"/>
    <cellStyle name="Обычный 4 3 2 3" xfId="112"/>
    <cellStyle name="Обычный 5" xfId="113"/>
    <cellStyle name="Обычный 6" xfId="114"/>
    <cellStyle name="Обычный 7" xfId="115"/>
    <cellStyle name="Обычный 8" xfId="116"/>
    <cellStyle name="Обычный 9" xfId="117"/>
    <cellStyle name="Процентный 2" xfId="118"/>
    <cellStyle name="Процентный 2 2" xfId="119"/>
    <cellStyle name="Процентный 3" xfId="120"/>
    <cellStyle name="Финансовый 2" xfId="121"/>
    <cellStyle name="Финансовый 2 2" xfId="122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01"/>
  <sheetViews>
    <sheetView zoomScaleNormal="100" workbookViewId="0">
      <selection activeCell="D17" sqref="D17"/>
    </sheetView>
  </sheetViews>
  <sheetFormatPr defaultRowHeight="11.25"/>
  <cols>
    <col min="1" max="1" width="3.42578125" style="117" customWidth="1"/>
    <col min="2" max="2" width="5.140625" style="117" hidden="1" customWidth="1"/>
    <col min="3" max="3" width="19.28515625" style="118" hidden="1" customWidth="1"/>
    <col min="4" max="4" width="41.85546875" style="119" customWidth="1"/>
    <col min="5" max="5" width="14.140625" style="119" customWidth="1"/>
    <col min="6" max="6" width="5.85546875" style="119" customWidth="1"/>
    <col min="7" max="7" width="14.5703125" style="119" customWidth="1"/>
    <col min="8" max="8" width="9.7109375" style="119" customWidth="1"/>
    <col min="9" max="9" width="11.7109375" style="119" customWidth="1"/>
    <col min="10" max="10" width="10.140625" style="117" customWidth="1"/>
    <col min="11" max="11" width="15.7109375" style="117" customWidth="1"/>
    <col min="12" max="12" width="16.42578125" style="117" customWidth="1"/>
    <col min="13" max="16384" width="9.140625" style="117"/>
  </cols>
  <sheetData>
    <row r="1" spans="1:53" ht="22.5" customHeight="1">
      <c r="J1" s="229" t="s">
        <v>88</v>
      </c>
      <c r="K1" s="229"/>
      <c r="L1" s="229"/>
    </row>
    <row r="2" spans="1:53" ht="21" customHeight="1">
      <c r="A2" s="230" t="s">
        <v>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120"/>
      <c r="M2" s="120"/>
      <c r="N2" s="120"/>
      <c r="O2" s="120"/>
      <c r="P2" s="120"/>
    </row>
    <row r="3" spans="1:53" ht="23.25" customHeight="1">
      <c r="A3" s="230" t="s">
        <v>89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120"/>
      <c r="M3" s="120"/>
      <c r="N3" s="120"/>
      <c r="O3" s="120"/>
      <c r="P3" s="120"/>
    </row>
    <row r="4" spans="1:53" ht="33" customHeight="1">
      <c r="A4" s="230" t="s">
        <v>90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120"/>
      <c r="M4" s="120"/>
      <c r="N4" s="120"/>
      <c r="O4" s="120"/>
      <c r="P4" s="120"/>
    </row>
    <row r="5" spans="1:53" ht="20.25" customHeight="1">
      <c r="A5" s="231" t="s">
        <v>91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120"/>
      <c r="M5" s="120"/>
      <c r="N5" s="120"/>
      <c r="O5" s="120"/>
      <c r="P5" s="120"/>
    </row>
    <row r="6" spans="1:53" ht="15.75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53" ht="12.75">
      <c r="A7" s="232" t="s">
        <v>1</v>
      </c>
      <c r="B7" s="122"/>
      <c r="C7" s="122"/>
      <c r="D7" s="222" t="s">
        <v>92</v>
      </c>
      <c r="E7" s="234" t="s">
        <v>93</v>
      </c>
      <c r="F7" s="222" t="s">
        <v>94</v>
      </c>
      <c r="G7" s="222" t="s">
        <v>95</v>
      </c>
      <c r="H7" s="220" t="s">
        <v>96</v>
      </c>
      <c r="I7" s="221"/>
      <c r="J7" s="222" t="s">
        <v>16</v>
      </c>
      <c r="K7" s="222"/>
      <c r="L7" s="223" t="s">
        <v>97</v>
      </c>
    </row>
    <row r="8" spans="1:53" ht="71.25" customHeight="1">
      <c r="A8" s="233"/>
      <c r="B8" s="123" t="s">
        <v>1</v>
      </c>
      <c r="C8" s="124" t="s">
        <v>98</v>
      </c>
      <c r="D8" s="233"/>
      <c r="E8" s="235"/>
      <c r="F8" s="233"/>
      <c r="G8" s="233"/>
      <c r="H8" s="125" t="s">
        <v>99</v>
      </c>
      <c r="I8" s="125" t="s">
        <v>100</v>
      </c>
      <c r="J8" s="126" t="s">
        <v>101</v>
      </c>
      <c r="K8" s="127" t="s">
        <v>102</v>
      </c>
      <c r="L8" s="224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9"/>
      <c r="AT8" s="129"/>
      <c r="AU8" s="129"/>
      <c r="AV8" s="129"/>
      <c r="AW8" s="129"/>
      <c r="AX8" s="129"/>
      <c r="AY8" s="129"/>
      <c r="AZ8" s="129"/>
      <c r="BA8" s="129"/>
    </row>
    <row r="9" spans="1:53" ht="18" customHeight="1">
      <c r="A9" s="130">
        <v>1</v>
      </c>
      <c r="B9" s="131"/>
      <c r="C9" s="132"/>
      <c r="D9" s="130">
        <v>2</v>
      </c>
      <c r="E9" s="130">
        <v>3</v>
      </c>
      <c r="F9" s="130">
        <v>4</v>
      </c>
      <c r="G9" s="130">
        <v>5</v>
      </c>
      <c r="H9" s="125" t="s">
        <v>103</v>
      </c>
      <c r="I9" s="125" t="s">
        <v>104</v>
      </c>
      <c r="J9" s="133">
        <v>8</v>
      </c>
      <c r="K9" s="134">
        <v>9</v>
      </c>
      <c r="L9" s="134">
        <v>10</v>
      </c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9"/>
      <c r="AT9" s="129"/>
      <c r="AU9" s="129"/>
      <c r="AV9" s="129"/>
      <c r="AW9" s="129"/>
      <c r="AX9" s="129"/>
      <c r="AY9" s="129"/>
      <c r="AZ9" s="129"/>
      <c r="BA9" s="129"/>
    </row>
    <row r="10" spans="1:53" ht="18" customHeight="1">
      <c r="A10" s="211" t="s">
        <v>105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  <c r="L10" s="135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spans="1:53" ht="18" customHeight="1">
      <c r="A11" s="211" t="s">
        <v>106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6"/>
      <c r="L11" s="135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spans="1:53" ht="54" customHeight="1">
      <c r="A12" s="136">
        <v>1</v>
      </c>
      <c r="B12" s="137" t="s">
        <v>107</v>
      </c>
      <c r="C12" s="138" t="s">
        <v>108</v>
      </c>
      <c r="D12" s="139" t="s">
        <v>109</v>
      </c>
      <c r="E12" s="136" t="s">
        <v>47</v>
      </c>
      <c r="F12" s="136" t="s">
        <v>110</v>
      </c>
      <c r="G12" s="140">
        <v>33</v>
      </c>
      <c r="H12" s="141">
        <v>32.700000000000003</v>
      </c>
      <c r="I12" s="141">
        <v>32.700000000000003</v>
      </c>
      <c r="J12" s="142">
        <f>I12-H12</f>
        <v>0</v>
      </c>
      <c r="K12" s="143">
        <f>I12/H12</f>
        <v>1</v>
      </c>
      <c r="L12" s="144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spans="1:53" ht="56.25" customHeight="1">
      <c r="A13" s="136">
        <f>A12+1</f>
        <v>2</v>
      </c>
      <c r="B13" s="137" t="s">
        <v>111</v>
      </c>
      <c r="C13" s="145"/>
      <c r="D13" s="139" t="s">
        <v>112</v>
      </c>
      <c r="E13" s="136" t="s">
        <v>47</v>
      </c>
      <c r="F13" s="136" t="s">
        <v>113</v>
      </c>
      <c r="G13" s="140">
        <v>0.2</v>
      </c>
      <c r="H13" s="146">
        <v>0.2</v>
      </c>
      <c r="I13" s="146">
        <v>0.2</v>
      </c>
      <c r="J13" s="142">
        <f t="shared" ref="J13:J49" si="0">I13-H13</f>
        <v>0</v>
      </c>
      <c r="K13" s="143">
        <f t="shared" ref="K13:K49" si="1">I13/H13</f>
        <v>1</v>
      </c>
      <c r="L13" s="144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spans="1:53" ht="53.25" customHeight="1">
      <c r="A14" s="136">
        <f t="shared" ref="A14:A49" si="2">A13+1</f>
        <v>3</v>
      </c>
      <c r="B14" s="137" t="s">
        <v>114</v>
      </c>
      <c r="C14" s="145"/>
      <c r="D14" s="139" t="s">
        <v>115</v>
      </c>
      <c r="E14" s="136" t="s">
        <v>47</v>
      </c>
      <c r="F14" s="136" t="s">
        <v>116</v>
      </c>
      <c r="G14" s="140">
        <v>8.3000000000000007</v>
      </c>
      <c r="H14" s="146">
        <v>8.1999999999999993</v>
      </c>
      <c r="I14" s="146">
        <v>9.6</v>
      </c>
      <c r="J14" s="142">
        <f t="shared" si="0"/>
        <v>1.4000000000000004</v>
      </c>
      <c r="K14" s="143">
        <f t="shared" si="1"/>
        <v>1.1707317073170733</v>
      </c>
      <c r="L14" s="227" t="s">
        <v>117</v>
      </c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spans="1:53" ht="53.25" customHeight="1">
      <c r="A15" s="136">
        <f t="shared" si="2"/>
        <v>4</v>
      </c>
      <c r="B15" s="137" t="s">
        <v>118</v>
      </c>
      <c r="C15" s="145"/>
      <c r="D15" s="139" t="s">
        <v>119</v>
      </c>
      <c r="E15" s="136" t="s">
        <v>47</v>
      </c>
      <c r="F15" s="136" t="s">
        <v>116</v>
      </c>
      <c r="G15" s="140">
        <v>3.2</v>
      </c>
      <c r="H15" s="146">
        <v>3.2</v>
      </c>
      <c r="I15" s="146">
        <v>5.4</v>
      </c>
      <c r="J15" s="142">
        <f t="shared" si="0"/>
        <v>2.2000000000000002</v>
      </c>
      <c r="K15" s="143">
        <f t="shared" si="1"/>
        <v>1.6875</v>
      </c>
      <c r="L15" s="228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</row>
    <row r="16" spans="1:53" ht="48.75" customHeight="1">
      <c r="A16" s="136">
        <f t="shared" si="2"/>
        <v>5</v>
      </c>
      <c r="B16" s="137" t="s">
        <v>120</v>
      </c>
      <c r="C16" s="145"/>
      <c r="D16" s="139" t="s">
        <v>121</v>
      </c>
      <c r="E16" s="136" t="s">
        <v>47</v>
      </c>
      <c r="F16" s="136" t="s">
        <v>116</v>
      </c>
      <c r="G16" s="140">
        <v>0</v>
      </c>
      <c r="H16" s="146">
        <v>0</v>
      </c>
      <c r="I16" s="146">
        <v>0</v>
      </c>
      <c r="J16" s="142">
        <f t="shared" si="0"/>
        <v>0</v>
      </c>
      <c r="K16" s="143">
        <v>1</v>
      </c>
      <c r="L16" s="144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</row>
    <row r="17" spans="1:53" ht="102" customHeight="1">
      <c r="A17" s="136">
        <f t="shared" si="2"/>
        <v>6</v>
      </c>
      <c r="B17" s="137" t="s">
        <v>122</v>
      </c>
      <c r="C17" s="145"/>
      <c r="D17" s="139" t="s">
        <v>123</v>
      </c>
      <c r="E17" s="136" t="s">
        <v>47</v>
      </c>
      <c r="F17" s="136" t="s">
        <v>124</v>
      </c>
      <c r="G17" s="140">
        <v>0</v>
      </c>
      <c r="H17" s="146">
        <v>0</v>
      </c>
      <c r="I17" s="146">
        <v>0</v>
      </c>
      <c r="J17" s="142">
        <f t="shared" si="0"/>
        <v>0</v>
      </c>
      <c r="K17" s="143">
        <v>1</v>
      </c>
      <c r="L17" s="144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</row>
    <row r="18" spans="1:53" ht="51.75" customHeight="1">
      <c r="A18" s="136">
        <f t="shared" si="2"/>
        <v>7</v>
      </c>
      <c r="B18" s="137" t="s">
        <v>125</v>
      </c>
      <c r="C18" s="145"/>
      <c r="D18" s="139" t="s">
        <v>126</v>
      </c>
      <c r="E18" s="136" t="s">
        <v>47</v>
      </c>
      <c r="F18" s="136" t="s">
        <v>127</v>
      </c>
      <c r="G18" s="140">
        <v>0</v>
      </c>
      <c r="H18" s="146">
        <v>0</v>
      </c>
      <c r="I18" s="146">
        <v>0</v>
      </c>
      <c r="J18" s="142">
        <f t="shared" si="0"/>
        <v>0</v>
      </c>
      <c r="K18" s="143">
        <v>1</v>
      </c>
      <c r="L18" s="144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</row>
    <row r="19" spans="1:53" ht="18.75" customHeight="1">
      <c r="A19" s="211" t="s">
        <v>128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  <c r="L19" s="147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</row>
    <row r="20" spans="1:53" ht="53.25" customHeight="1">
      <c r="A20" s="136">
        <v>1</v>
      </c>
      <c r="B20" s="148" t="s">
        <v>129</v>
      </c>
      <c r="C20" s="149" t="s">
        <v>130</v>
      </c>
      <c r="D20" s="139" t="s">
        <v>131</v>
      </c>
      <c r="E20" s="136" t="s">
        <v>47</v>
      </c>
      <c r="F20" s="136" t="s">
        <v>110</v>
      </c>
      <c r="G20" s="140">
        <v>33.6</v>
      </c>
      <c r="H20" s="146">
        <v>31.5</v>
      </c>
      <c r="I20" s="146">
        <v>37.4</v>
      </c>
      <c r="J20" s="142">
        <f t="shared" si="0"/>
        <v>5.8999999999999986</v>
      </c>
      <c r="K20" s="143">
        <f t="shared" si="1"/>
        <v>1.1873015873015873</v>
      </c>
      <c r="L20" s="150" t="s">
        <v>132</v>
      </c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8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</row>
    <row r="21" spans="1:53" ht="42" customHeight="1">
      <c r="A21" s="136">
        <f t="shared" si="2"/>
        <v>2</v>
      </c>
      <c r="B21" s="148" t="s">
        <v>133</v>
      </c>
      <c r="C21" s="151"/>
      <c r="D21" s="139" t="s">
        <v>134</v>
      </c>
      <c r="E21" s="136" t="s">
        <v>47</v>
      </c>
      <c r="F21" s="136" t="s">
        <v>113</v>
      </c>
      <c r="G21" s="140">
        <v>0.2</v>
      </c>
      <c r="H21" s="146">
        <v>0.2</v>
      </c>
      <c r="I21" s="146">
        <v>0.2</v>
      </c>
      <c r="J21" s="142">
        <f t="shared" si="0"/>
        <v>0</v>
      </c>
      <c r="K21" s="143">
        <f t="shared" si="1"/>
        <v>1</v>
      </c>
      <c r="L21" s="15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</row>
    <row r="22" spans="1:53" ht="34.5" customHeight="1">
      <c r="A22" s="136">
        <f t="shared" si="2"/>
        <v>3</v>
      </c>
      <c r="B22" s="148" t="s">
        <v>135</v>
      </c>
      <c r="C22" s="151"/>
      <c r="D22" s="139" t="s">
        <v>136</v>
      </c>
      <c r="E22" s="136" t="s">
        <v>47</v>
      </c>
      <c r="F22" s="136" t="s">
        <v>116</v>
      </c>
      <c r="G22" s="140">
        <v>28</v>
      </c>
      <c r="H22" s="146">
        <v>27.5</v>
      </c>
      <c r="I22" s="146">
        <v>25.1</v>
      </c>
      <c r="J22" s="142">
        <f t="shared" si="0"/>
        <v>-2.3999999999999986</v>
      </c>
      <c r="K22" s="143">
        <f t="shared" si="1"/>
        <v>0.91272727272727283</v>
      </c>
      <c r="L22" s="214" t="s">
        <v>137</v>
      </c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</row>
    <row r="23" spans="1:53" ht="34.5" customHeight="1">
      <c r="A23" s="136">
        <f t="shared" si="2"/>
        <v>4</v>
      </c>
      <c r="B23" s="148" t="s">
        <v>138</v>
      </c>
      <c r="C23" s="151"/>
      <c r="D23" s="139" t="s">
        <v>139</v>
      </c>
      <c r="E23" s="136" t="s">
        <v>47</v>
      </c>
      <c r="F23" s="136" t="s">
        <v>116</v>
      </c>
      <c r="G23" s="140">
        <v>19.5</v>
      </c>
      <c r="H23" s="146">
        <v>19.399999999999999</v>
      </c>
      <c r="I23" s="146">
        <v>17.899999999999999</v>
      </c>
      <c r="J23" s="142">
        <f t="shared" si="0"/>
        <v>-1.5</v>
      </c>
      <c r="K23" s="143">
        <f t="shared" si="1"/>
        <v>0.92268041237113396</v>
      </c>
      <c r="L23" s="215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</row>
    <row r="24" spans="1:53" ht="42.75" customHeight="1">
      <c r="A24" s="136">
        <f t="shared" si="2"/>
        <v>5</v>
      </c>
      <c r="B24" s="148" t="s">
        <v>140</v>
      </c>
      <c r="C24" s="151"/>
      <c r="D24" s="139" t="s">
        <v>141</v>
      </c>
      <c r="E24" s="136" t="s">
        <v>47</v>
      </c>
      <c r="F24" s="136" t="s">
        <v>116</v>
      </c>
      <c r="G24" s="140">
        <v>109</v>
      </c>
      <c r="H24" s="146">
        <v>109</v>
      </c>
      <c r="I24" s="146">
        <v>68.3</v>
      </c>
      <c r="J24" s="142">
        <f t="shared" si="0"/>
        <v>-40.700000000000003</v>
      </c>
      <c r="K24" s="143">
        <f t="shared" si="1"/>
        <v>0.62660550458715591</v>
      </c>
      <c r="L24" s="216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</row>
    <row r="25" spans="1:53" ht="30" customHeight="1">
      <c r="A25" s="136">
        <f t="shared" si="2"/>
        <v>6</v>
      </c>
      <c r="B25" s="148" t="s">
        <v>142</v>
      </c>
      <c r="C25" s="151"/>
      <c r="D25" s="139" t="s">
        <v>143</v>
      </c>
      <c r="E25" s="136" t="s">
        <v>47</v>
      </c>
      <c r="F25" s="136" t="s">
        <v>144</v>
      </c>
      <c r="G25" s="140">
        <v>0.03</v>
      </c>
      <c r="H25" s="146">
        <v>0.03</v>
      </c>
      <c r="I25" s="146">
        <v>0.03</v>
      </c>
      <c r="J25" s="142">
        <f t="shared" si="0"/>
        <v>0</v>
      </c>
      <c r="K25" s="143">
        <f t="shared" si="1"/>
        <v>1</v>
      </c>
      <c r="L25" s="150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</row>
    <row r="26" spans="1:53" ht="72.75" customHeight="1">
      <c r="A26" s="136">
        <f t="shared" si="2"/>
        <v>7</v>
      </c>
      <c r="B26" s="148"/>
      <c r="C26" s="151"/>
      <c r="D26" s="139" t="s">
        <v>145</v>
      </c>
      <c r="E26" s="136" t="s">
        <v>47</v>
      </c>
      <c r="F26" s="136" t="s">
        <v>116</v>
      </c>
      <c r="G26" s="140">
        <v>0</v>
      </c>
      <c r="H26" s="146">
        <v>0</v>
      </c>
      <c r="I26" s="146">
        <v>0</v>
      </c>
      <c r="J26" s="142">
        <f t="shared" si="0"/>
        <v>0</v>
      </c>
      <c r="K26" s="143">
        <v>1</v>
      </c>
      <c r="L26" s="150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</row>
    <row r="27" spans="1:53" ht="12.75">
      <c r="A27" s="211" t="s">
        <v>146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3"/>
      <c r="L27" s="147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</row>
    <row r="28" spans="1:53" ht="32.25" customHeight="1">
      <c r="A28" s="136">
        <v>1</v>
      </c>
      <c r="B28" s="152" t="s">
        <v>147</v>
      </c>
      <c r="C28" s="151"/>
      <c r="D28" s="139" t="s">
        <v>148</v>
      </c>
      <c r="E28" s="136" t="s">
        <v>47</v>
      </c>
      <c r="F28" s="136" t="s">
        <v>149</v>
      </c>
      <c r="G28" s="140">
        <v>0.2</v>
      </c>
      <c r="H28" s="146">
        <v>0.2</v>
      </c>
      <c r="I28" s="146">
        <v>0.2</v>
      </c>
      <c r="J28" s="142">
        <f t="shared" si="0"/>
        <v>0</v>
      </c>
      <c r="K28" s="143">
        <f t="shared" si="1"/>
        <v>1</v>
      </c>
      <c r="L28" s="144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</row>
    <row r="29" spans="1:53" ht="44.25" customHeight="1">
      <c r="A29" s="136">
        <f t="shared" si="2"/>
        <v>2</v>
      </c>
      <c r="B29" s="152" t="s">
        <v>150</v>
      </c>
      <c r="C29" s="151"/>
      <c r="D29" s="139" t="s">
        <v>151</v>
      </c>
      <c r="E29" s="136" t="s">
        <v>47</v>
      </c>
      <c r="F29" s="136" t="s">
        <v>152</v>
      </c>
      <c r="G29" s="140">
        <v>41.2</v>
      </c>
      <c r="H29" s="146">
        <v>40.700000000000003</v>
      </c>
      <c r="I29" s="146">
        <v>39.1</v>
      </c>
      <c r="J29" s="142">
        <f t="shared" si="0"/>
        <v>-1.6000000000000014</v>
      </c>
      <c r="K29" s="143">
        <f t="shared" si="1"/>
        <v>0.9606879606879607</v>
      </c>
      <c r="L29" s="144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</row>
    <row r="30" spans="1:53" ht="36.75" customHeight="1">
      <c r="A30" s="136">
        <f t="shared" si="2"/>
        <v>3</v>
      </c>
      <c r="B30" s="152" t="s">
        <v>153</v>
      </c>
      <c r="C30" s="151"/>
      <c r="D30" s="139" t="s">
        <v>154</v>
      </c>
      <c r="E30" s="136" t="s">
        <v>47</v>
      </c>
      <c r="F30" s="136" t="s">
        <v>124</v>
      </c>
      <c r="G30" s="140">
        <v>14.2</v>
      </c>
      <c r="H30" s="146">
        <v>14.3</v>
      </c>
      <c r="I30" s="146">
        <v>17.5</v>
      </c>
      <c r="J30" s="142">
        <f t="shared" si="0"/>
        <v>3.1999999999999993</v>
      </c>
      <c r="K30" s="143">
        <f t="shared" si="1"/>
        <v>1.2237762237762237</v>
      </c>
      <c r="L30" s="217" t="s">
        <v>155</v>
      </c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</row>
    <row r="31" spans="1:53" ht="30" customHeight="1">
      <c r="A31" s="136">
        <f t="shared" si="2"/>
        <v>4</v>
      </c>
      <c r="B31" s="152" t="s">
        <v>156</v>
      </c>
      <c r="C31" s="151"/>
      <c r="D31" s="139" t="s">
        <v>157</v>
      </c>
      <c r="E31" s="136" t="s">
        <v>47</v>
      </c>
      <c r="F31" s="136" t="s">
        <v>124</v>
      </c>
      <c r="G31" s="140">
        <v>16</v>
      </c>
      <c r="H31" s="146">
        <v>15</v>
      </c>
      <c r="I31" s="146">
        <v>30.3</v>
      </c>
      <c r="J31" s="142">
        <f t="shared" si="0"/>
        <v>15.3</v>
      </c>
      <c r="K31" s="143">
        <f t="shared" si="1"/>
        <v>2.02</v>
      </c>
      <c r="L31" s="218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</row>
    <row r="32" spans="1:53" ht="45.75" customHeight="1">
      <c r="A32" s="136">
        <f t="shared" si="2"/>
        <v>5</v>
      </c>
      <c r="B32" s="152" t="s">
        <v>158</v>
      </c>
      <c r="C32" s="151"/>
      <c r="D32" s="139" t="s">
        <v>159</v>
      </c>
      <c r="E32" s="136" t="s">
        <v>47</v>
      </c>
      <c r="F32" s="136" t="s">
        <v>160</v>
      </c>
      <c r="G32" s="140">
        <v>0.7</v>
      </c>
      <c r="H32" s="146">
        <v>0.7</v>
      </c>
      <c r="I32" s="146">
        <v>0.85</v>
      </c>
      <c r="J32" s="142">
        <f t="shared" si="0"/>
        <v>0.15000000000000002</v>
      </c>
      <c r="K32" s="143">
        <f t="shared" si="1"/>
        <v>1.2142857142857144</v>
      </c>
      <c r="L32" s="218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</row>
    <row r="33" spans="1:53" ht="48" customHeight="1">
      <c r="A33" s="136">
        <f t="shared" si="2"/>
        <v>6</v>
      </c>
      <c r="B33" s="152" t="s">
        <v>161</v>
      </c>
      <c r="C33" s="151"/>
      <c r="D33" s="139" t="s">
        <v>162</v>
      </c>
      <c r="E33" s="136" t="s">
        <v>47</v>
      </c>
      <c r="F33" s="136" t="s">
        <v>160</v>
      </c>
      <c r="G33" s="140">
        <v>0.9</v>
      </c>
      <c r="H33" s="146">
        <v>0.9</v>
      </c>
      <c r="I33" s="146">
        <v>1.1499999999999999</v>
      </c>
      <c r="J33" s="142">
        <f t="shared" si="0"/>
        <v>0.24999999999999989</v>
      </c>
      <c r="K33" s="143">
        <f t="shared" si="1"/>
        <v>1.2777777777777777</v>
      </c>
      <c r="L33" s="21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</row>
    <row r="34" spans="1:53" ht="63" customHeight="1">
      <c r="A34" s="136">
        <f t="shared" si="2"/>
        <v>7</v>
      </c>
      <c r="B34" s="152" t="s">
        <v>163</v>
      </c>
      <c r="C34" s="151"/>
      <c r="D34" s="139" t="s">
        <v>164</v>
      </c>
      <c r="E34" s="136" t="s">
        <v>47</v>
      </c>
      <c r="F34" s="136" t="s">
        <v>110</v>
      </c>
      <c r="G34" s="140">
        <v>3.3</v>
      </c>
      <c r="H34" s="146">
        <v>3.3</v>
      </c>
      <c r="I34" s="146">
        <v>3.3</v>
      </c>
      <c r="J34" s="142">
        <f t="shared" si="0"/>
        <v>0</v>
      </c>
      <c r="K34" s="143">
        <f t="shared" si="1"/>
        <v>1</v>
      </c>
      <c r="L34" s="144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</row>
    <row r="35" spans="1:53" ht="36.75" customHeight="1">
      <c r="A35" s="136"/>
      <c r="B35" s="152"/>
      <c r="C35" s="151"/>
      <c r="D35" s="139" t="s">
        <v>165</v>
      </c>
      <c r="E35" s="136" t="s">
        <v>47</v>
      </c>
      <c r="F35" s="136" t="s">
        <v>166</v>
      </c>
      <c r="G35" s="140">
        <v>0</v>
      </c>
      <c r="H35" s="146">
        <v>0</v>
      </c>
      <c r="I35" s="146">
        <v>0</v>
      </c>
      <c r="J35" s="142">
        <v>0</v>
      </c>
      <c r="K35" s="143">
        <v>1</v>
      </c>
      <c r="L35" s="144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</row>
    <row r="36" spans="1:53" ht="15.75">
      <c r="A36" s="197" t="s">
        <v>167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  <c r="L36" s="147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</row>
    <row r="37" spans="1:53" ht="112.5" customHeight="1">
      <c r="A37" s="136">
        <v>1</v>
      </c>
      <c r="B37" s="136"/>
      <c r="C37" s="136"/>
      <c r="D37" s="139" t="s">
        <v>168</v>
      </c>
      <c r="E37" s="136" t="s">
        <v>47</v>
      </c>
      <c r="F37" s="136" t="s">
        <v>127</v>
      </c>
      <c r="G37" s="146">
        <v>0</v>
      </c>
      <c r="H37" s="153">
        <v>0</v>
      </c>
      <c r="I37" s="153">
        <v>0</v>
      </c>
      <c r="J37" s="154">
        <v>0</v>
      </c>
      <c r="K37" s="143">
        <v>1</v>
      </c>
      <c r="L37" s="147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</row>
    <row r="38" spans="1:53" ht="173.25" customHeight="1">
      <c r="A38" s="136">
        <v>2</v>
      </c>
      <c r="B38" s="136"/>
      <c r="C38" s="136"/>
      <c r="D38" s="139" t="s">
        <v>169</v>
      </c>
      <c r="E38" s="136" t="s">
        <v>47</v>
      </c>
      <c r="F38" s="136" t="s">
        <v>127</v>
      </c>
      <c r="G38" s="146">
        <v>0</v>
      </c>
      <c r="H38" s="153">
        <v>0</v>
      </c>
      <c r="I38" s="153">
        <v>0</v>
      </c>
      <c r="J38" s="154">
        <v>0</v>
      </c>
      <c r="K38" s="143">
        <v>1</v>
      </c>
      <c r="L38" s="147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</row>
    <row r="39" spans="1:53" ht="143.25" customHeight="1">
      <c r="A39" s="136">
        <v>3</v>
      </c>
      <c r="B39" s="136"/>
      <c r="C39" s="136"/>
      <c r="D39" s="155" t="s">
        <v>170</v>
      </c>
      <c r="E39" s="136" t="s">
        <v>47</v>
      </c>
      <c r="F39" s="136" t="s">
        <v>127</v>
      </c>
      <c r="G39" s="146">
        <v>0</v>
      </c>
      <c r="H39" s="153">
        <v>0</v>
      </c>
      <c r="I39" s="153">
        <v>0</v>
      </c>
      <c r="J39" s="154">
        <v>0</v>
      </c>
      <c r="K39" s="143">
        <v>1</v>
      </c>
      <c r="L39" s="147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</row>
    <row r="40" spans="1:53" ht="76.5">
      <c r="A40" s="136">
        <v>4</v>
      </c>
      <c r="B40" s="136"/>
      <c r="C40" s="136"/>
      <c r="D40" s="139" t="s">
        <v>171</v>
      </c>
      <c r="E40" s="136" t="s">
        <v>47</v>
      </c>
      <c r="F40" s="136" t="s">
        <v>127</v>
      </c>
      <c r="G40" s="146">
        <v>0</v>
      </c>
      <c r="H40" s="153">
        <v>0</v>
      </c>
      <c r="I40" s="153">
        <v>0</v>
      </c>
      <c r="J40" s="154">
        <v>0</v>
      </c>
      <c r="K40" s="143">
        <v>1</v>
      </c>
      <c r="L40" s="147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</row>
    <row r="41" spans="1:53" ht="157.5" customHeight="1">
      <c r="A41" s="136">
        <v>5</v>
      </c>
      <c r="B41" s="152" t="s">
        <v>172</v>
      </c>
      <c r="C41" s="151"/>
      <c r="D41" s="155" t="s">
        <v>173</v>
      </c>
      <c r="E41" s="136" t="s">
        <v>47</v>
      </c>
      <c r="F41" s="136" t="s">
        <v>127</v>
      </c>
      <c r="G41" s="146">
        <v>0</v>
      </c>
      <c r="H41" s="146">
        <v>0</v>
      </c>
      <c r="I41" s="146">
        <v>0</v>
      </c>
      <c r="J41" s="142">
        <f t="shared" si="0"/>
        <v>0</v>
      </c>
      <c r="K41" s="143">
        <v>1</v>
      </c>
      <c r="L41" s="147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</row>
    <row r="42" spans="1:53" ht="67.5" customHeight="1">
      <c r="A42" s="136">
        <v>6</v>
      </c>
      <c r="B42" s="152" t="s">
        <v>174</v>
      </c>
      <c r="C42" s="151"/>
      <c r="D42" s="155" t="s">
        <v>175</v>
      </c>
      <c r="E42" s="136" t="s">
        <v>47</v>
      </c>
      <c r="F42" s="136" t="s">
        <v>127</v>
      </c>
      <c r="G42" s="146">
        <v>0</v>
      </c>
      <c r="H42" s="146">
        <v>0</v>
      </c>
      <c r="I42" s="146">
        <v>0</v>
      </c>
      <c r="J42" s="142">
        <f t="shared" si="0"/>
        <v>0</v>
      </c>
      <c r="K42" s="143">
        <v>1</v>
      </c>
      <c r="L42" s="147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</row>
    <row r="43" spans="1:53" ht="15.75">
      <c r="A43" s="197" t="s">
        <v>176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  <c r="L43" s="147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</row>
    <row r="44" spans="1:53" ht="15.75">
      <c r="A44" s="197" t="s">
        <v>177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  <c r="L44" s="147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</row>
    <row r="45" spans="1:53" ht="66.75" customHeight="1">
      <c r="A45" s="136">
        <v>1</v>
      </c>
      <c r="B45" s="152" t="s">
        <v>178</v>
      </c>
      <c r="C45" s="151"/>
      <c r="D45" s="156" t="s">
        <v>179</v>
      </c>
      <c r="E45" s="136" t="s">
        <v>47</v>
      </c>
      <c r="F45" s="136" t="s">
        <v>124</v>
      </c>
      <c r="G45" s="146">
        <v>100</v>
      </c>
      <c r="H45" s="146">
        <v>89.9</v>
      </c>
      <c r="I45" s="146">
        <v>100</v>
      </c>
      <c r="J45" s="142">
        <f t="shared" si="0"/>
        <v>10.099999999999994</v>
      </c>
      <c r="K45" s="143">
        <f t="shared" si="1"/>
        <v>1.1123470522803114</v>
      </c>
      <c r="L45" s="157" t="s">
        <v>180</v>
      </c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</row>
    <row r="46" spans="1:53" ht="68.25" customHeight="1">
      <c r="A46" s="136">
        <f t="shared" si="2"/>
        <v>2</v>
      </c>
      <c r="B46" s="152" t="s">
        <v>181</v>
      </c>
      <c r="C46" s="151"/>
      <c r="D46" s="156" t="s">
        <v>182</v>
      </c>
      <c r="E46" s="136" t="s">
        <v>47</v>
      </c>
      <c r="F46" s="136" t="s">
        <v>124</v>
      </c>
      <c r="G46" s="158">
        <v>57.3</v>
      </c>
      <c r="H46" s="146">
        <v>70</v>
      </c>
      <c r="I46" s="146">
        <v>61.7</v>
      </c>
      <c r="J46" s="142">
        <f t="shared" si="0"/>
        <v>-8.2999999999999972</v>
      </c>
      <c r="K46" s="143">
        <f t="shared" si="1"/>
        <v>0.88142857142857145</v>
      </c>
      <c r="L46" s="200" t="s">
        <v>183</v>
      </c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</row>
    <row r="47" spans="1:53" ht="62.25" customHeight="1">
      <c r="A47" s="136">
        <f t="shared" si="2"/>
        <v>3</v>
      </c>
      <c r="B47" s="152" t="s">
        <v>184</v>
      </c>
      <c r="C47" s="151"/>
      <c r="D47" s="156" t="s">
        <v>185</v>
      </c>
      <c r="E47" s="136" t="s">
        <v>47</v>
      </c>
      <c r="F47" s="136" t="s">
        <v>124</v>
      </c>
      <c r="G47" s="158">
        <v>50.8</v>
      </c>
      <c r="H47" s="146">
        <v>100</v>
      </c>
      <c r="I47" s="146">
        <v>73.5</v>
      </c>
      <c r="J47" s="142">
        <f t="shared" si="0"/>
        <v>-26.5</v>
      </c>
      <c r="K47" s="143">
        <f t="shared" si="1"/>
        <v>0.73499999999999999</v>
      </c>
      <c r="L47" s="201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</row>
    <row r="48" spans="1:53" ht="68.25" customHeight="1">
      <c r="A48" s="136">
        <f t="shared" si="2"/>
        <v>4</v>
      </c>
      <c r="B48" s="152" t="s">
        <v>186</v>
      </c>
      <c r="C48" s="151"/>
      <c r="D48" s="156" t="s">
        <v>187</v>
      </c>
      <c r="E48" s="136" t="s">
        <v>47</v>
      </c>
      <c r="F48" s="136" t="s">
        <v>124</v>
      </c>
      <c r="G48" s="158">
        <v>60.6</v>
      </c>
      <c r="H48" s="146">
        <v>80</v>
      </c>
      <c r="I48" s="146">
        <v>70.900000000000006</v>
      </c>
      <c r="J48" s="142">
        <f t="shared" si="0"/>
        <v>-9.0999999999999943</v>
      </c>
      <c r="K48" s="143">
        <f t="shared" si="1"/>
        <v>0.88625000000000009</v>
      </c>
      <c r="L48" s="201" t="s">
        <v>183</v>
      </c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</row>
    <row r="49" spans="1:53" ht="67.5" customHeight="1">
      <c r="A49" s="136">
        <f t="shared" si="2"/>
        <v>5</v>
      </c>
      <c r="B49" s="152" t="s">
        <v>188</v>
      </c>
      <c r="C49" s="151"/>
      <c r="D49" s="156" t="s">
        <v>189</v>
      </c>
      <c r="E49" s="136" t="s">
        <v>47</v>
      </c>
      <c r="F49" s="136" t="s">
        <v>124</v>
      </c>
      <c r="G49" s="146">
        <v>95.3</v>
      </c>
      <c r="H49" s="146">
        <v>99.9</v>
      </c>
      <c r="I49" s="146">
        <v>95.3</v>
      </c>
      <c r="J49" s="142">
        <f t="shared" si="0"/>
        <v>-4.6000000000000085</v>
      </c>
      <c r="K49" s="143">
        <f t="shared" si="1"/>
        <v>0.95395395395395388</v>
      </c>
      <c r="L49" s="202"/>
      <c r="M49" s="159"/>
      <c r="N49" s="159"/>
      <c r="O49" s="159"/>
      <c r="P49" s="159"/>
      <c r="Q49" s="159"/>
      <c r="R49" s="159"/>
      <c r="S49" s="159"/>
      <c r="T49" s="159"/>
      <c r="U49" s="128"/>
      <c r="V49" s="128"/>
      <c r="W49" s="128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</row>
    <row r="50" spans="1:53" ht="15">
      <c r="A50" s="203"/>
      <c r="B50" s="204"/>
      <c r="C50" s="204"/>
      <c r="D50" s="204"/>
      <c r="E50" s="204"/>
      <c r="F50" s="204"/>
      <c r="G50" s="204"/>
      <c r="H50" s="204"/>
      <c r="I50" s="204"/>
      <c r="J50" s="204"/>
      <c r="K50" s="160"/>
      <c r="L50" s="129"/>
      <c r="M50" s="161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</row>
    <row r="51" spans="1:53" ht="15" customHeight="1">
      <c r="A51" s="205" t="s">
        <v>190</v>
      </c>
      <c r="B51" s="205"/>
      <c r="C51" s="205"/>
      <c r="D51" s="205"/>
      <c r="E51" s="207" t="s">
        <v>191</v>
      </c>
      <c r="F51" s="207"/>
      <c r="G51" s="162"/>
      <c r="H51" s="162"/>
      <c r="I51" s="162"/>
      <c r="J51" s="162"/>
      <c r="K51" s="160"/>
      <c r="L51" s="129"/>
      <c r="M51" s="161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</row>
    <row r="52" spans="1:53" ht="15" customHeight="1">
      <c r="A52" s="205"/>
      <c r="B52" s="205"/>
      <c r="C52" s="205"/>
      <c r="D52" s="205"/>
      <c r="E52" s="207"/>
      <c r="F52" s="207"/>
      <c r="G52" s="163"/>
      <c r="H52" s="163"/>
      <c r="I52" s="163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</row>
    <row r="53" spans="1:53" s="167" customFormat="1" ht="31.5" customHeight="1">
      <c r="A53" s="206"/>
      <c r="B53" s="206"/>
      <c r="C53" s="206"/>
      <c r="D53" s="206"/>
      <c r="E53" s="208"/>
      <c r="F53" s="208"/>
      <c r="G53" s="164"/>
      <c r="H53" s="165"/>
      <c r="I53" s="209" t="s">
        <v>77</v>
      </c>
      <c r="J53" s="209"/>
      <c r="K53" s="210" t="s">
        <v>192</v>
      </c>
      <c r="L53" s="210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</row>
    <row r="54" spans="1:53" ht="12" customHeight="1">
      <c r="C54" s="168"/>
      <c r="D54" s="168" t="s">
        <v>193</v>
      </c>
      <c r="E54" s="193" t="s">
        <v>21</v>
      </c>
      <c r="F54" s="194"/>
      <c r="G54" s="169" t="s">
        <v>3</v>
      </c>
      <c r="H54" s="169"/>
      <c r="I54" s="195" t="s">
        <v>22</v>
      </c>
      <c r="J54" s="196"/>
      <c r="K54" s="170" t="s">
        <v>194</v>
      </c>
      <c r="L54" s="169" t="s">
        <v>23</v>
      </c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</row>
    <row r="55" spans="1:53" ht="12">
      <c r="C55" s="168"/>
      <c r="D55" s="172"/>
      <c r="E55" s="172"/>
      <c r="F55" s="173"/>
      <c r="G55" s="168"/>
      <c r="H55" s="168"/>
      <c r="I55" s="196"/>
      <c r="J55" s="196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</row>
    <row r="56" spans="1:53" ht="12">
      <c r="C56" s="168"/>
      <c r="D56" s="172"/>
      <c r="E56" s="172"/>
      <c r="F56" s="173"/>
      <c r="G56" s="168"/>
      <c r="H56" s="168"/>
      <c r="I56" s="196"/>
      <c r="J56" s="196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</row>
    <row r="57" spans="1:53" ht="12">
      <c r="C57" s="168"/>
      <c r="D57" s="172"/>
      <c r="E57" s="172"/>
      <c r="F57" s="173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</row>
    <row r="58" spans="1:53" ht="12">
      <c r="C58" s="168"/>
      <c r="D58" s="172"/>
      <c r="E58" s="172"/>
      <c r="F58" s="173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</row>
    <row r="59" spans="1:53" ht="12"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</row>
    <row r="60" spans="1:53" ht="12.75" thickBot="1">
      <c r="C60" s="174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</row>
    <row r="61" spans="1:53" ht="12"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</row>
    <row r="62" spans="1:53" ht="12"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</row>
    <row r="63" spans="1:53" ht="12.75" thickBot="1"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</row>
    <row r="64" spans="1:53" ht="12">
      <c r="C64" s="175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</row>
    <row r="65" spans="3:44" ht="12"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</row>
    <row r="66" spans="3:44" ht="12"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</row>
    <row r="67" spans="3:44" ht="12"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</row>
    <row r="68" spans="3:44" ht="12"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</row>
    <row r="69" spans="3:44" ht="12"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</row>
    <row r="70" spans="3:44" ht="12"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</row>
    <row r="71" spans="3:44" ht="12.75" thickBot="1">
      <c r="C71" s="174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</row>
    <row r="72" spans="3:44" ht="12"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</row>
    <row r="73" spans="3:44" ht="12"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</row>
    <row r="74" spans="3:44" ht="12.75" thickBot="1"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</row>
    <row r="75" spans="3:44" ht="12">
      <c r="C75" s="175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76"/>
      <c r="S75" s="168"/>
      <c r="T75" s="168"/>
      <c r="U75" s="168"/>
      <c r="V75" s="168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</row>
    <row r="76" spans="3:44" ht="12"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76"/>
      <c r="S76" s="168"/>
      <c r="T76" s="168"/>
      <c r="U76" s="168"/>
      <c r="V76" s="168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</row>
    <row r="77" spans="3:44" ht="12"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76"/>
      <c r="S77" s="168"/>
      <c r="T77" s="168"/>
      <c r="U77" s="168"/>
      <c r="V77" s="168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</row>
    <row r="78" spans="3:44" ht="12"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76"/>
      <c r="S78" s="168"/>
      <c r="T78" s="168"/>
      <c r="U78" s="168"/>
      <c r="V78" s="168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</row>
    <row r="79" spans="3:44" ht="12"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76"/>
      <c r="S79" s="168"/>
      <c r="T79" s="168"/>
      <c r="U79" s="168"/>
      <c r="V79" s="168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</row>
    <row r="80" spans="3:44" ht="12"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76"/>
      <c r="S80" s="168"/>
      <c r="T80" s="168"/>
      <c r="U80" s="168"/>
      <c r="V80" s="168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</row>
    <row r="81" spans="3:44" ht="12"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76"/>
      <c r="S81" s="168"/>
      <c r="T81" s="168"/>
      <c r="U81" s="168"/>
      <c r="V81" s="168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</row>
    <row r="82" spans="3:44" ht="12"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76"/>
      <c r="S82" s="168"/>
      <c r="T82" s="168"/>
      <c r="U82" s="168"/>
      <c r="V82" s="168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</row>
    <row r="83" spans="3:44" ht="12"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76"/>
      <c r="S83" s="168"/>
      <c r="T83" s="168"/>
      <c r="U83" s="168"/>
      <c r="V83" s="168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</row>
    <row r="84" spans="3:44" ht="12"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76"/>
      <c r="S84" s="168"/>
      <c r="T84" s="168"/>
      <c r="U84" s="168"/>
      <c r="V84" s="168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</row>
    <row r="85" spans="3:44" ht="12"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76"/>
      <c r="S85" s="168"/>
      <c r="T85" s="168"/>
      <c r="U85" s="168"/>
      <c r="V85" s="168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</row>
    <row r="86" spans="3:44" ht="12"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76"/>
      <c r="S86" s="168"/>
      <c r="T86" s="168"/>
      <c r="U86" s="168"/>
      <c r="V86" s="168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</row>
    <row r="87" spans="3:44" ht="12"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76"/>
      <c r="S87" s="168"/>
      <c r="T87" s="168"/>
      <c r="U87" s="168"/>
      <c r="V87" s="168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</row>
    <row r="88" spans="3:44" ht="12"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76"/>
      <c r="S88" s="168"/>
      <c r="T88" s="168"/>
      <c r="U88" s="168"/>
      <c r="V88" s="168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</row>
    <row r="89" spans="3:44" ht="12"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76"/>
      <c r="S89" s="168"/>
      <c r="T89" s="168"/>
      <c r="U89" s="168"/>
      <c r="V89" s="168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</row>
    <row r="90" spans="3:44" ht="12"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76"/>
      <c r="S90" s="168"/>
      <c r="T90" s="168"/>
      <c r="U90" s="168"/>
      <c r="V90" s="168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</row>
    <row r="91" spans="3:44" ht="12"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76"/>
      <c r="S91" s="168"/>
      <c r="T91" s="168"/>
      <c r="U91" s="168"/>
      <c r="V91" s="168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</row>
    <row r="92" spans="3:44" ht="12"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76"/>
      <c r="S92" s="168"/>
      <c r="T92" s="168"/>
      <c r="U92" s="168"/>
      <c r="V92" s="168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</row>
    <row r="93" spans="3:44" ht="12"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76"/>
      <c r="S93" s="168"/>
      <c r="T93" s="168"/>
      <c r="U93" s="168"/>
      <c r="V93" s="168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</row>
    <row r="94" spans="3:44" ht="12"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76"/>
      <c r="S94" s="168"/>
      <c r="T94" s="168"/>
      <c r="U94" s="168"/>
      <c r="V94" s="168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</row>
    <row r="95" spans="3:44" ht="12"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76"/>
      <c r="S95" s="168"/>
      <c r="T95" s="168"/>
      <c r="U95" s="168"/>
      <c r="V95" s="168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</row>
    <row r="96" spans="3:44" ht="12"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76"/>
      <c r="S96" s="168"/>
      <c r="T96" s="168"/>
      <c r="U96" s="168"/>
      <c r="V96" s="168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  <c r="AO96" s="171"/>
      <c r="AP96" s="171"/>
      <c r="AQ96" s="171"/>
      <c r="AR96" s="171"/>
    </row>
    <row r="97" spans="3:44" ht="12"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76"/>
      <c r="S97" s="168"/>
      <c r="T97" s="168"/>
      <c r="U97" s="168"/>
      <c r="V97" s="168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</row>
    <row r="98" spans="3:44" ht="12"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76"/>
      <c r="S98" s="168"/>
      <c r="T98" s="168"/>
      <c r="U98" s="168"/>
      <c r="V98" s="168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</row>
    <row r="99" spans="3:44" ht="12"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76"/>
      <c r="S99" s="168"/>
      <c r="T99" s="168"/>
      <c r="U99" s="168"/>
      <c r="V99" s="168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</row>
    <row r="100" spans="3:44" ht="12"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76"/>
      <c r="S100" s="168"/>
      <c r="T100" s="168"/>
      <c r="U100" s="168"/>
      <c r="V100" s="168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</row>
    <row r="101" spans="3:44" ht="12"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76"/>
      <c r="S101" s="168"/>
      <c r="T101" s="168"/>
      <c r="U101" s="168"/>
      <c r="V101" s="168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1"/>
      <c r="AR101" s="171"/>
    </row>
    <row r="102" spans="3:44" ht="12"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76"/>
      <c r="S102" s="168"/>
      <c r="T102" s="168"/>
      <c r="U102" s="168"/>
      <c r="V102" s="168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</row>
    <row r="103" spans="3:44" ht="12"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76"/>
      <c r="S103" s="168"/>
      <c r="T103" s="168"/>
      <c r="U103" s="168"/>
      <c r="V103" s="168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</row>
    <row r="104" spans="3:44" ht="12"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76"/>
      <c r="S104" s="168"/>
      <c r="T104" s="168"/>
      <c r="U104" s="168"/>
      <c r="V104" s="168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</row>
    <row r="105" spans="3:44" ht="12"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76"/>
      <c r="S105" s="168"/>
      <c r="T105" s="168"/>
      <c r="U105" s="168"/>
      <c r="V105" s="168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</row>
    <row r="106" spans="3:44" ht="12.75" thickBo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7"/>
      <c r="S106" s="168"/>
      <c r="T106" s="168"/>
      <c r="U106" s="168"/>
      <c r="V106" s="168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</row>
    <row r="107" spans="3:44" ht="12"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</row>
    <row r="108" spans="3:44" ht="12.75" thickBot="1"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</row>
    <row r="109" spans="3:44" ht="12"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8"/>
      <c r="U109" s="168"/>
      <c r="V109" s="168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</row>
    <row r="110" spans="3:44" ht="12"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76"/>
      <c r="U110" s="168"/>
      <c r="V110" s="168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</row>
    <row r="111" spans="3:44" ht="12"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76"/>
      <c r="U111" s="168"/>
      <c r="V111" s="168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</row>
    <row r="112" spans="3:44" ht="12"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76"/>
      <c r="U112" s="168"/>
      <c r="V112" s="168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</row>
    <row r="113" spans="3:44" ht="12"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76"/>
      <c r="U113" s="168"/>
      <c r="V113" s="168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</row>
    <row r="114" spans="3:44" ht="12"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76"/>
      <c r="U114" s="168"/>
      <c r="V114" s="168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</row>
    <row r="115" spans="3:44" ht="12"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76"/>
      <c r="U115" s="168"/>
      <c r="V115" s="168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</row>
    <row r="116" spans="3:44" ht="12"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76"/>
      <c r="U116" s="168"/>
      <c r="V116" s="168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</row>
    <row r="117" spans="3:44" ht="12"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76"/>
      <c r="U117" s="168"/>
      <c r="V117" s="168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</row>
    <row r="118" spans="3:44" ht="12"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76"/>
      <c r="U118" s="168"/>
      <c r="V118" s="168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</row>
    <row r="119" spans="3:44" ht="12"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76"/>
      <c r="U119" s="168"/>
      <c r="V119" s="168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</row>
    <row r="120" spans="3:44" ht="12"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76"/>
      <c r="U120" s="168"/>
      <c r="V120" s="168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</row>
    <row r="121" spans="3:44" ht="12"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76"/>
      <c r="U121" s="168"/>
      <c r="V121" s="168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</row>
    <row r="122" spans="3:44" ht="12"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76"/>
      <c r="U122" s="168"/>
      <c r="V122" s="168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</row>
    <row r="123" spans="3:44" ht="12"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76"/>
      <c r="U123" s="168"/>
      <c r="V123" s="168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</row>
    <row r="124" spans="3:44" ht="12"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76"/>
      <c r="U124" s="168"/>
      <c r="V124" s="168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</row>
    <row r="125" spans="3:44" ht="12"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76"/>
      <c r="U125" s="168"/>
      <c r="V125" s="168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</row>
    <row r="126" spans="3:44" ht="12"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76"/>
      <c r="U126" s="168"/>
      <c r="V126" s="168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</row>
    <row r="127" spans="3:44" ht="12"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76"/>
      <c r="U127" s="168"/>
      <c r="V127" s="168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</row>
    <row r="128" spans="3:44" ht="12"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76"/>
      <c r="U128" s="168"/>
      <c r="V128" s="168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</row>
    <row r="129" spans="3:44" ht="12"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76"/>
      <c r="U129" s="168"/>
      <c r="V129" s="168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</row>
    <row r="130" spans="3:44" ht="12"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76"/>
      <c r="U130" s="168"/>
      <c r="V130" s="168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</row>
    <row r="131" spans="3:44" ht="12"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76"/>
      <c r="U131" s="168"/>
      <c r="V131" s="168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</row>
    <row r="132" spans="3:44" ht="12"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76"/>
      <c r="U132" s="168"/>
      <c r="V132" s="168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</row>
    <row r="133" spans="3:44" ht="12"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76"/>
      <c r="U133" s="168"/>
      <c r="V133" s="168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</row>
    <row r="134" spans="3:44" ht="12"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76"/>
      <c r="U134" s="168"/>
      <c r="V134" s="168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</row>
    <row r="135" spans="3:44" ht="12"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76"/>
      <c r="U135" s="168"/>
      <c r="V135" s="168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</row>
    <row r="136" spans="3:44" ht="12"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76"/>
      <c r="U136" s="168"/>
      <c r="V136" s="168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</row>
    <row r="137" spans="3:44" ht="12"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76"/>
      <c r="U137" s="168"/>
      <c r="V137" s="168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</row>
    <row r="138" spans="3:44" ht="12"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76"/>
      <c r="U138" s="168"/>
      <c r="V138" s="168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</row>
    <row r="139" spans="3:44" ht="12"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76"/>
      <c r="U139" s="168"/>
      <c r="V139" s="168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</row>
    <row r="140" spans="3:44" ht="12"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76"/>
      <c r="U140" s="168"/>
      <c r="V140" s="168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</row>
    <row r="141" spans="3:44" ht="12"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76"/>
      <c r="U141" s="168"/>
      <c r="V141" s="168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</row>
    <row r="142" spans="3:44" ht="12"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76"/>
      <c r="U142" s="168"/>
      <c r="V142" s="168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</row>
    <row r="143" spans="3:44" ht="12"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76"/>
      <c r="U143" s="168"/>
      <c r="V143" s="168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1"/>
      <c r="AQ143" s="171"/>
      <c r="AR143" s="171"/>
    </row>
    <row r="144" spans="3:44" ht="12"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76"/>
      <c r="U144" s="168"/>
      <c r="V144" s="168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  <c r="AM144" s="171"/>
      <c r="AN144" s="171"/>
      <c r="AO144" s="171"/>
      <c r="AP144" s="171"/>
      <c r="AQ144" s="171"/>
      <c r="AR144" s="171"/>
    </row>
    <row r="145" spans="3:44" ht="12"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76"/>
      <c r="U145" s="168"/>
      <c r="V145" s="168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  <c r="AM145" s="171"/>
      <c r="AN145" s="171"/>
      <c r="AO145" s="171"/>
      <c r="AP145" s="171"/>
      <c r="AQ145" s="171"/>
      <c r="AR145" s="171"/>
    </row>
    <row r="146" spans="3:44" ht="12"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76"/>
      <c r="U146" s="168"/>
      <c r="V146" s="168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</row>
    <row r="147" spans="3:44" ht="12"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76"/>
      <c r="U147" s="168"/>
      <c r="V147" s="168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  <c r="AM147" s="171"/>
      <c r="AN147" s="171"/>
      <c r="AO147" s="171"/>
      <c r="AP147" s="171"/>
      <c r="AQ147" s="171"/>
      <c r="AR147" s="171"/>
    </row>
    <row r="148" spans="3:44" ht="12"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76"/>
      <c r="U148" s="168"/>
      <c r="V148" s="168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1"/>
      <c r="AQ148" s="171"/>
      <c r="AR148" s="171"/>
    </row>
    <row r="149" spans="3:44" ht="12"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76"/>
      <c r="U149" s="168"/>
      <c r="V149" s="168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1"/>
      <c r="AN149" s="171"/>
      <c r="AO149" s="171"/>
      <c r="AP149" s="171"/>
      <c r="AQ149" s="171"/>
      <c r="AR149" s="171"/>
    </row>
    <row r="150" spans="3:44" ht="12"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76"/>
      <c r="U150" s="168"/>
      <c r="V150" s="168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</row>
    <row r="151" spans="3:44" ht="12"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76"/>
      <c r="U151" s="168"/>
      <c r="V151" s="168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</row>
    <row r="152" spans="3:44" ht="12"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76"/>
      <c r="U152" s="168"/>
      <c r="V152" s="168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</row>
    <row r="153" spans="3:44" ht="12"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76"/>
      <c r="U153" s="168"/>
      <c r="V153" s="168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</row>
    <row r="154" spans="3:44" ht="12"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76"/>
      <c r="U154" s="168"/>
      <c r="V154" s="168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</row>
    <row r="155" spans="3:44" ht="12"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76"/>
      <c r="U155" s="168"/>
      <c r="V155" s="168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</row>
    <row r="156" spans="3:44" ht="12"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76"/>
      <c r="U156" s="168"/>
      <c r="V156" s="168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</row>
    <row r="157" spans="3:44" ht="12"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76"/>
      <c r="U157" s="168"/>
      <c r="V157" s="168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</row>
    <row r="158" spans="3:44" ht="12"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76"/>
      <c r="U158" s="168"/>
      <c r="V158" s="168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</row>
    <row r="159" spans="3:44" ht="12"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76"/>
      <c r="U159" s="168"/>
      <c r="V159" s="168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</row>
    <row r="160" spans="3:44" ht="12"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76"/>
      <c r="U160" s="168"/>
      <c r="V160" s="168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</row>
    <row r="161" spans="3:44" ht="12"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76"/>
      <c r="U161" s="168"/>
      <c r="V161" s="168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</row>
    <row r="162" spans="3:44" ht="12"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76"/>
      <c r="U162" s="168"/>
      <c r="V162" s="168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</row>
    <row r="163" spans="3:44" ht="12"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76"/>
      <c r="U163" s="168"/>
      <c r="V163" s="168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</row>
    <row r="164" spans="3:44" ht="12.75" thickBot="1"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7"/>
      <c r="U164" s="168"/>
      <c r="V164" s="168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</row>
    <row r="165" spans="3:44" ht="12"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71"/>
      <c r="AP165" s="171"/>
      <c r="AQ165" s="171"/>
      <c r="AR165" s="171"/>
    </row>
    <row r="166" spans="3:44" ht="12.75" thickBot="1"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  <c r="AM166" s="171"/>
      <c r="AN166" s="171"/>
      <c r="AO166" s="171"/>
      <c r="AP166" s="171"/>
      <c r="AQ166" s="171"/>
      <c r="AR166" s="171"/>
    </row>
    <row r="167" spans="3:44" ht="12"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8"/>
      <c r="U167" s="168"/>
      <c r="V167" s="168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/>
      <c r="AL167" s="171"/>
      <c r="AM167" s="171"/>
      <c r="AN167" s="171"/>
      <c r="AO167" s="171"/>
      <c r="AP167" s="171"/>
      <c r="AQ167" s="171"/>
      <c r="AR167" s="171"/>
    </row>
    <row r="168" spans="3:44" ht="12"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76"/>
      <c r="U168" s="168"/>
      <c r="V168" s="168"/>
      <c r="W168" s="171"/>
      <c r="X168" s="171"/>
      <c r="Y168" s="171"/>
      <c r="Z168" s="171"/>
      <c r="AA168" s="171"/>
      <c r="AB168" s="171"/>
      <c r="AC168" s="171"/>
      <c r="AD168" s="171"/>
      <c r="AE168" s="171"/>
      <c r="AF168" s="171"/>
      <c r="AG168" s="171"/>
      <c r="AH168" s="171"/>
      <c r="AI168" s="171"/>
      <c r="AJ168" s="171"/>
      <c r="AK168" s="171"/>
      <c r="AL168" s="171"/>
      <c r="AM168" s="171"/>
      <c r="AN168" s="171"/>
      <c r="AO168" s="171"/>
      <c r="AP168" s="171"/>
      <c r="AQ168" s="171"/>
      <c r="AR168" s="171"/>
    </row>
    <row r="169" spans="3:44" ht="12"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76"/>
      <c r="U169" s="168"/>
      <c r="V169" s="168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</row>
    <row r="170" spans="3:44" ht="12"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76"/>
      <c r="U170" s="168"/>
      <c r="V170" s="168"/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71"/>
      <c r="AG170" s="171"/>
      <c r="AH170" s="171"/>
      <c r="AI170" s="171"/>
      <c r="AJ170" s="171"/>
      <c r="AK170" s="171"/>
      <c r="AL170" s="171"/>
      <c r="AM170" s="171"/>
      <c r="AN170" s="171"/>
      <c r="AO170" s="171"/>
      <c r="AP170" s="171"/>
      <c r="AQ170" s="171"/>
      <c r="AR170" s="171"/>
    </row>
    <row r="171" spans="3:44" ht="12"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76"/>
      <c r="U171" s="168"/>
      <c r="V171" s="168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/>
      <c r="AL171" s="171"/>
      <c r="AM171" s="171"/>
      <c r="AN171" s="171"/>
      <c r="AO171" s="171"/>
      <c r="AP171" s="171"/>
      <c r="AQ171" s="171"/>
      <c r="AR171" s="171"/>
    </row>
    <row r="172" spans="3:44" ht="12.75" thickBot="1"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7"/>
      <c r="U172" s="168"/>
      <c r="V172" s="168"/>
      <c r="W172" s="171"/>
      <c r="X172" s="171"/>
      <c r="Y172" s="171"/>
      <c r="Z172" s="171"/>
      <c r="AA172" s="171"/>
      <c r="AB172" s="171"/>
      <c r="AC172" s="171"/>
      <c r="AD172" s="171"/>
      <c r="AE172" s="171"/>
      <c r="AF172" s="171"/>
      <c r="AG172" s="171"/>
      <c r="AH172" s="171"/>
      <c r="AI172" s="171"/>
      <c r="AJ172" s="171"/>
      <c r="AK172" s="171"/>
      <c r="AL172" s="171"/>
      <c r="AM172" s="171"/>
      <c r="AN172" s="171"/>
      <c r="AO172" s="171"/>
      <c r="AP172" s="171"/>
      <c r="AQ172" s="171"/>
      <c r="AR172" s="171"/>
    </row>
    <row r="173" spans="3:44" ht="12"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71"/>
      <c r="X173" s="171"/>
      <c r="Y173" s="171"/>
      <c r="Z173" s="171"/>
      <c r="AA173" s="171"/>
      <c r="AB173" s="171"/>
      <c r="AC173" s="171"/>
      <c r="AD173" s="171"/>
      <c r="AE173" s="171"/>
      <c r="AF173" s="171"/>
      <c r="AG173" s="171"/>
      <c r="AH173" s="171"/>
      <c r="AI173" s="171"/>
      <c r="AJ173" s="171"/>
      <c r="AK173" s="171"/>
      <c r="AL173" s="171"/>
      <c r="AM173" s="171"/>
      <c r="AN173" s="171"/>
      <c r="AO173" s="171"/>
      <c r="AP173" s="171"/>
      <c r="AQ173" s="171"/>
      <c r="AR173" s="171"/>
    </row>
    <row r="174" spans="3:44" ht="12"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  <c r="AG174" s="171"/>
      <c r="AH174" s="171"/>
      <c r="AI174" s="171"/>
      <c r="AJ174" s="171"/>
      <c r="AK174" s="171"/>
      <c r="AL174" s="171"/>
      <c r="AM174" s="171"/>
      <c r="AN174" s="171"/>
      <c r="AO174" s="171"/>
      <c r="AP174" s="171"/>
      <c r="AQ174" s="171"/>
      <c r="AR174" s="171"/>
    </row>
    <row r="175" spans="3:44" ht="12.75" thickBot="1"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</row>
    <row r="176" spans="3:44" ht="12"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8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</row>
    <row r="177" spans="3:44" ht="12.75" thickBot="1">
      <c r="C177" s="174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7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  <c r="AM177" s="171"/>
      <c r="AN177" s="171"/>
      <c r="AO177" s="171"/>
      <c r="AP177" s="171"/>
      <c r="AQ177" s="171"/>
      <c r="AR177" s="171"/>
    </row>
    <row r="178" spans="3:44" ht="12"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</row>
    <row r="179" spans="3:44" ht="12"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  <c r="AM179" s="171"/>
      <c r="AN179" s="171"/>
      <c r="AO179" s="171"/>
      <c r="AP179" s="171"/>
      <c r="AQ179" s="171"/>
      <c r="AR179" s="171"/>
    </row>
    <row r="180" spans="3:44" ht="12"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  <c r="AK180" s="171"/>
      <c r="AL180" s="171"/>
      <c r="AM180" s="171"/>
      <c r="AN180" s="171"/>
      <c r="AO180" s="171"/>
      <c r="AP180" s="171"/>
      <c r="AQ180" s="171"/>
      <c r="AR180" s="171"/>
    </row>
    <row r="181" spans="3:44" ht="12"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71"/>
      <c r="X181" s="171"/>
      <c r="Y181" s="171"/>
      <c r="Z181" s="171"/>
      <c r="AA181" s="171"/>
      <c r="AB181" s="171"/>
      <c r="AC181" s="171"/>
      <c r="AD181" s="171"/>
      <c r="AE181" s="171"/>
      <c r="AF181" s="171"/>
      <c r="AG181" s="171"/>
      <c r="AH181" s="171"/>
      <c r="AI181" s="171"/>
      <c r="AJ181" s="171"/>
      <c r="AK181" s="171"/>
      <c r="AL181" s="171"/>
      <c r="AM181" s="171"/>
      <c r="AN181" s="171"/>
      <c r="AO181" s="171"/>
      <c r="AP181" s="171"/>
      <c r="AQ181" s="171"/>
      <c r="AR181" s="171"/>
    </row>
    <row r="182" spans="3:44" ht="12.75" thickBot="1"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171"/>
      <c r="AH182" s="171"/>
      <c r="AI182" s="171"/>
      <c r="AJ182" s="171"/>
      <c r="AK182" s="171"/>
      <c r="AL182" s="171"/>
      <c r="AM182" s="171"/>
      <c r="AN182" s="171"/>
      <c r="AO182" s="171"/>
      <c r="AP182" s="171"/>
      <c r="AQ182" s="171"/>
      <c r="AR182" s="171"/>
    </row>
    <row r="183" spans="3:44" ht="12">
      <c r="C183" s="179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8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  <c r="AG183" s="171"/>
      <c r="AH183" s="171"/>
      <c r="AI183" s="171"/>
      <c r="AJ183" s="171"/>
      <c r="AK183" s="171"/>
      <c r="AL183" s="171"/>
      <c r="AM183" s="171"/>
      <c r="AN183" s="171"/>
      <c r="AO183" s="171"/>
      <c r="AP183" s="171"/>
      <c r="AQ183" s="171"/>
      <c r="AR183" s="171"/>
    </row>
    <row r="184" spans="3:44" ht="12">
      <c r="C184" s="168"/>
      <c r="D184" s="168"/>
      <c r="E184" s="168"/>
      <c r="F184" s="168"/>
      <c r="G184" s="180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76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171"/>
      <c r="AE184" s="171"/>
      <c r="AF184" s="171"/>
      <c r="AG184" s="171"/>
      <c r="AH184" s="171"/>
      <c r="AI184" s="171"/>
      <c r="AJ184" s="171"/>
      <c r="AK184" s="171"/>
      <c r="AL184" s="171"/>
      <c r="AM184" s="171"/>
      <c r="AN184" s="171"/>
      <c r="AO184" s="171"/>
      <c r="AP184" s="171"/>
      <c r="AQ184" s="171"/>
      <c r="AR184" s="171"/>
    </row>
    <row r="185" spans="3:44" ht="12">
      <c r="C185" s="180"/>
      <c r="D185" s="180"/>
      <c r="E185" s="180"/>
      <c r="F185" s="180"/>
      <c r="G185" s="180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76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  <c r="AG185" s="171"/>
      <c r="AH185" s="171"/>
      <c r="AI185" s="171"/>
      <c r="AJ185" s="171"/>
      <c r="AK185" s="171"/>
      <c r="AL185" s="171"/>
      <c r="AM185" s="171"/>
      <c r="AN185" s="171"/>
      <c r="AO185" s="171"/>
      <c r="AP185" s="171"/>
      <c r="AQ185" s="171"/>
      <c r="AR185" s="171"/>
    </row>
    <row r="186" spans="3:44" ht="12">
      <c r="C186" s="180"/>
      <c r="D186" s="180"/>
      <c r="E186" s="180"/>
      <c r="F186" s="180"/>
      <c r="G186" s="180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76"/>
      <c r="U186" s="171"/>
      <c r="V186" s="171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  <c r="AG186" s="171"/>
      <c r="AH186" s="171"/>
      <c r="AI186" s="171"/>
      <c r="AJ186" s="171"/>
      <c r="AK186" s="171"/>
      <c r="AL186" s="171"/>
      <c r="AM186" s="171"/>
      <c r="AN186" s="171"/>
      <c r="AO186" s="171"/>
      <c r="AP186" s="171"/>
      <c r="AQ186" s="171"/>
      <c r="AR186" s="171"/>
    </row>
    <row r="187" spans="3:44" ht="12">
      <c r="C187" s="168"/>
      <c r="D187" s="168"/>
      <c r="E187" s="168"/>
      <c r="F187" s="168"/>
      <c r="G187" s="180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76"/>
      <c r="U187" s="171"/>
      <c r="V187" s="171"/>
      <c r="W187" s="171"/>
      <c r="X187" s="171"/>
      <c r="Y187" s="171"/>
      <c r="Z187" s="171"/>
      <c r="AA187" s="171"/>
      <c r="AB187" s="171"/>
      <c r="AC187" s="171"/>
      <c r="AD187" s="171"/>
      <c r="AE187" s="171"/>
      <c r="AF187" s="171"/>
      <c r="AG187" s="171"/>
      <c r="AH187" s="171"/>
      <c r="AI187" s="171"/>
      <c r="AJ187" s="171"/>
      <c r="AK187" s="171"/>
      <c r="AL187" s="171"/>
      <c r="AM187" s="171"/>
      <c r="AN187" s="171"/>
      <c r="AO187" s="171"/>
      <c r="AP187" s="171"/>
      <c r="AQ187" s="171"/>
      <c r="AR187" s="171"/>
    </row>
    <row r="188" spans="3:44" ht="12">
      <c r="C188" s="168"/>
      <c r="D188" s="168"/>
      <c r="E188" s="168"/>
      <c r="F188" s="168"/>
      <c r="G188" s="180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76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  <c r="AG188" s="171"/>
      <c r="AH188" s="171"/>
      <c r="AI188" s="171"/>
      <c r="AJ188" s="171"/>
      <c r="AK188" s="171"/>
      <c r="AL188" s="171"/>
      <c r="AM188" s="171"/>
      <c r="AN188" s="171"/>
      <c r="AO188" s="171"/>
      <c r="AP188" s="171"/>
      <c r="AQ188" s="171"/>
      <c r="AR188" s="171"/>
    </row>
    <row r="189" spans="3:44" ht="12">
      <c r="C189" s="168"/>
      <c r="D189" s="168"/>
      <c r="E189" s="168"/>
      <c r="F189" s="168"/>
      <c r="G189" s="180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76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</row>
    <row r="190" spans="3:44" ht="12">
      <c r="C190" s="168"/>
      <c r="D190" s="168"/>
      <c r="E190" s="168"/>
      <c r="F190" s="168"/>
      <c r="G190" s="180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76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1"/>
      <c r="AH190" s="171"/>
      <c r="AI190" s="171"/>
      <c r="AJ190" s="171"/>
      <c r="AK190" s="171"/>
      <c r="AL190" s="171"/>
      <c r="AM190" s="171"/>
      <c r="AN190" s="171"/>
      <c r="AO190" s="171"/>
      <c r="AP190" s="171"/>
      <c r="AQ190" s="171"/>
      <c r="AR190" s="171"/>
    </row>
    <row r="191" spans="3:44" ht="15">
      <c r="C191" s="168"/>
      <c r="D191" s="168"/>
      <c r="E191" s="168"/>
      <c r="F191" s="168"/>
      <c r="G191" s="180"/>
      <c r="H191" s="181"/>
      <c r="I191" s="181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82"/>
    </row>
    <row r="192" spans="3:44" ht="15">
      <c r="C192" s="168"/>
      <c r="D192" s="168"/>
      <c r="E192" s="168"/>
      <c r="F192" s="168"/>
      <c r="G192" s="180"/>
      <c r="H192" s="181"/>
      <c r="I192" s="181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82"/>
    </row>
    <row r="193" spans="3:200" ht="15">
      <c r="C193" s="168"/>
      <c r="D193" s="168"/>
      <c r="E193" s="168"/>
      <c r="F193" s="168"/>
      <c r="G193" s="180"/>
      <c r="H193" s="181"/>
      <c r="I193" s="181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82"/>
    </row>
    <row r="194" spans="3:200" ht="15.75" thickBot="1">
      <c r="C194" s="174"/>
      <c r="D194" s="174"/>
      <c r="E194" s="174"/>
      <c r="F194" s="174"/>
      <c r="G194" s="183"/>
      <c r="H194" s="184"/>
      <c r="I194" s="184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6"/>
    </row>
    <row r="195" spans="3:200" ht="15">
      <c r="C195" s="187"/>
      <c r="D195" s="163"/>
      <c r="E195" s="163"/>
      <c r="F195" s="163"/>
      <c r="G195" s="188"/>
      <c r="H195" s="188"/>
      <c r="I195" s="188"/>
    </row>
    <row r="196" spans="3:200" ht="15">
      <c r="C196" s="187"/>
      <c r="D196" s="163"/>
      <c r="E196" s="163"/>
      <c r="F196" s="163"/>
      <c r="G196" s="188"/>
      <c r="H196" s="188"/>
      <c r="I196" s="188"/>
    </row>
    <row r="197" spans="3:200" s="189" customFormat="1" ht="10.5" customHeight="1"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1"/>
      <c r="CE197" s="191"/>
      <c r="CF197" s="191"/>
      <c r="CG197" s="191"/>
      <c r="CH197" s="191"/>
      <c r="CI197" s="191"/>
      <c r="CJ197" s="191"/>
      <c r="CK197" s="191"/>
      <c r="CL197" s="191"/>
      <c r="CM197" s="191"/>
      <c r="CN197" s="191"/>
      <c r="CO197" s="191"/>
      <c r="CP197" s="191"/>
      <c r="CQ197" s="191"/>
      <c r="CR197" s="191"/>
      <c r="CS197" s="191"/>
      <c r="CT197" s="191"/>
      <c r="CU197" s="191"/>
      <c r="CV197" s="191"/>
      <c r="CW197" s="191"/>
      <c r="CX197" s="191"/>
      <c r="CY197" s="191"/>
      <c r="CZ197" s="191"/>
      <c r="DA197" s="191"/>
      <c r="DB197" s="191"/>
      <c r="DC197" s="191"/>
      <c r="DD197" s="191"/>
      <c r="DE197" s="191"/>
      <c r="DF197" s="191"/>
      <c r="DG197" s="191"/>
      <c r="DH197" s="191"/>
      <c r="DI197" s="191"/>
      <c r="DJ197" s="191"/>
      <c r="DK197" s="191"/>
      <c r="DL197" s="191"/>
      <c r="DM197" s="191"/>
      <c r="DN197" s="191"/>
      <c r="DO197" s="191"/>
      <c r="DP197" s="191"/>
      <c r="DQ197" s="191"/>
      <c r="DR197" s="191"/>
      <c r="DS197" s="191"/>
      <c r="DT197" s="191"/>
      <c r="DU197" s="191"/>
      <c r="DV197" s="191"/>
      <c r="DW197" s="191"/>
      <c r="DX197" s="191"/>
      <c r="DY197" s="191"/>
      <c r="DZ197" s="191"/>
      <c r="EA197" s="191"/>
      <c r="EB197" s="191"/>
      <c r="EC197" s="191"/>
      <c r="ED197" s="191"/>
      <c r="EE197" s="191"/>
      <c r="EF197" s="191"/>
      <c r="EG197" s="191"/>
      <c r="EH197" s="191"/>
      <c r="EI197" s="191"/>
      <c r="EJ197" s="191"/>
      <c r="EK197" s="191"/>
      <c r="EL197" s="191"/>
      <c r="EM197" s="191"/>
      <c r="EN197" s="191"/>
      <c r="EO197" s="191"/>
      <c r="EP197" s="191"/>
      <c r="EQ197" s="191"/>
      <c r="ER197" s="191"/>
      <c r="ES197" s="191"/>
      <c r="ET197" s="191"/>
      <c r="EU197" s="191"/>
      <c r="EV197" s="191"/>
      <c r="EW197" s="191"/>
      <c r="EX197" s="191"/>
      <c r="EY197" s="191"/>
      <c r="EZ197" s="191"/>
      <c r="FA197" s="191"/>
      <c r="FB197" s="191"/>
      <c r="FC197" s="191"/>
      <c r="FD197" s="191"/>
      <c r="FE197" s="191"/>
      <c r="FF197" s="191"/>
      <c r="FG197" s="191"/>
      <c r="FH197" s="191"/>
      <c r="FI197" s="191"/>
      <c r="FJ197" s="191"/>
      <c r="FK197" s="191"/>
      <c r="FL197" s="191"/>
      <c r="FM197" s="191"/>
      <c r="FN197" s="191"/>
      <c r="FO197" s="191"/>
      <c r="FP197" s="191"/>
      <c r="FQ197" s="191"/>
      <c r="FR197" s="191"/>
      <c r="FS197" s="191"/>
      <c r="FT197" s="191"/>
      <c r="FU197" s="191"/>
      <c r="FV197" s="191"/>
      <c r="FW197" s="191"/>
      <c r="FX197" s="191"/>
      <c r="FY197" s="191"/>
      <c r="FZ197" s="191"/>
      <c r="GA197" s="191"/>
      <c r="GB197" s="191"/>
      <c r="GC197" s="191"/>
      <c r="GD197" s="191"/>
      <c r="GE197" s="191"/>
      <c r="GF197" s="191"/>
      <c r="GG197" s="191"/>
      <c r="GH197" s="191"/>
      <c r="GI197" s="191"/>
      <c r="GJ197" s="191"/>
      <c r="GK197" s="191"/>
      <c r="GL197" s="191"/>
      <c r="GM197" s="191"/>
      <c r="GN197" s="191"/>
      <c r="GO197" s="191"/>
      <c r="GP197" s="191"/>
      <c r="GQ197" s="191"/>
      <c r="GR197" s="191"/>
    </row>
    <row r="198" spans="3:200" s="189" customFormat="1" ht="15"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1"/>
      <c r="CE198" s="191"/>
      <c r="CF198" s="191"/>
      <c r="CG198" s="191"/>
      <c r="CH198" s="191"/>
      <c r="CI198" s="191"/>
      <c r="CJ198" s="191"/>
      <c r="CK198" s="191"/>
      <c r="CL198" s="191"/>
      <c r="CM198" s="191"/>
      <c r="CN198" s="191"/>
      <c r="CO198" s="191"/>
      <c r="CP198" s="191"/>
      <c r="CQ198" s="191"/>
      <c r="CR198" s="191"/>
      <c r="CS198" s="191"/>
      <c r="CT198" s="191"/>
      <c r="CU198" s="191"/>
      <c r="CV198" s="191"/>
      <c r="CW198" s="191"/>
      <c r="CX198" s="191"/>
      <c r="CY198" s="191"/>
      <c r="CZ198" s="191"/>
      <c r="DA198" s="191"/>
      <c r="DB198" s="191"/>
      <c r="DC198" s="191"/>
      <c r="DD198" s="191"/>
      <c r="DE198" s="191"/>
      <c r="DF198" s="191"/>
      <c r="DG198" s="191"/>
      <c r="DH198" s="191"/>
      <c r="DI198" s="191"/>
      <c r="DJ198" s="191"/>
      <c r="DK198" s="191"/>
      <c r="DL198" s="191"/>
      <c r="DM198" s="191"/>
      <c r="DN198" s="191"/>
      <c r="DO198" s="191"/>
      <c r="DP198" s="191"/>
      <c r="DQ198" s="191"/>
      <c r="DR198" s="191"/>
      <c r="DS198" s="191"/>
      <c r="DT198" s="191"/>
      <c r="DU198" s="191"/>
      <c r="DV198" s="191"/>
      <c r="DW198" s="191"/>
      <c r="DX198" s="191"/>
      <c r="DY198" s="191"/>
      <c r="DZ198" s="191"/>
      <c r="EA198" s="191"/>
      <c r="EB198" s="191"/>
      <c r="EC198" s="191"/>
      <c r="ED198" s="191"/>
      <c r="EE198" s="191"/>
      <c r="EF198" s="191"/>
      <c r="EG198" s="191"/>
      <c r="EH198" s="191"/>
      <c r="EI198" s="191"/>
      <c r="EJ198" s="191"/>
      <c r="EK198" s="191"/>
      <c r="EL198" s="191"/>
      <c r="EM198" s="191"/>
      <c r="EN198" s="191"/>
      <c r="EO198" s="191"/>
      <c r="EP198" s="191"/>
      <c r="EQ198" s="191"/>
      <c r="ER198" s="191"/>
      <c r="ES198" s="191"/>
      <c r="ET198" s="191"/>
      <c r="EU198" s="191"/>
      <c r="EV198" s="191"/>
      <c r="EW198" s="191"/>
      <c r="EX198" s="191"/>
      <c r="EY198" s="191"/>
      <c r="EZ198" s="191"/>
      <c r="FA198" s="191"/>
      <c r="FB198" s="191"/>
      <c r="FC198" s="191"/>
      <c r="FD198" s="191"/>
      <c r="FE198" s="191"/>
      <c r="FF198" s="191"/>
      <c r="FG198" s="191"/>
      <c r="FH198" s="191"/>
      <c r="FI198" s="191"/>
      <c r="FJ198" s="191"/>
      <c r="FK198" s="191"/>
      <c r="FL198" s="191"/>
      <c r="FM198" s="191"/>
      <c r="FN198" s="191"/>
      <c r="FO198" s="191"/>
      <c r="FP198" s="191"/>
      <c r="FQ198" s="191"/>
      <c r="FR198" s="191"/>
      <c r="FS198" s="191"/>
      <c r="FT198" s="191"/>
      <c r="FU198" s="191"/>
      <c r="FV198" s="191"/>
      <c r="FW198" s="191"/>
      <c r="FX198" s="191"/>
      <c r="FY198" s="191"/>
      <c r="FZ198" s="191"/>
      <c r="GA198" s="191"/>
      <c r="GB198" s="191"/>
      <c r="GC198" s="191"/>
      <c r="GD198" s="191"/>
      <c r="GE198" s="191"/>
      <c r="GF198" s="191"/>
      <c r="GG198" s="191"/>
      <c r="GH198" s="191"/>
      <c r="GI198" s="191"/>
      <c r="GJ198" s="191"/>
      <c r="GK198" s="191"/>
      <c r="GL198" s="191"/>
      <c r="GM198" s="191"/>
      <c r="GN198" s="191"/>
      <c r="GO198" s="191"/>
      <c r="GP198" s="191"/>
      <c r="GQ198" s="191"/>
      <c r="GR198" s="191"/>
    </row>
    <row r="199" spans="3:200" s="189" customFormat="1" ht="15"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1"/>
      <c r="CE199" s="191"/>
      <c r="CF199" s="191"/>
      <c r="CG199" s="191"/>
      <c r="CH199" s="191"/>
      <c r="CI199" s="191"/>
      <c r="CJ199" s="191"/>
      <c r="CK199" s="191"/>
      <c r="CL199" s="191"/>
      <c r="CM199" s="191"/>
      <c r="CN199" s="191"/>
      <c r="CO199" s="191"/>
      <c r="CP199" s="191"/>
      <c r="CQ199" s="191"/>
      <c r="CR199" s="191"/>
      <c r="CS199" s="191"/>
      <c r="CT199" s="191"/>
      <c r="CU199" s="191"/>
      <c r="CV199" s="191"/>
      <c r="CW199" s="191"/>
      <c r="CX199" s="191"/>
      <c r="CY199" s="191"/>
      <c r="CZ199" s="191"/>
      <c r="DA199" s="191"/>
      <c r="DB199" s="191"/>
      <c r="DC199" s="191"/>
      <c r="DD199" s="191"/>
      <c r="DE199" s="191"/>
      <c r="DF199" s="191"/>
      <c r="DG199" s="191"/>
      <c r="DH199" s="191"/>
      <c r="DI199" s="191"/>
      <c r="DJ199" s="191"/>
      <c r="DK199" s="191"/>
      <c r="DL199" s="191"/>
      <c r="DM199" s="191"/>
      <c r="DN199" s="191"/>
      <c r="DO199" s="191"/>
      <c r="DP199" s="191"/>
      <c r="DQ199" s="191"/>
      <c r="DR199" s="191"/>
      <c r="DS199" s="191"/>
      <c r="DT199" s="191"/>
      <c r="DU199" s="191"/>
      <c r="DV199" s="191"/>
      <c r="DW199" s="191"/>
      <c r="DX199" s="191"/>
      <c r="DY199" s="191"/>
      <c r="DZ199" s="191"/>
      <c r="EA199" s="191"/>
      <c r="EB199" s="191"/>
      <c r="EC199" s="191"/>
      <c r="ED199" s="191"/>
      <c r="EE199" s="191"/>
      <c r="EF199" s="191"/>
      <c r="EG199" s="191"/>
      <c r="EH199" s="191"/>
      <c r="EI199" s="191"/>
      <c r="EJ199" s="191"/>
      <c r="EK199" s="191"/>
      <c r="EL199" s="191"/>
      <c r="EM199" s="191"/>
      <c r="EN199" s="191"/>
      <c r="EO199" s="191"/>
      <c r="EP199" s="191"/>
      <c r="EQ199" s="191"/>
      <c r="ER199" s="191"/>
      <c r="ES199" s="191"/>
      <c r="ET199" s="191"/>
      <c r="EU199" s="191"/>
      <c r="EV199" s="191"/>
      <c r="EW199" s="191"/>
      <c r="EX199" s="191"/>
      <c r="EY199" s="191"/>
      <c r="EZ199" s="191"/>
      <c r="FA199" s="191"/>
      <c r="FB199" s="191"/>
      <c r="FC199" s="191"/>
      <c r="FD199" s="191"/>
      <c r="FE199" s="191"/>
      <c r="FF199" s="191"/>
      <c r="FG199" s="191"/>
      <c r="FH199" s="191"/>
      <c r="FI199" s="191"/>
      <c r="FJ199" s="191"/>
      <c r="FK199" s="191"/>
      <c r="FL199" s="191"/>
      <c r="FM199" s="191"/>
      <c r="FN199" s="191"/>
      <c r="FO199" s="191"/>
      <c r="FP199" s="191"/>
      <c r="FQ199" s="191"/>
      <c r="FR199" s="191"/>
      <c r="FS199" s="191"/>
      <c r="FT199" s="191"/>
      <c r="FU199" s="191"/>
      <c r="FV199" s="191"/>
      <c r="FW199" s="191"/>
      <c r="FX199" s="191"/>
      <c r="FY199" s="191"/>
      <c r="FZ199" s="191"/>
      <c r="GA199" s="191"/>
      <c r="GB199" s="191"/>
      <c r="GC199" s="191"/>
      <c r="GD199" s="191"/>
      <c r="GE199" s="191"/>
      <c r="GF199" s="191"/>
      <c r="GG199" s="191"/>
      <c r="GH199" s="191"/>
      <c r="GI199" s="191"/>
      <c r="GJ199" s="191"/>
      <c r="GK199" s="191"/>
      <c r="GL199" s="191"/>
      <c r="GM199" s="191"/>
      <c r="GN199" s="191"/>
      <c r="GO199" s="191"/>
      <c r="GP199" s="191"/>
      <c r="GQ199" s="191"/>
      <c r="GR199" s="191"/>
    </row>
    <row r="200" spans="3:200" s="189" customFormat="1" ht="15"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1"/>
      <c r="CE200" s="191"/>
      <c r="CF200" s="191"/>
      <c r="CG200" s="191"/>
      <c r="CH200" s="191"/>
      <c r="CI200" s="191"/>
      <c r="CJ200" s="191"/>
      <c r="CK200" s="191"/>
      <c r="CL200" s="191"/>
      <c r="CM200" s="191"/>
      <c r="CN200" s="191"/>
      <c r="CO200" s="191"/>
      <c r="CP200" s="191"/>
      <c r="CQ200" s="191"/>
      <c r="CR200" s="191"/>
      <c r="CS200" s="191"/>
      <c r="CT200" s="191"/>
      <c r="CU200" s="191"/>
      <c r="CV200" s="191"/>
      <c r="CW200" s="191"/>
      <c r="CX200" s="191"/>
      <c r="CY200" s="191"/>
      <c r="CZ200" s="191"/>
      <c r="DA200" s="191"/>
      <c r="DB200" s="191"/>
      <c r="DC200" s="191"/>
      <c r="DD200" s="191"/>
      <c r="DE200" s="191"/>
      <c r="DF200" s="191"/>
      <c r="DG200" s="191"/>
      <c r="DH200" s="191"/>
      <c r="DI200" s="191"/>
      <c r="DJ200" s="191"/>
      <c r="DK200" s="191"/>
      <c r="DL200" s="191"/>
      <c r="DM200" s="191"/>
      <c r="DN200" s="191"/>
      <c r="DO200" s="191"/>
      <c r="DP200" s="191"/>
      <c r="DQ200" s="191"/>
      <c r="DR200" s="191"/>
      <c r="DS200" s="191"/>
      <c r="DT200" s="191"/>
      <c r="DU200" s="191"/>
      <c r="DV200" s="191"/>
      <c r="DW200" s="191"/>
      <c r="DX200" s="191"/>
      <c r="DY200" s="191"/>
      <c r="DZ200" s="191"/>
      <c r="EA200" s="191"/>
      <c r="EB200" s="191"/>
      <c r="EC200" s="191"/>
      <c r="ED200" s="191"/>
      <c r="EE200" s="191"/>
      <c r="EF200" s="191"/>
      <c r="EG200" s="191"/>
      <c r="EH200" s="191"/>
      <c r="EI200" s="191"/>
      <c r="EJ200" s="191"/>
      <c r="EK200" s="191"/>
      <c r="EL200" s="191"/>
      <c r="EM200" s="191"/>
      <c r="EN200" s="191"/>
      <c r="EO200" s="191"/>
      <c r="EP200" s="191"/>
      <c r="EQ200" s="191"/>
      <c r="ER200" s="191"/>
      <c r="ES200" s="191"/>
      <c r="ET200" s="191"/>
      <c r="EU200" s="191"/>
      <c r="EV200" s="191"/>
      <c r="EW200" s="191"/>
      <c r="EX200" s="191"/>
      <c r="EY200" s="191"/>
      <c r="EZ200" s="191"/>
      <c r="FA200" s="191"/>
      <c r="FB200" s="191"/>
      <c r="FC200" s="191"/>
      <c r="FD200" s="191"/>
      <c r="FE200" s="191"/>
      <c r="FF200" s="191"/>
      <c r="FG200" s="191"/>
      <c r="FH200" s="191"/>
      <c r="FI200" s="191"/>
      <c r="FJ200" s="191"/>
      <c r="FK200" s="191"/>
      <c r="FL200" s="191"/>
      <c r="FM200" s="191"/>
      <c r="FN200" s="191"/>
      <c r="FO200" s="191"/>
      <c r="FP200" s="191"/>
      <c r="FQ200" s="191"/>
      <c r="FR200" s="191"/>
      <c r="FS200" s="191"/>
      <c r="FT200" s="191"/>
      <c r="FU200" s="191"/>
      <c r="FV200" s="191"/>
      <c r="FW200" s="191"/>
      <c r="FX200" s="191"/>
      <c r="FY200" s="191"/>
      <c r="FZ200" s="191"/>
      <c r="GA200" s="191"/>
      <c r="GB200" s="191"/>
      <c r="GC200" s="191"/>
      <c r="GD200" s="191"/>
      <c r="GE200" s="191"/>
      <c r="GF200" s="191"/>
      <c r="GG200" s="191"/>
      <c r="GH200" s="191"/>
      <c r="GI200" s="191"/>
      <c r="GJ200" s="191"/>
      <c r="GK200" s="191"/>
      <c r="GL200" s="191"/>
      <c r="GM200" s="191"/>
      <c r="GN200" s="191"/>
      <c r="GO200" s="191"/>
      <c r="GP200" s="191"/>
      <c r="GQ200" s="191"/>
      <c r="GR200" s="191"/>
    </row>
    <row r="201" spans="3:200" ht="15">
      <c r="C201" s="192"/>
      <c r="D201" s="188"/>
      <c r="E201" s="188"/>
      <c r="F201" s="188"/>
      <c r="G201" s="188"/>
      <c r="H201" s="188"/>
      <c r="I201" s="188"/>
    </row>
  </sheetData>
  <mergeCells count="32">
    <mergeCell ref="J1:L1"/>
    <mergeCell ref="A2:K2"/>
    <mergeCell ref="A3:K3"/>
    <mergeCell ref="A4:K4"/>
    <mergeCell ref="A5:K5"/>
    <mergeCell ref="A43:K43"/>
    <mergeCell ref="H7:I7"/>
    <mergeCell ref="J7:K7"/>
    <mergeCell ref="L7:L8"/>
    <mergeCell ref="A10:K10"/>
    <mergeCell ref="A11:K11"/>
    <mergeCell ref="L14:L15"/>
    <mergeCell ref="A7:A8"/>
    <mergeCell ref="D7:D8"/>
    <mergeCell ref="E7:E8"/>
    <mergeCell ref="F7:F8"/>
    <mergeCell ref="G7:G8"/>
    <mergeCell ref="A19:K19"/>
    <mergeCell ref="L22:L24"/>
    <mergeCell ref="A27:K27"/>
    <mergeCell ref="L30:L33"/>
    <mergeCell ref="A36:K36"/>
    <mergeCell ref="E54:F54"/>
    <mergeCell ref="I54:J56"/>
    <mergeCell ref="A44:K44"/>
    <mergeCell ref="L46:L47"/>
    <mergeCell ref="L48:L49"/>
    <mergeCell ref="A50:J50"/>
    <mergeCell ref="A51:D53"/>
    <mergeCell ref="E51:F53"/>
    <mergeCell ref="I53:J53"/>
    <mergeCell ref="K53:L53"/>
  </mergeCells>
  <pageMargins left="0" right="0" top="0.15748031496062992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49"/>
  <sheetViews>
    <sheetView tabSelected="1" zoomScale="80" zoomScaleNormal="80" workbookViewId="0">
      <selection activeCell="N16" sqref="N16"/>
    </sheetView>
  </sheetViews>
  <sheetFormatPr defaultRowHeight="12.75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>
      <c r="A1" s="1"/>
      <c r="B1" s="1"/>
      <c r="C1" s="1"/>
      <c r="D1" s="1"/>
      <c r="E1" s="2"/>
      <c r="F1" s="2"/>
      <c r="G1" s="2"/>
      <c r="H1" s="2"/>
      <c r="I1" s="236" t="s">
        <v>4</v>
      </c>
      <c r="J1" s="236"/>
    </row>
    <row r="2" spans="1:14" ht="15.75" customHeight="1">
      <c r="A2" s="1"/>
      <c r="B2" s="1"/>
      <c r="C2" s="1"/>
      <c r="D2" s="1"/>
      <c r="E2" s="4"/>
      <c r="F2" s="4"/>
      <c r="G2" s="4"/>
      <c r="H2" s="4"/>
      <c r="I2" s="236" t="s">
        <v>5</v>
      </c>
      <c r="J2" s="236"/>
    </row>
    <row r="3" spans="1:14" ht="18" customHeight="1">
      <c r="A3" s="237" t="s">
        <v>6</v>
      </c>
      <c r="B3" s="237"/>
      <c r="C3" s="237"/>
      <c r="D3" s="237"/>
      <c r="E3" s="237"/>
      <c r="F3" s="237"/>
      <c r="G3" s="237"/>
      <c r="H3" s="237"/>
      <c r="I3" s="237"/>
      <c r="J3" s="237"/>
      <c r="K3" s="2"/>
      <c r="L3" s="1"/>
      <c r="M3" s="1"/>
      <c r="N3" s="1"/>
    </row>
    <row r="4" spans="1:14" ht="18" customHeight="1">
      <c r="A4" s="237" t="s">
        <v>7</v>
      </c>
      <c r="B4" s="237"/>
      <c r="C4" s="237"/>
      <c r="D4" s="237"/>
      <c r="E4" s="237"/>
      <c r="F4" s="237"/>
      <c r="G4" s="237"/>
      <c r="H4" s="237"/>
      <c r="I4" s="237"/>
      <c r="J4" s="237"/>
      <c r="K4" s="2"/>
      <c r="L4" s="1"/>
      <c r="M4" s="1"/>
      <c r="N4" s="1"/>
    </row>
    <row r="5" spans="1:14" ht="18" customHeight="1">
      <c r="A5" s="237" t="s">
        <v>80</v>
      </c>
      <c r="B5" s="237"/>
      <c r="C5" s="237"/>
      <c r="D5" s="237"/>
      <c r="E5" s="237"/>
      <c r="F5" s="237"/>
      <c r="G5" s="237"/>
      <c r="H5" s="237"/>
      <c r="I5" s="237"/>
      <c r="J5" s="237"/>
      <c r="K5" s="2"/>
      <c r="L5" s="1"/>
      <c r="M5" s="1"/>
      <c r="N5" s="1"/>
    </row>
    <row r="6" spans="1:14" ht="24" customHeight="1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>
      <c r="A7" s="238" t="s">
        <v>29</v>
      </c>
      <c r="B7" s="238"/>
      <c r="C7" s="238"/>
      <c r="D7" s="238"/>
      <c r="E7" s="238"/>
      <c r="F7" s="238"/>
      <c r="G7" s="238"/>
      <c r="H7" s="238"/>
      <c r="I7" s="22"/>
      <c r="J7" s="1"/>
      <c r="K7" s="1"/>
      <c r="L7" s="1"/>
      <c r="M7" s="1"/>
      <c r="N7" s="1"/>
    </row>
    <row r="8" spans="1:14" ht="12.75" customHeight="1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>
      <c r="A12" s="239" t="s">
        <v>1</v>
      </c>
      <c r="B12" s="239" t="s">
        <v>2</v>
      </c>
      <c r="C12" s="239" t="s">
        <v>11</v>
      </c>
      <c r="D12" s="239" t="s">
        <v>12</v>
      </c>
      <c r="E12" s="239" t="s">
        <v>13</v>
      </c>
      <c r="F12" s="239" t="s">
        <v>14</v>
      </c>
      <c r="G12" s="239" t="s">
        <v>15</v>
      </c>
      <c r="H12" s="239" t="s">
        <v>16</v>
      </c>
      <c r="I12" s="239"/>
      <c r="J12" s="239" t="s">
        <v>19</v>
      </c>
      <c r="K12" s="1"/>
      <c r="L12" s="1"/>
      <c r="M12" s="1"/>
      <c r="N12" s="1"/>
    </row>
    <row r="13" spans="1:14" ht="74.25" customHeight="1">
      <c r="A13" s="239"/>
      <c r="B13" s="239"/>
      <c r="C13" s="239"/>
      <c r="D13" s="239"/>
      <c r="E13" s="239"/>
      <c r="F13" s="239"/>
      <c r="G13" s="239"/>
      <c r="H13" s="58" t="s">
        <v>17</v>
      </c>
      <c r="I13" s="58" t="s">
        <v>18</v>
      </c>
      <c r="J13" s="239"/>
      <c r="K13" s="6"/>
      <c r="L13" s="1"/>
      <c r="M13" s="1"/>
      <c r="N13" s="1"/>
    </row>
    <row r="14" spans="1:14" ht="14.25" customHeight="1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5.5" customHeight="1">
      <c r="A15" s="240" t="s">
        <v>83</v>
      </c>
      <c r="B15" s="240"/>
      <c r="C15" s="240"/>
      <c r="D15" s="240"/>
      <c r="E15" s="240"/>
      <c r="F15" s="240"/>
      <c r="G15" s="240"/>
      <c r="H15" s="240"/>
      <c r="I15" s="240"/>
      <c r="J15" s="240"/>
      <c r="K15" s="6"/>
      <c r="L15" s="1"/>
      <c r="M15" s="1"/>
      <c r="N15" s="1"/>
    </row>
    <row r="16" spans="1:14" ht="25.5" customHeight="1">
      <c r="A16" s="240" t="s">
        <v>84</v>
      </c>
      <c r="B16" s="240"/>
      <c r="C16" s="240"/>
      <c r="D16" s="240"/>
      <c r="E16" s="240"/>
      <c r="F16" s="240"/>
      <c r="G16" s="240"/>
      <c r="H16" s="240"/>
      <c r="I16" s="240"/>
      <c r="J16" s="240"/>
      <c r="K16" s="6"/>
      <c r="L16" s="1"/>
      <c r="M16" s="1"/>
      <c r="N16" s="1"/>
    </row>
    <row r="17" spans="1:14" ht="27" customHeight="1">
      <c r="A17" s="247">
        <v>1</v>
      </c>
      <c r="B17" s="248" t="s">
        <v>30</v>
      </c>
      <c r="C17" s="249" t="s">
        <v>31</v>
      </c>
      <c r="D17" s="83" t="s">
        <v>32</v>
      </c>
      <c r="E17" s="101">
        <v>0</v>
      </c>
      <c r="F17" s="84">
        <v>0</v>
      </c>
      <c r="G17" s="84">
        <v>0</v>
      </c>
      <c r="H17" s="84">
        <v>0</v>
      </c>
      <c r="I17" s="85">
        <v>0</v>
      </c>
      <c r="J17" s="246" t="s">
        <v>35</v>
      </c>
      <c r="K17" s="6"/>
      <c r="L17" s="1"/>
      <c r="M17" s="1"/>
      <c r="N17" s="1"/>
    </row>
    <row r="18" spans="1:14" ht="23.25" customHeight="1">
      <c r="A18" s="247"/>
      <c r="B18" s="248"/>
      <c r="C18" s="249"/>
      <c r="D18" s="248" t="s">
        <v>20</v>
      </c>
      <c r="E18" s="250">
        <v>0</v>
      </c>
      <c r="F18" s="250">
        <v>0</v>
      </c>
      <c r="G18" s="250">
        <v>0</v>
      </c>
      <c r="H18" s="250">
        <v>0</v>
      </c>
      <c r="I18" s="251">
        <v>0</v>
      </c>
      <c r="J18" s="246"/>
      <c r="K18" s="6"/>
      <c r="L18" s="1"/>
      <c r="M18" s="1"/>
      <c r="N18" s="1"/>
    </row>
    <row r="19" spans="1:14" ht="23.25" customHeight="1">
      <c r="A19" s="247"/>
      <c r="B19" s="248"/>
      <c r="C19" s="249"/>
      <c r="D19" s="248"/>
      <c r="E19" s="250"/>
      <c r="F19" s="250"/>
      <c r="G19" s="250"/>
      <c r="H19" s="250"/>
      <c r="I19" s="251"/>
      <c r="J19" s="246"/>
      <c r="K19" s="6"/>
      <c r="L19" s="1"/>
      <c r="M19" s="1"/>
      <c r="N19" s="1"/>
    </row>
    <row r="20" spans="1:14" ht="3" customHeight="1">
      <c r="A20" s="247"/>
      <c r="B20" s="248"/>
      <c r="C20" s="249"/>
      <c r="D20" s="248"/>
      <c r="E20" s="250"/>
      <c r="F20" s="250"/>
      <c r="G20" s="250"/>
      <c r="H20" s="250"/>
      <c r="I20" s="251"/>
      <c r="J20" s="246"/>
      <c r="K20" s="6"/>
      <c r="L20" s="1"/>
      <c r="M20" s="1"/>
      <c r="N20" s="1"/>
    </row>
    <row r="21" spans="1:14" ht="0.75" customHeight="1">
      <c r="A21" s="247">
        <v>2</v>
      </c>
      <c r="B21" s="252" t="s">
        <v>33</v>
      </c>
      <c r="C21" s="245" t="s">
        <v>34</v>
      </c>
      <c r="D21" s="83" t="s">
        <v>32</v>
      </c>
      <c r="E21" s="101">
        <v>1200</v>
      </c>
      <c r="F21" s="84">
        <v>0</v>
      </c>
      <c r="G21" s="84">
        <v>0</v>
      </c>
      <c r="H21" s="84">
        <v>0</v>
      </c>
      <c r="I21" s="85">
        <v>0</v>
      </c>
      <c r="J21" s="246" t="s">
        <v>36</v>
      </c>
      <c r="K21" s="6"/>
      <c r="L21" s="1"/>
      <c r="M21" s="1"/>
      <c r="N21" s="1"/>
    </row>
    <row r="22" spans="1:14" ht="104.25" customHeight="1">
      <c r="A22" s="247"/>
      <c r="B22" s="252"/>
      <c r="C22" s="245"/>
      <c r="D22" s="83" t="s">
        <v>20</v>
      </c>
      <c r="E22" s="101">
        <v>0</v>
      </c>
      <c r="F22" s="84">
        <v>0</v>
      </c>
      <c r="G22" s="84">
        <v>0</v>
      </c>
      <c r="H22" s="84">
        <v>0</v>
      </c>
      <c r="I22" s="85">
        <v>0</v>
      </c>
      <c r="J22" s="246"/>
      <c r="K22" s="6"/>
      <c r="L22" s="1"/>
      <c r="M22" s="1"/>
      <c r="N22" s="1"/>
    </row>
    <row r="23" spans="1:14" ht="39.75" customHeight="1">
      <c r="A23" s="247">
        <v>3</v>
      </c>
      <c r="B23" s="252" t="s">
        <v>37</v>
      </c>
      <c r="C23" s="245" t="s">
        <v>34</v>
      </c>
      <c r="D23" s="83" t="s">
        <v>32</v>
      </c>
      <c r="E23" s="101">
        <v>0</v>
      </c>
      <c r="F23" s="84">
        <v>0</v>
      </c>
      <c r="G23" s="84">
        <v>0</v>
      </c>
      <c r="H23" s="84">
        <v>0</v>
      </c>
      <c r="I23" s="85">
        <v>0</v>
      </c>
      <c r="J23" s="246" t="s">
        <v>36</v>
      </c>
      <c r="K23" s="6"/>
      <c r="L23" s="1"/>
      <c r="M23" s="1"/>
      <c r="N23" s="1"/>
    </row>
    <row r="24" spans="1:14" ht="45.75" customHeight="1">
      <c r="A24" s="247"/>
      <c r="B24" s="252"/>
      <c r="C24" s="245"/>
      <c r="D24" s="83" t="s">
        <v>20</v>
      </c>
      <c r="E24" s="102">
        <v>0</v>
      </c>
      <c r="F24" s="87">
        <f>F28+F29</f>
        <v>0</v>
      </c>
      <c r="G24" s="87">
        <f>SUM(G17:G18)</f>
        <v>0</v>
      </c>
      <c r="H24" s="84">
        <f>F24-G24</f>
        <v>0</v>
      </c>
      <c r="I24" s="85">
        <v>0</v>
      </c>
      <c r="J24" s="246"/>
      <c r="K24" s="7"/>
      <c r="L24" s="1"/>
      <c r="M24" s="1"/>
      <c r="N24" s="1"/>
    </row>
    <row r="25" spans="1:14" ht="44.25" customHeight="1">
      <c r="A25" s="243">
        <v>4</v>
      </c>
      <c r="B25" s="244" t="s">
        <v>38</v>
      </c>
      <c r="C25" s="245" t="s">
        <v>34</v>
      </c>
      <c r="D25" s="83" t="s">
        <v>32</v>
      </c>
      <c r="E25" s="102">
        <v>0</v>
      </c>
      <c r="F25" s="87">
        <v>0</v>
      </c>
      <c r="G25" s="87">
        <v>0</v>
      </c>
      <c r="H25" s="84">
        <v>0</v>
      </c>
      <c r="I25" s="85">
        <v>0</v>
      </c>
      <c r="J25" s="246" t="s">
        <v>39</v>
      </c>
      <c r="K25" s="7"/>
      <c r="L25" s="1"/>
      <c r="M25" s="1"/>
      <c r="N25" s="1"/>
    </row>
    <row r="26" spans="1:14" ht="35.25" customHeight="1">
      <c r="A26" s="243"/>
      <c r="B26" s="253"/>
      <c r="C26" s="245"/>
      <c r="D26" s="83" t="s">
        <v>20</v>
      </c>
      <c r="E26" s="102">
        <v>0</v>
      </c>
      <c r="F26" s="87">
        <f>F20</f>
        <v>0</v>
      </c>
      <c r="G26" s="87">
        <v>0</v>
      </c>
      <c r="H26" s="84">
        <f>F26-G26</f>
        <v>0</v>
      </c>
      <c r="I26" s="85">
        <v>0</v>
      </c>
      <c r="J26" s="246"/>
      <c r="K26" s="7"/>
      <c r="L26" s="1"/>
      <c r="M26" s="1"/>
      <c r="N26" s="1"/>
    </row>
    <row r="27" spans="1:14" ht="24" customHeight="1">
      <c r="A27" s="243">
        <v>5</v>
      </c>
      <c r="B27" s="244" t="s">
        <v>40</v>
      </c>
      <c r="C27" s="245" t="s">
        <v>34</v>
      </c>
      <c r="D27" s="83" t="s">
        <v>32</v>
      </c>
      <c r="E27" s="102">
        <v>0</v>
      </c>
      <c r="F27" s="87">
        <f>F21+F16</f>
        <v>0</v>
      </c>
      <c r="G27" s="87">
        <f>G21+G16</f>
        <v>0</v>
      </c>
      <c r="H27" s="87">
        <f>H21+H16</f>
        <v>0</v>
      </c>
      <c r="I27" s="85">
        <v>0</v>
      </c>
      <c r="J27" s="246" t="s">
        <v>75</v>
      </c>
      <c r="K27" s="7"/>
      <c r="L27" s="1"/>
      <c r="M27" s="1"/>
      <c r="N27" s="1"/>
    </row>
    <row r="28" spans="1:14" ht="50.25" customHeight="1">
      <c r="A28" s="243"/>
      <c r="B28" s="244"/>
      <c r="C28" s="245"/>
      <c r="D28" s="83" t="s">
        <v>20</v>
      </c>
      <c r="E28" s="102">
        <v>0</v>
      </c>
      <c r="F28" s="87">
        <v>0</v>
      </c>
      <c r="G28" s="87">
        <v>0</v>
      </c>
      <c r="H28" s="87">
        <v>0</v>
      </c>
      <c r="I28" s="85">
        <v>0</v>
      </c>
      <c r="J28" s="246"/>
      <c r="K28" s="7"/>
      <c r="L28" s="1"/>
      <c r="M28" s="1"/>
      <c r="N28" s="1"/>
    </row>
    <row r="29" spans="1:14" ht="24" customHeight="1">
      <c r="A29" s="243">
        <v>6</v>
      </c>
      <c r="B29" s="244" t="s">
        <v>41</v>
      </c>
      <c r="C29" s="245" t="s">
        <v>34</v>
      </c>
      <c r="D29" s="83" t="s">
        <v>32</v>
      </c>
      <c r="E29" s="102">
        <v>0</v>
      </c>
      <c r="F29" s="87">
        <v>0</v>
      </c>
      <c r="G29" s="87">
        <v>0</v>
      </c>
      <c r="H29" s="87">
        <v>0</v>
      </c>
      <c r="I29" s="85">
        <v>0</v>
      </c>
      <c r="J29" s="246" t="s">
        <v>42</v>
      </c>
      <c r="K29" s="7"/>
      <c r="L29" s="1"/>
      <c r="M29" s="1"/>
      <c r="N29" s="1"/>
    </row>
    <row r="30" spans="1:14" ht="49.5" customHeight="1">
      <c r="A30" s="243"/>
      <c r="B30" s="244"/>
      <c r="C30" s="245"/>
      <c r="D30" s="83" t="s">
        <v>20</v>
      </c>
      <c r="E30" s="102">
        <v>0</v>
      </c>
      <c r="F30" s="87">
        <v>0</v>
      </c>
      <c r="G30" s="87">
        <v>0</v>
      </c>
      <c r="H30" s="87">
        <v>0</v>
      </c>
      <c r="I30" s="85">
        <v>0</v>
      </c>
      <c r="J30" s="246"/>
      <c r="K30" s="7"/>
      <c r="L30" s="1"/>
      <c r="M30" s="1"/>
      <c r="N30" s="1"/>
    </row>
    <row r="31" spans="1:14" ht="36.75" customHeight="1">
      <c r="A31" s="243"/>
      <c r="B31" s="255" t="s">
        <v>43</v>
      </c>
      <c r="C31" s="255"/>
      <c r="D31" s="86" t="s">
        <v>32</v>
      </c>
      <c r="E31" s="108">
        <f>SUM(E17+E23+E25+E27+E29)</f>
        <v>0</v>
      </c>
      <c r="F31" s="256">
        <v>0</v>
      </c>
      <c r="G31" s="256">
        <v>0</v>
      </c>
      <c r="H31" s="256">
        <v>0</v>
      </c>
      <c r="I31" s="251">
        <v>0</v>
      </c>
      <c r="J31" s="255"/>
      <c r="K31" s="7"/>
      <c r="L31" s="1"/>
      <c r="M31" s="1"/>
      <c r="N31" s="1"/>
    </row>
    <row r="32" spans="1:14" ht="30.75" customHeight="1">
      <c r="A32" s="243"/>
      <c r="B32" s="255"/>
      <c r="C32" s="255"/>
      <c r="D32" s="83" t="s">
        <v>20</v>
      </c>
      <c r="E32" s="106">
        <f>SUM(E22+E24+E26+E28+E30)</f>
        <v>0</v>
      </c>
      <c r="F32" s="256"/>
      <c r="G32" s="256"/>
      <c r="H32" s="256"/>
      <c r="I32" s="251"/>
      <c r="J32" s="255"/>
      <c r="K32" s="7"/>
      <c r="L32" s="1"/>
      <c r="M32" s="1"/>
      <c r="N32" s="1"/>
    </row>
    <row r="33" spans="1:15" ht="28.5" customHeight="1">
      <c r="A33" s="240" t="s">
        <v>85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7"/>
      <c r="L33" s="1"/>
      <c r="M33" s="1"/>
      <c r="N33" s="1"/>
    </row>
    <row r="34" spans="1:15" ht="28.5" customHeight="1">
      <c r="A34" s="239">
        <v>1</v>
      </c>
      <c r="B34" s="254" t="s">
        <v>44</v>
      </c>
      <c r="C34" s="239" t="s">
        <v>45</v>
      </c>
      <c r="D34" s="60" t="s">
        <v>32</v>
      </c>
      <c r="E34" s="109">
        <f t="shared" ref="E34:E39" si="0">F34</f>
        <v>1300</v>
      </c>
      <c r="F34" s="109">
        <v>1300</v>
      </c>
      <c r="G34" s="65">
        <v>1300</v>
      </c>
      <c r="H34" s="65">
        <f>F34-G34</f>
        <v>0</v>
      </c>
      <c r="I34" s="89">
        <f>G34/F34*100</f>
        <v>100</v>
      </c>
      <c r="J34" s="239" t="s">
        <v>73</v>
      </c>
      <c r="K34" s="7"/>
      <c r="L34" s="1"/>
      <c r="M34" s="1"/>
      <c r="N34" s="1"/>
    </row>
    <row r="35" spans="1:15" ht="60" customHeight="1">
      <c r="A35" s="239"/>
      <c r="B35" s="240"/>
      <c r="C35" s="239"/>
      <c r="D35" s="60" t="s">
        <v>27</v>
      </c>
      <c r="E35" s="109">
        <f t="shared" si="0"/>
        <v>1300</v>
      </c>
      <c r="F35" s="110">
        <v>1300</v>
      </c>
      <c r="G35" s="65">
        <v>1300</v>
      </c>
      <c r="H35" s="65">
        <f t="shared" ref="H35:H48" si="1">F35-G35</f>
        <v>0</v>
      </c>
      <c r="I35" s="89">
        <f t="shared" ref="I35:I48" si="2">G35/F35*100</f>
        <v>100</v>
      </c>
      <c r="J35" s="239"/>
      <c r="K35" s="7"/>
      <c r="L35" s="1"/>
      <c r="M35" s="1"/>
      <c r="N35" s="1"/>
    </row>
    <row r="36" spans="1:15" ht="28.5" customHeight="1">
      <c r="A36" s="239">
        <v>2</v>
      </c>
      <c r="B36" s="254" t="s">
        <v>46</v>
      </c>
      <c r="C36" s="239" t="s">
        <v>47</v>
      </c>
      <c r="D36" s="60" t="s">
        <v>32</v>
      </c>
      <c r="E36" s="109">
        <f t="shared" si="0"/>
        <v>500</v>
      </c>
      <c r="F36" s="110">
        <v>500</v>
      </c>
      <c r="G36" s="65">
        <v>500</v>
      </c>
      <c r="H36" s="65">
        <f t="shared" si="1"/>
        <v>0</v>
      </c>
      <c r="I36" s="89">
        <f t="shared" si="2"/>
        <v>100</v>
      </c>
      <c r="J36" s="239" t="s">
        <v>73</v>
      </c>
      <c r="K36" s="7"/>
      <c r="L36" s="1"/>
      <c r="M36" s="1"/>
      <c r="N36" s="1"/>
    </row>
    <row r="37" spans="1:15" ht="79.5" customHeight="1">
      <c r="A37" s="239"/>
      <c r="B37" s="254"/>
      <c r="C37" s="239"/>
      <c r="D37" s="60" t="s">
        <v>27</v>
      </c>
      <c r="E37" s="109">
        <f t="shared" si="0"/>
        <v>500</v>
      </c>
      <c r="F37" s="110">
        <v>500</v>
      </c>
      <c r="G37" s="65">
        <v>500</v>
      </c>
      <c r="H37" s="65">
        <f t="shared" si="1"/>
        <v>0</v>
      </c>
      <c r="I37" s="89">
        <f t="shared" si="2"/>
        <v>100</v>
      </c>
      <c r="J37" s="239"/>
      <c r="K37" s="7"/>
      <c r="L37" s="1"/>
      <c r="M37" s="1"/>
      <c r="N37" s="1"/>
    </row>
    <row r="38" spans="1:15" ht="28.5" customHeight="1">
      <c r="A38" s="239">
        <v>3</v>
      </c>
      <c r="B38" s="254" t="s">
        <v>48</v>
      </c>
      <c r="C38" s="239" t="s">
        <v>47</v>
      </c>
      <c r="D38" s="60" t="s">
        <v>32</v>
      </c>
      <c r="E38" s="109">
        <f t="shared" si="0"/>
        <v>2000</v>
      </c>
      <c r="F38" s="109">
        <v>2000</v>
      </c>
      <c r="G38" s="65">
        <v>2000</v>
      </c>
      <c r="H38" s="65">
        <f t="shared" si="1"/>
        <v>0</v>
      </c>
      <c r="I38" s="89">
        <f t="shared" si="2"/>
        <v>100</v>
      </c>
      <c r="J38" s="239" t="s">
        <v>73</v>
      </c>
      <c r="K38" s="7"/>
      <c r="L38" s="1"/>
      <c r="M38" s="1"/>
      <c r="N38" s="1"/>
    </row>
    <row r="39" spans="1:15" ht="60" customHeight="1">
      <c r="A39" s="239"/>
      <c r="B39" s="240"/>
      <c r="C39" s="239"/>
      <c r="D39" s="60" t="s">
        <v>27</v>
      </c>
      <c r="E39" s="109">
        <f t="shared" si="0"/>
        <v>2000</v>
      </c>
      <c r="F39" s="109">
        <v>2000</v>
      </c>
      <c r="G39" s="65">
        <v>2000</v>
      </c>
      <c r="H39" s="65">
        <f t="shared" si="1"/>
        <v>0</v>
      </c>
      <c r="I39" s="89">
        <f t="shared" si="2"/>
        <v>100</v>
      </c>
      <c r="J39" s="239"/>
      <c r="K39" s="7"/>
      <c r="L39" s="1"/>
      <c r="M39" s="1"/>
      <c r="N39" s="1"/>
    </row>
    <row r="40" spans="1:15" ht="28.5" customHeight="1">
      <c r="A40" s="239">
        <v>4</v>
      </c>
      <c r="B40" s="254" t="s">
        <v>49</v>
      </c>
      <c r="C40" s="239" t="s">
        <v>47</v>
      </c>
      <c r="D40" s="60" t="s">
        <v>32</v>
      </c>
      <c r="E40" s="109">
        <v>14115</v>
      </c>
      <c r="F40" s="109">
        <v>14115</v>
      </c>
      <c r="G40" s="65">
        <v>14115</v>
      </c>
      <c r="H40" s="65">
        <f t="shared" si="1"/>
        <v>0</v>
      </c>
      <c r="I40" s="89">
        <f t="shared" si="2"/>
        <v>100</v>
      </c>
      <c r="J40" s="239" t="s">
        <v>73</v>
      </c>
      <c r="K40" s="7"/>
      <c r="L40" s="1"/>
      <c r="M40" s="1"/>
      <c r="N40" s="1"/>
    </row>
    <row r="41" spans="1:15" ht="46.5" customHeight="1">
      <c r="A41" s="239"/>
      <c r="B41" s="254"/>
      <c r="C41" s="239"/>
      <c r="D41" s="60" t="s">
        <v>27</v>
      </c>
      <c r="E41" s="109">
        <v>14115</v>
      </c>
      <c r="F41" s="109">
        <v>14115</v>
      </c>
      <c r="G41" s="65">
        <v>14115</v>
      </c>
      <c r="H41" s="65">
        <f t="shared" si="1"/>
        <v>0</v>
      </c>
      <c r="I41" s="89">
        <f t="shared" si="2"/>
        <v>100</v>
      </c>
      <c r="J41" s="239"/>
      <c r="K41" s="7"/>
      <c r="L41" s="1"/>
      <c r="M41" s="1"/>
      <c r="N41" s="1"/>
    </row>
    <row r="42" spans="1:15" ht="44.25" customHeight="1">
      <c r="A42" s="239">
        <v>5</v>
      </c>
      <c r="B42" s="254" t="s">
        <v>50</v>
      </c>
      <c r="C42" s="239" t="s">
        <v>47</v>
      </c>
      <c r="D42" s="60" t="s">
        <v>32</v>
      </c>
      <c r="E42" s="110">
        <f>F42</f>
        <v>10</v>
      </c>
      <c r="F42" s="110">
        <v>10</v>
      </c>
      <c r="G42" s="65">
        <v>10</v>
      </c>
      <c r="H42" s="65">
        <f t="shared" si="1"/>
        <v>0</v>
      </c>
      <c r="I42" s="89">
        <f t="shared" si="2"/>
        <v>100</v>
      </c>
      <c r="J42" s="239" t="s">
        <v>73</v>
      </c>
      <c r="K42" s="7"/>
      <c r="L42" s="1"/>
      <c r="M42" s="1"/>
      <c r="N42" s="1"/>
    </row>
    <row r="43" spans="1:15" ht="144.75" customHeight="1">
      <c r="A43" s="239"/>
      <c r="B43" s="240"/>
      <c r="C43" s="239"/>
      <c r="D43" s="60" t="s">
        <v>27</v>
      </c>
      <c r="E43" s="110">
        <f>F43</f>
        <v>10</v>
      </c>
      <c r="F43" s="110">
        <v>10</v>
      </c>
      <c r="G43" s="65">
        <v>10</v>
      </c>
      <c r="H43" s="65">
        <f t="shared" si="1"/>
        <v>0</v>
      </c>
      <c r="I43" s="89">
        <f t="shared" si="2"/>
        <v>100</v>
      </c>
      <c r="J43" s="239"/>
      <c r="K43" s="7"/>
      <c r="L43" s="1"/>
      <c r="M43" s="1"/>
      <c r="N43" s="1"/>
    </row>
    <row r="44" spans="1:15" ht="28.5" customHeight="1">
      <c r="A44" s="249">
        <v>6</v>
      </c>
      <c r="B44" s="248" t="s">
        <v>51</v>
      </c>
      <c r="C44" s="249" t="s">
        <v>47</v>
      </c>
      <c r="D44" s="103" t="s">
        <v>32</v>
      </c>
      <c r="E44" s="111">
        <v>89.3</v>
      </c>
      <c r="F44" s="111">
        <v>89.3</v>
      </c>
      <c r="G44" s="104">
        <v>84.1</v>
      </c>
      <c r="H44" s="104">
        <f t="shared" si="1"/>
        <v>5.2000000000000028</v>
      </c>
      <c r="I44" s="99">
        <f t="shared" si="2"/>
        <v>94.17693169092945</v>
      </c>
      <c r="J44" s="257"/>
      <c r="K44" s="7"/>
      <c r="L44" s="1"/>
      <c r="M44" s="1"/>
      <c r="N44" s="1"/>
      <c r="O44" s="1"/>
    </row>
    <row r="45" spans="1:15" ht="39" customHeight="1">
      <c r="A45" s="249"/>
      <c r="B45" s="248"/>
      <c r="C45" s="249"/>
      <c r="D45" s="103" t="s">
        <v>20</v>
      </c>
      <c r="E45" s="111">
        <v>89.3</v>
      </c>
      <c r="F45" s="111">
        <v>89.3</v>
      </c>
      <c r="G45" s="104">
        <v>84.1</v>
      </c>
      <c r="H45" s="104">
        <f t="shared" si="1"/>
        <v>5.2000000000000028</v>
      </c>
      <c r="I45" s="99">
        <f t="shared" si="2"/>
        <v>94.17693169092945</v>
      </c>
      <c r="J45" s="249"/>
      <c r="K45" s="7"/>
      <c r="L45" s="1"/>
      <c r="M45" s="1"/>
      <c r="N45" s="1"/>
      <c r="O45" s="1"/>
    </row>
    <row r="46" spans="1:15" ht="28.5" customHeight="1">
      <c r="A46" s="239"/>
      <c r="B46" s="258" t="s">
        <v>52</v>
      </c>
      <c r="C46" s="258"/>
      <c r="D46" s="60" t="s">
        <v>32</v>
      </c>
      <c r="E46" s="110">
        <f>SUM(E34+E36+E38+E40+E42+E44)</f>
        <v>18014.3</v>
      </c>
      <c r="F46" s="110">
        <f>F34+F36+F38+F40+F42+F44</f>
        <v>18014.3</v>
      </c>
      <c r="G46" s="65">
        <f>G34+G36+G38+G40+G42+G44</f>
        <v>18009.099999999999</v>
      </c>
      <c r="H46" s="65">
        <f>F46-G46</f>
        <v>5.2000000000007276</v>
      </c>
      <c r="I46" s="89">
        <f t="shared" si="2"/>
        <v>99.971134043509878</v>
      </c>
      <c r="J46" s="258" t="s">
        <v>53</v>
      </c>
      <c r="K46" s="7"/>
      <c r="L46" s="1"/>
      <c r="M46" s="1"/>
      <c r="N46" s="1"/>
    </row>
    <row r="47" spans="1:15" ht="28.5" customHeight="1">
      <c r="A47" s="239"/>
      <c r="B47" s="258"/>
      <c r="C47" s="258"/>
      <c r="D47" s="60" t="s">
        <v>20</v>
      </c>
      <c r="E47" s="110">
        <f>SUM(E45)</f>
        <v>89.3</v>
      </c>
      <c r="F47" s="110">
        <f>F45</f>
        <v>89.3</v>
      </c>
      <c r="G47" s="65">
        <f>G45</f>
        <v>84.1</v>
      </c>
      <c r="H47" s="65">
        <f t="shared" si="1"/>
        <v>5.2000000000000028</v>
      </c>
      <c r="I47" s="89">
        <f t="shared" si="2"/>
        <v>94.17693169092945</v>
      </c>
      <c r="J47" s="258"/>
      <c r="K47" s="7"/>
      <c r="L47" s="1"/>
      <c r="M47" s="1"/>
      <c r="N47" s="1"/>
    </row>
    <row r="48" spans="1:15" ht="49.5" customHeight="1">
      <c r="A48" s="239"/>
      <c r="B48" s="258"/>
      <c r="C48" s="258"/>
      <c r="D48" s="60" t="s">
        <v>27</v>
      </c>
      <c r="E48" s="110">
        <f>SUM(E35+E37+E39+E41+E43)</f>
        <v>17925</v>
      </c>
      <c r="F48" s="110">
        <f>F35+F37+F39+F41+F43</f>
        <v>17925</v>
      </c>
      <c r="G48" s="65">
        <f>G35+G37+G39+G41+G43</f>
        <v>17925</v>
      </c>
      <c r="H48" s="65">
        <f t="shared" si="1"/>
        <v>0</v>
      </c>
      <c r="I48" s="89">
        <f t="shared" si="2"/>
        <v>100</v>
      </c>
      <c r="J48" s="258"/>
      <c r="K48" s="7"/>
      <c r="L48" s="1"/>
      <c r="M48" s="1"/>
      <c r="N48" s="1"/>
    </row>
    <row r="49" spans="1:14" ht="63.75" customHeight="1">
      <c r="A49" s="240" t="s">
        <v>86</v>
      </c>
      <c r="B49" s="240"/>
      <c r="C49" s="240"/>
      <c r="D49" s="240"/>
      <c r="E49" s="240"/>
      <c r="F49" s="240"/>
      <c r="G49" s="240"/>
      <c r="H49" s="240"/>
      <c r="I49" s="240"/>
      <c r="J49" s="240"/>
      <c r="K49" s="7"/>
      <c r="L49" s="1"/>
      <c r="M49" s="1"/>
      <c r="N49" s="1"/>
    </row>
    <row r="50" spans="1:14" ht="28.5" customHeight="1">
      <c r="A50" s="239">
        <v>1</v>
      </c>
      <c r="B50" s="254" t="s">
        <v>54</v>
      </c>
      <c r="C50" s="239" t="s">
        <v>47</v>
      </c>
      <c r="D50" s="60" t="s">
        <v>32</v>
      </c>
      <c r="E50" s="105">
        <v>0</v>
      </c>
      <c r="F50" s="65">
        <v>0</v>
      </c>
      <c r="G50" s="65">
        <v>0</v>
      </c>
      <c r="H50" s="65">
        <f>F50-G50</f>
        <v>0</v>
      </c>
      <c r="I50" s="65">
        <v>0</v>
      </c>
      <c r="J50" s="246" t="s">
        <v>35</v>
      </c>
      <c r="K50" s="7"/>
      <c r="L50" s="1"/>
      <c r="M50" s="1"/>
      <c r="N50" s="1"/>
    </row>
    <row r="51" spans="1:14" ht="81.75" customHeight="1">
      <c r="A51" s="239"/>
      <c r="B51" s="254"/>
      <c r="C51" s="239"/>
      <c r="D51" s="60" t="s">
        <v>27</v>
      </c>
      <c r="E51" s="105">
        <v>0</v>
      </c>
      <c r="F51" s="65">
        <v>0</v>
      </c>
      <c r="G51" s="65">
        <v>0</v>
      </c>
      <c r="H51" s="65">
        <f t="shared" ref="H51:H70" si="3">F51-G51</f>
        <v>0</v>
      </c>
      <c r="I51" s="65">
        <v>0</v>
      </c>
      <c r="J51" s="246"/>
      <c r="K51" s="7"/>
      <c r="L51" s="1"/>
      <c r="M51" s="1"/>
      <c r="N51" s="1"/>
    </row>
    <row r="52" spans="1:14" ht="28.5" customHeight="1">
      <c r="A52" s="239">
        <v>2</v>
      </c>
      <c r="B52" s="254" t="s">
        <v>55</v>
      </c>
      <c r="C52" s="239" t="s">
        <v>47</v>
      </c>
      <c r="D52" s="60" t="s">
        <v>32</v>
      </c>
      <c r="E52" s="105">
        <v>0</v>
      </c>
      <c r="F52" s="65">
        <v>0</v>
      </c>
      <c r="G52" s="65">
        <v>0</v>
      </c>
      <c r="H52" s="65">
        <f t="shared" si="3"/>
        <v>0</v>
      </c>
      <c r="I52" s="65">
        <v>0</v>
      </c>
      <c r="J52" s="246" t="s">
        <v>56</v>
      </c>
      <c r="K52" s="7"/>
      <c r="L52" s="1"/>
      <c r="M52" s="1"/>
      <c r="N52" s="1"/>
    </row>
    <row r="53" spans="1:14" ht="38.25" customHeight="1">
      <c r="A53" s="239"/>
      <c r="B53" s="240"/>
      <c r="C53" s="239"/>
      <c r="D53" s="60" t="s">
        <v>27</v>
      </c>
      <c r="E53" s="105">
        <v>0</v>
      </c>
      <c r="F53" s="65">
        <v>0</v>
      </c>
      <c r="G53" s="65">
        <v>0</v>
      </c>
      <c r="H53" s="65">
        <f t="shared" si="3"/>
        <v>0</v>
      </c>
      <c r="I53" s="65">
        <v>0</v>
      </c>
      <c r="J53" s="246"/>
      <c r="K53" s="7"/>
      <c r="L53" s="1"/>
      <c r="M53" s="1"/>
      <c r="N53" s="1"/>
    </row>
    <row r="54" spans="1:14" ht="28.5" customHeight="1">
      <c r="A54" s="239">
        <v>3</v>
      </c>
      <c r="B54" s="254" t="s">
        <v>57</v>
      </c>
      <c r="C54" s="239" t="s">
        <v>47</v>
      </c>
      <c r="D54" s="60" t="s">
        <v>32</v>
      </c>
      <c r="E54" s="105">
        <v>0</v>
      </c>
      <c r="F54" s="65">
        <v>0</v>
      </c>
      <c r="G54" s="65">
        <v>0</v>
      </c>
      <c r="H54" s="65">
        <f t="shared" si="3"/>
        <v>0</v>
      </c>
      <c r="I54" s="65">
        <v>0</v>
      </c>
      <c r="J54" s="246" t="s">
        <v>58</v>
      </c>
      <c r="K54" s="7"/>
      <c r="L54" s="1"/>
      <c r="M54" s="1"/>
      <c r="N54" s="1"/>
    </row>
    <row r="55" spans="1:14" ht="49.5" customHeight="1">
      <c r="A55" s="239"/>
      <c r="B55" s="254"/>
      <c r="C55" s="239"/>
      <c r="D55" s="60" t="s">
        <v>27</v>
      </c>
      <c r="E55" s="105">
        <v>0</v>
      </c>
      <c r="F55" s="65">
        <v>0</v>
      </c>
      <c r="G55" s="65">
        <v>0</v>
      </c>
      <c r="H55" s="65">
        <f t="shared" si="3"/>
        <v>0</v>
      </c>
      <c r="I55" s="65">
        <v>0</v>
      </c>
      <c r="J55" s="246"/>
      <c r="K55" s="7"/>
      <c r="L55" s="1"/>
      <c r="M55" s="1"/>
      <c r="N55" s="1"/>
    </row>
    <row r="56" spans="1:14" ht="28.5" customHeight="1">
      <c r="A56" s="249">
        <v>4</v>
      </c>
      <c r="B56" s="248" t="s">
        <v>59</v>
      </c>
      <c r="C56" s="249" t="s">
        <v>47</v>
      </c>
      <c r="D56" s="103" t="s">
        <v>32</v>
      </c>
      <c r="E56" s="106">
        <v>0</v>
      </c>
      <c r="F56" s="100">
        <v>0</v>
      </c>
      <c r="G56" s="104">
        <v>0</v>
      </c>
      <c r="H56" s="104">
        <f t="shared" si="3"/>
        <v>0</v>
      </c>
      <c r="I56" s="104">
        <v>0</v>
      </c>
      <c r="J56" s="249" t="s">
        <v>75</v>
      </c>
      <c r="K56" s="7"/>
      <c r="L56" s="1"/>
      <c r="M56" s="1"/>
      <c r="N56" s="1"/>
    </row>
    <row r="57" spans="1:14" ht="54" customHeight="1">
      <c r="A57" s="249"/>
      <c r="B57" s="248"/>
      <c r="C57" s="249"/>
      <c r="D57" s="103" t="s">
        <v>20</v>
      </c>
      <c r="E57" s="106">
        <v>0</v>
      </c>
      <c r="F57" s="100">
        <v>0</v>
      </c>
      <c r="G57" s="104">
        <v>0</v>
      </c>
      <c r="H57" s="104">
        <v>0</v>
      </c>
      <c r="I57" s="104">
        <v>0</v>
      </c>
      <c r="J57" s="259"/>
      <c r="K57" s="7"/>
      <c r="L57" s="1"/>
      <c r="M57" s="1"/>
      <c r="N57" s="1"/>
    </row>
    <row r="58" spans="1:14" ht="28.5" customHeight="1">
      <c r="A58" s="249">
        <v>5</v>
      </c>
      <c r="B58" s="248" t="s">
        <v>60</v>
      </c>
      <c r="C58" s="249" t="s">
        <v>47</v>
      </c>
      <c r="D58" s="103" t="s">
        <v>32</v>
      </c>
      <c r="E58" s="112">
        <v>1102.4000000000001</v>
      </c>
      <c r="F58" s="112">
        <v>1102.4000000000001</v>
      </c>
      <c r="G58" s="106">
        <f>G59+G60</f>
        <v>689</v>
      </c>
      <c r="H58" s="104">
        <f t="shared" si="3"/>
        <v>413.40000000000009</v>
      </c>
      <c r="I58" s="104">
        <f t="shared" ref="I58:I59" si="4">G58/F58*100</f>
        <v>62.5</v>
      </c>
      <c r="J58" s="260" t="s">
        <v>81</v>
      </c>
      <c r="K58" s="7"/>
      <c r="L58" s="1"/>
      <c r="M58" s="1"/>
      <c r="N58" s="1"/>
    </row>
    <row r="59" spans="1:14" ht="36" customHeight="1">
      <c r="A59" s="249"/>
      <c r="B59" s="248"/>
      <c r="C59" s="249"/>
      <c r="D59" s="103" t="s">
        <v>24</v>
      </c>
      <c r="E59" s="112">
        <v>413.4</v>
      </c>
      <c r="F59" s="112">
        <v>413.4</v>
      </c>
      <c r="G59" s="106">
        <v>413.4</v>
      </c>
      <c r="H59" s="104">
        <f t="shared" si="3"/>
        <v>0</v>
      </c>
      <c r="I59" s="104">
        <f t="shared" si="4"/>
        <v>100</v>
      </c>
      <c r="J59" s="261"/>
      <c r="K59" s="7"/>
      <c r="L59" s="1"/>
      <c r="M59" s="1"/>
      <c r="N59" s="1"/>
    </row>
    <row r="60" spans="1:14" ht="25.5" customHeight="1">
      <c r="A60" s="249"/>
      <c r="B60" s="248"/>
      <c r="C60" s="249"/>
      <c r="D60" s="103" t="s">
        <v>20</v>
      </c>
      <c r="E60" s="112">
        <v>689</v>
      </c>
      <c r="F60" s="112">
        <v>689</v>
      </c>
      <c r="G60" s="106">
        <v>275.60000000000002</v>
      </c>
      <c r="H60" s="104">
        <f t="shared" si="3"/>
        <v>413.4</v>
      </c>
      <c r="I60" s="104">
        <f>G60/F60*100</f>
        <v>40</v>
      </c>
      <c r="J60" s="262"/>
      <c r="K60" s="7"/>
      <c r="L60" s="1"/>
      <c r="M60" s="1"/>
      <c r="N60" s="1"/>
    </row>
    <row r="61" spans="1:14" ht="28.5" customHeight="1">
      <c r="A61" s="239">
        <v>6</v>
      </c>
      <c r="B61" s="254" t="s">
        <v>61</v>
      </c>
      <c r="C61" s="239" t="s">
        <v>47</v>
      </c>
      <c r="D61" s="60" t="s">
        <v>32</v>
      </c>
      <c r="E61" s="105">
        <v>0</v>
      </c>
      <c r="F61" s="65">
        <v>0</v>
      </c>
      <c r="G61" s="65">
        <v>0</v>
      </c>
      <c r="H61" s="65">
        <f t="shared" si="3"/>
        <v>0</v>
      </c>
      <c r="I61" s="65">
        <v>0</v>
      </c>
      <c r="J61" s="239" t="s">
        <v>76</v>
      </c>
      <c r="K61" s="7"/>
      <c r="L61" s="1"/>
      <c r="M61" s="1"/>
      <c r="N61" s="1"/>
    </row>
    <row r="62" spans="1:14" ht="42.75" customHeight="1">
      <c r="A62" s="239"/>
      <c r="B62" s="254"/>
      <c r="C62" s="239"/>
      <c r="D62" s="60" t="s">
        <v>20</v>
      </c>
      <c r="E62" s="105">
        <v>0</v>
      </c>
      <c r="F62" s="65">
        <v>0</v>
      </c>
      <c r="G62" s="65">
        <v>0</v>
      </c>
      <c r="H62" s="65">
        <f t="shared" si="3"/>
        <v>0</v>
      </c>
      <c r="I62" s="65">
        <v>0</v>
      </c>
      <c r="J62" s="239"/>
      <c r="K62" s="7"/>
      <c r="L62" s="1"/>
      <c r="M62" s="1"/>
      <c r="N62" s="1"/>
    </row>
    <row r="63" spans="1:14" ht="28.5" customHeight="1">
      <c r="A63" s="239">
        <v>7</v>
      </c>
      <c r="B63" s="254" t="s">
        <v>62</v>
      </c>
      <c r="C63" s="239" t="s">
        <v>47</v>
      </c>
      <c r="D63" s="60" t="s">
        <v>32</v>
      </c>
      <c r="E63" s="109">
        <f>F63</f>
        <v>25000</v>
      </c>
      <c r="F63" s="110">
        <v>25000</v>
      </c>
      <c r="G63" s="89">
        <v>25000</v>
      </c>
      <c r="H63" s="65">
        <f t="shared" si="3"/>
        <v>0</v>
      </c>
      <c r="I63" s="97">
        <f t="shared" ref="I63:I70" si="5">G63/F63*100</f>
        <v>100</v>
      </c>
      <c r="J63" s="239" t="s">
        <v>74</v>
      </c>
      <c r="K63" s="7"/>
      <c r="L63" s="1"/>
      <c r="M63" s="1"/>
      <c r="N63" s="1"/>
    </row>
    <row r="64" spans="1:14" ht="45" customHeight="1">
      <c r="A64" s="239"/>
      <c r="B64" s="254"/>
      <c r="C64" s="239"/>
      <c r="D64" s="60" t="s">
        <v>27</v>
      </c>
      <c r="E64" s="109">
        <f>F64</f>
        <v>25000</v>
      </c>
      <c r="F64" s="110">
        <v>25000</v>
      </c>
      <c r="G64" s="89">
        <v>25000</v>
      </c>
      <c r="H64" s="65">
        <f t="shared" si="3"/>
        <v>0</v>
      </c>
      <c r="I64" s="97">
        <f t="shared" si="5"/>
        <v>100</v>
      </c>
      <c r="J64" s="239"/>
      <c r="K64" s="7"/>
      <c r="L64" s="1"/>
      <c r="M64" s="1"/>
      <c r="N64" s="1"/>
    </row>
    <row r="65" spans="1:15" ht="39.75" customHeight="1">
      <c r="A65" s="249">
        <v>8</v>
      </c>
      <c r="B65" s="248" t="s">
        <v>63</v>
      </c>
      <c r="C65" s="249" t="s">
        <v>47</v>
      </c>
      <c r="D65" s="103" t="s">
        <v>32</v>
      </c>
      <c r="E65" s="112">
        <v>2221.6999999999998</v>
      </c>
      <c r="F65" s="112">
        <v>2221.6999999999998</v>
      </c>
      <c r="G65" s="104">
        <v>2221.6999999999998</v>
      </c>
      <c r="H65" s="104">
        <f t="shared" si="3"/>
        <v>0</v>
      </c>
      <c r="I65" s="104">
        <f t="shared" si="5"/>
        <v>100</v>
      </c>
      <c r="J65" s="263"/>
      <c r="K65" s="95"/>
      <c r="L65" s="12"/>
      <c r="M65" s="12"/>
      <c r="N65" s="12"/>
      <c r="O65" s="12"/>
    </row>
    <row r="66" spans="1:15" ht="48.75" customHeight="1">
      <c r="A66" s="249"/>
      <c r="B66" s="248"/>
      <c r="C66" s="249"/>
      <c r="D66" s="103" t="s">
        <v>20</v>
      </c>
      <c r="E66" s="112">
        <v>2221.6999999999998</v>
      </c>
      <c r="F66" s="112">
        <v>2221.6999999999998</v>
      </c>
      <c r="G66" s="104">
        <v>2221.6999999999998</v>
      </c>
      <c r="H66" s="104">
        <f t="shared" si="3"/>
        <v>0</v>
      </c>
      <c r="I66" s="104">
        <f t="shared" si="5"/>
        <v>100</v>
      </c>
      <c r="J66" s="264"/>
      <c r="K66" s="96"/>
      <c r="L66" s="12"/>
      <c r="M66" s="12"/>
      <c r="N66" s="12"/>
      <c r="O66" s="12"/>
    </row>
    <row r="67" spans="1:15" ht="36" customHeight="1">
      <c r="A67" s="239"/>
      <c r="B67" s="258" t="s">
        <v>64</v>
      </c>
      <c r="C67" s="239"/>
      <c r="D67" s="60" t="s">
        <v>32</v>
      </c>
      <c r="E67" s="110">
        <f>E50+E52+E54+E56+E58+E61+E63+E65</f>
        <v>28324.100000000002</v>
      </c>
      <c r="F67" s="113">
        <f>F50+F52+F54+F56+F58+F61+F63+F65</f>
        <v>28324.100000000002</v>
      </c>
      <c r="G67" s="65">
        <f>G50+G52+G54+G56+G58+G61+G63+G65</f>
        <v>27910.7</v>
      </c>
      <c r="H67" s="65">
        <f t="shared" si="3"/>
        <v>413.40000000000146</v>
      </c>
      <c r="I67" s="89">
        <f t="shared" si="5"/>
        <v>98.540465539946538</v>
      </c>
      <c r="J67" s="91"/>
      <c r="K67" s="92"/>
      <c r="L67" s="241"/>
      <c r="M67" s="242"/>
      <c r="N67" s="1"/>
    </row>
    <row r="68" spans="1:15" ht="34.5" customHeight="1">
      <c r="A68" s="239"/>
      <c r="B68" s="258"/>
      <c r="C68" s="239"/>
      <c r="D68" s="60" t="s">
        <v>24</v>
      </c>
      <c r="E68" s="110">
        <f>E59</f>
        <v>413.4</v>
      </c>
      <c r="F68" s="110">
        <f>F59</f>
        <v>413.4</v>
      </c>
      <c r="G68" s="65">
        <f>SUM(G59)</f>
        <v>413.4</v>
      </c>
      <c r="H68" s="65">
        <f t="shared" si="3"/>
        <v>0</v>
      </c>
      <c r="I68" s="89">
        <f t="shared" si="5"/>
        <v>100</v>
      </c>
      <c r="J68" s="91"/>
      <c r="K68" s="92"/>
      <c r="L68" s="90"/>
      <c r="M68" s="1"/>
      <c r="N68" s="1"/>
    </row>
    <row r="69" spans="1:15" ht="28.5" customHeight="1">
      <c r="A69" s="239"/>
      <c r="B69" s="258"/>
      <c r="C69" s="239"/>
      <c r="D69" s="60" t="s">
        <v>20</v>
      </c>
      <c r="E69" s="110">
        <f>E57+E60+E62+E66</f>
        <v>2910.7</v>
      </c>
      <c r="F69" s="110">
        <f>F60+F66</f>
        <v>2910.7</v>
      </c>
      <c r="G69" s="89">
        <f>G57+G60+G62+G66</f>
        <v>2497.2999999999997</v>
      </c>
      <c r="H69" s="65">
        <f t="shared" si="3"/>
        <v>413.40000000000009</v>
      </c>
      <c r="I69" s="89">
        <f t="shared" si="5"/>
        <v>85.797230906654747</v>
      </c>
      <c r="J69" s="91"/>
      <c r="K69" s="92"/>
      <c r="L69" s="1"/>
      <c r="M69" s="1"/>
      <c r="N69" s="1"/>
    </row>
    <row r="70" spans="1:15" ht="38.25" customHeight="1">
      <c r="A70" s="239"/>
      <c r="B70" s="258"/>
      <c r="C70" s="239"/>
      <c r="D70" s="60" t="s">
        <v>27</v>
      </c>
      <c r="E70" s="110">
        <f>E51+E53+E55+E64</f>
        <v>25000</v>
      </c>
      <c r="F70" s="110">
        <v>25000</v>
      </c>
      <c r="G70" s="65">
        <f>SUM(G51+G53+G55+G57+G64)</f>
        <v>25000</v>
      </c>
      <c r="H70" s="65">
        <f t="shared" si="3"/>
        <v>0</v>
      </c>
      <c r="I70" s="89">
        <f t="shared" si="5"/>
        <v>100</v>
      </c>
      <c r="J70" s="93"/>
      <c r="K70" s="94"/>
      <c r="L70" s="1"/>
      <c r="M70" s="1"/>
      <c r="N70" s="1"/>
    </row>
    <row r="71" spans="1:15" ht="27" customHeight="1">
      <c r="A71" s="240" t="s">
        <v>87</v>
      </c>
      <c r="B71" s="240"/>
      <c r="C71" s="240"/>
      <c r="D71" s="240"/>
      <c r="E71" s="240"/>
      <c r="F71" s="240"/>
      <c r="G71" s="240"/>
      <c r="H71" s="240"/>
      <c r="I71" s="240"/>
      <c r="J71" s="240"/>
      <c r="K71" s="7"/>
      <c r="L71" s="1"/>
      <c r="M71" s="1"/>
      <c r="N71" s="1"/>
    </row>
    <row r="72" spans="1:15" ht="39.75" customHeight="1">
      <c r="A72" s="239">
        <v>1</v>
      </c>
      <c r="B72" s="254" t="s">
        <v>65</v>
      </c>
      <c r="C72" s="239" t="s">
        <v>47</v>
      </c>
      <c r="D72" s="60" t="s">
        <v>32</v>
      </c>
      <c r="E72" s="101">
        <v>0</v>
      </c>
      <c r="F72" s="67">
        <v>0</v>
      </c>
      <c r="G72" s="84">
        <v>0</v>
      </c>
      <c r="H72" s="84">
        <v>0</v>
      </c>
      <c r="I72" s="66">
        <v>0</v>
      </c>
      <c r="J72" s="246" t="s">
        <v>56</v>
      </c>
      <c r="K72" s="7"/>
      <c r="L72" s="1"/>
      <c r="M72" s="1"/>
      <c r="N72" s="1"/>
    </row>
    <row r="73" spans="1:15" ht="122.25" customHeight="1">
      <c r="A73" s="239"/>
      <c r="B73" s="254"/>
      <c r="C73" s="239"/>
      <c r="D73" s="60" t="s">
        <v>27</v>
      </c>
      <c r="E73" s="101">
        <v>0</v>
      </c>
      <c r="F73" s="101">
        <v>0</v>
      </c>
      <c r="G73" s="84">
        <v>0</v>
      </c>
      <c r="H73" s="84">
        <v>0</v>
      </c>
      <c r="I73" s="85">
        <v>0</v>
      </c>
      <c r="J73" s="246"/>
      <c r="K73" s="7"/>
      <c r="L73" s="1"/>
      <c r="M73" s="1"/>
      <c r="N73" s="1"/>
    </row>
    <row r="74" spans="1:15" ht="29.25" customHeight="1">
      <c r="A74" s="258"/>
      <c r="B74" s="258" t="s">
        <v>66</v>
      </c>
      <c r="C74" s="258"/>
      <c r="D74" s="60" t="s">
        <v>32</v>
      </c>
      <c r="E74" s="105">
        <v>0</v>
      </c>
      <c r="F74" s="101">
        <v>0</v>
      </c>
      <c r="G74" s="84">
        <v>0</v>
      </c>
      <c r="H74" s="84">
        <f>F74-G74</f>
        <v>0</v>
      </c>
      <c r="I74" s="85">
        <v>0</v>
      </c>
      <c r="J74" s="258" t="s">
        <v>53</v>
      </c>
      <c r="K74" s="7"/>
      <c r="L74" s="1"/>
      <c r="M74" s="1"/>
      <c r="N74" s="1"/>
    </row>
    <row r="75" spans="1:15" ht="55.5" customHeight="1">
      <c r="A75" s="258"/>
      <c r="B75" s="258"/>
      <c r="C75" s="258"/>
      <c r="D75" s="60" t="s">
        <v>27</v>
      </c>
      <c r="E75" s="105">
        <v>0</v>
      </c>
      <c r="F75" s="101">
        <v>0</v>
      </c>
      <c r="G75" s="84">
        <v>0</v>
      </c>
      <c r="H75" s="88">
        <f t="shared" ref="H75:H81" si="6">F75-G75</f>
        <v>0</v>
      </c>
      <c r="I75" s="85">
        <v>0</v>
      </c>
      <c r="J75" s="258"/>
      <c r="K75" s="7"/>
      <c r="L75" s="1"/>
      <c r="M75" s="1"/>
      <c r="N75" s="1"/>
    </row>
    <row r="76" spans="1:15" ht="46.5" customHeight="1">
      <c r="A76" s="271" t="s">
        <v>28</v>
      </c>
      <c r="B76" s="271"/>
      <c r="C76" s="271"/>
      <c r="D76" s="62" t="s">
        <v>32</v>
      </c>
      <c r="E76" s="114">
        <f>SUM(E31+E46+E67+E74)</f>
        <v>46338.400000000001</v>
      </c>
      <c r="F76" s="114">
        <f>F31+F46+F67+F74</f>
        <v>46338.400000000001</v>
      </c>
      <c r="G76" s="84">
        <f>G31+G46+G67+G74</f>
        <v>45919.8</v>
      </c>
      <c r="H76" s="88">
        <f t="shared" si="6"/>
        <v>418.59999999999854</v>
      </c>
      <c r="I76" s="98">
        <f>G76/F76*100</f>
        <v>99.09664554667404</v>
      </c>
      <c r="J76" s="115" t="s">
        <v>53</v>
      </c>
      <c r="K76" s="7"/>
      <c r="L76" s="1"/>
      <c r="M76" s="1"/>
      <c r="N76" s="1"/>
    </row>
    <row r="77" spans="1:15" ht="38.25" customHeight="1">
      <c r="A77" s="255" t="s">
        <v>67</v>
      </c>
      <c r="B77" s="255"/>
      <c r="C77" s="255"/>
      <c r="D77" s="82" t="s">
        <v>24</v>
      </c>
      <c r="E77" s="113">
        <f>SUM(E68)</f>
        <v>413.4</v>
      </c>
      <c r="F77" s="114">
        <f t="shared" ref="F77:F81" si="7">E77</f>
        <v>413.4</v>
      </c>
      <c r="G77" s="84">
        <v>413.4</v>
      </c>
      <c r="H77" s="88">
        <f t="shared" si="6"/>
        <v>0</v>
      </c>
      <c r="I77" s="98">
        <f>G77/F77*100</f>
        <v>100</v>
      </c>
      <c r="J77" s="272" t="s">
        <v>53</v>
      </c>
      <c r="K77" s="7"/>
      <c r="L77" s="1"/>
      <c r="M77" s="1"/>
      <c r="N77" s="1"/>
    </row>
    <row r="78" spans="1:15" ht="22.5" customHeight="1">
      <c r="A78" s="255"/>
      <c r="B78" s="255"/>
      <c r="C78" s="255"/>
      <c r="D78" s="82" t="s">
        <v>20</v>
      </c>
      <c r="E78" s="113">
        <f>SUM(E32+E47+E69)</f>
        <v>3000</v>
      </c>
      <c r="F78" s="114">
        <f t="shared" si="7"/>
        <v>3000</v>
      </c>
      <c r="G78" s="84">
        <f>G47+G69</f>
        <v>2581.3999999999996</v>
      </c>
      <c r="H78" s="88">
        <f t="shared" si="6"/>
        <v>418.60000000000036</v>
      </c>
      <c r="I78" s="98">
        <f>G78/F78*100</f>
        <v>86.046666666666653</v>
      </c>
      <c r="J78" s="273"/>
      <c r="K78" s="7"/>
      <c r="L78" s="1"/>
      <c r="M78" s="1"/>
      <c r="N78" s="1"/>
    </row>
    <row r="79" spans="1:15" ht="38.25" customHeight="1">
      <c r="A79" s="255"/>
      <c r="B79" s="255"/>
      <c r="C79" s="255"/>
      <c r="D79" s="82" t="s">
        <v>27</v>
      </c>
      <c r="E79" s="113">
        <f>SUM(E48+E70+E75)</f>
        <v>42925</v>
      </c>
      <c r="F79" s="114">
        <f t="shared" si="7"/>
        <v>42925</v>
      </c>
      <c r="G79" s="68">
        <f>G48+G70+G75</f>
        <v>42925</v>
      </c>
      <c r="H79" s="88">
        <f t="shared" si="6"/>
        <v>0</v>
      </c>
      <c r="I79" s="98">
        <f t="shared" ref="I79" si="8">G79/F79*100</f>
        <v>100</v>
      </c>
      <c r="J79" s="274"/>
      <c r="K79" s="7"/>
      <c r="L79" s="1"/>
      <c r="M79" s="1"/>
      <c r="N79" s="1"/>
    </row>
    <row r="80" spans="1:15" ht="24" customHeight="1">
      <c r="A80" s="265" t="s">
        <v>68</v>
      </c>
      <c r="B80" s="265"/>
      <c r="C80" s="265"/>
      <c r="D80" s="63" t="s">
        <v>32</v>
      </c>
      <c r="E80" s="61">
        <v>0</v>
      </c>
      <c r="F80" s="107">
        <f t="shared" si="7"/>
        <v>0</v>
      </c>
      <c r="G80" s="61">
        <v>0</v>
      </c>
      <c r="H80" s="88">
        <f t="shared" si="6"/>
        <v>0</v>
      </c>
      <c r="I80" s="98">
        <v>0</v>
      </c>
      <c r="J80" s="266" t="s">
        <v>53</v>
      </c>
      <c r="K80" s="7"/>
      <c r="L80" s="1"/>
      <c r="M80" s="1"/>
      <c r="N80" s="1"/>
    </row>
    <row r="81" spans="1:14" ht="24.75" customHeight="1">
      <c r="A81" s="265"/>
      <c r="B81" s="265"/>
      <c r="C81" s="265"/>
      <c r="D81" s="64" t="s">
        <v>20</v>
      </c>
      <c r="E81" s="61">
        <v>0</v>
      </c>
      <c r="F81" s="107">
        <f t="shared" si="7"/>
        <v>0</v>
      </c>
      <c r="G81" s="61">
        <v>0</v>
      </c>
      <c r="H81" s="88">
        <f t="shared" si="6"/>
        <v>0</v>
      </c>
      <c r="I81" s="98">
        <v>0</v>
      </c>
      <c r="J81" s="266"/>
      <c r="K81" s="7"/>
      <c r="L81" s="1"/>
      <c r="M81" s="1"/>
      <c r="N81" s="1"/>
    </row>
    <row r="82" spans="1:14" ht="24" customHeight="1">
      <c r="A82" s="267"/>
      <c r="B82" s="267"/>
      <c r="C82" s="267"/>
      <c r="D82" s="267"/>
      <c r="E82" s="59"/>
      <c r="F82" s="59"/>
      <c r="G82" s="268"/>
      <c r="H82" s="268"/>
      <c r="I82" s="56"/>
      <c r="J82" s="57"/>
      <c r="K82" s="7"/>
      <c r="L82" s="1"/>
      <c r="M82" s="1"/>
      <c r="N82" s="1"/>
    </row>
    <row r="83" spans="1:14" ht="11.25" customHeight="1">
      <c r="A83" s="50"/>
      <c r="B83" s="51"/>
      <c r="C83" s="52"/>
      <c r="D83" s="53"/>
      <c r="E83" s="54"/>
      <c r="F83" s="54"/>
      <c r="G83" s="54"/>
      <c r="H83" s="54"/>
      <c r="I83" s="55"/>
      <c r="J83" s="34"/>
      <c r="K83" s="7"/>
      <c r="L83" s="1"/>
      <c r="M83" s="1"/>
      <c r="N83" s="1"/>
    </row>
    <row r="84" spans="1:14" ht="33" customHeight="1">
      <c r="A84" s="269" t="s">
        <v>72</v>
      </c>
      <c r="B84" s="269"/>
      <c r="C84" s="269" t="s">
        <v>78</v>
      </c>
      <c r="D84" s="269"/>
      <c r="E84" s="69"/>
      <c r="F84" s="70"/>
      <c r="G84" s="270" t="s">
        <v>77</v>
      </c>
      <c r="H84" s="270"/>
      <c r="I84" s="71"/>
      <c r="J84" s="72" t="s">
        <v>71</v>
      </c>
      <c r="K84" s="7"/>
      <c r="L84" s="1"/>
      <c r="M84" s="1"/>
      <c r="N84" s="1"/>
    </row>
    <row r="85" spans="1:14" ht="23.25" customHeight="1">
      <c r="A85" s="275" t="s">
        <v>9</v>
      </c>
      <c r="B85" s="275"/>
      <c r="C85" s="275" t="s">
        <v>21</v>
      </c>
      <c r="D85" s="275"/>
      <c r="E85" s="73" t="s">
        <v>3</v>
      </c>
      <c r="F85" s="70"/>
      <c r="G85" s="279" t="s">
        <v>22</v>
      </c>
      <c r="H85" s="279"/>
      <c r="I85" s="74" t="s">
        <v>3</v>
      </c>
      <c r="J85" s="75" t="s">
        <v>23</v>
      </c>
      <c r="K85" s="7"/>
      <c r="L85" s="1"/>
      <c r="M85" s="1"/>
      <c r="N85" s="1"/>
    </row>
    <row r="86" spans="1:14" ht="42.75" customHeight="1">
      <c r="A86" s="76"/>
      <c r="B86" s="77"/>
      <c r="C86" s="78"/>
      <c r="D86" s="79"/>
      <c r="E86" s="70"/>
      <c r="F86" s="70"/>
      <c r="G86" s="280"/>
      <c r="H86" s="280"/>
      <c r="I86" s="80"/>
      <c r="J86" s="81"/>
      <c r="K86" s="7"/>
      <c r="L86" s="1"/>
      <c r="M86" s="1"/>
      <c r="N86" s="1"/>
    </row>
    <row r="87" spans="1:14" ht="43.5" customHeight="1">
      <c r="A87" s="278" t="s">
        <v>69</v>
      </c>
      <c r="B87" s="278"/>
      <c r="C87" s="269" t="s">
        <v>70</v>
      </c>
      <c r="D87" s="269"/>
      <c r="E87" s="69"/>
      <c r="F87" s="70"/>
      <c r="G87" s="270" t="s">
        <v>82</v>
      </c>
      <c r="H87" s="270"/>
      <c r="I87" s="71"/>
      <c r="J87" s="72"/>
      <c r="K87" s="7"/>
      <c r="L87" s="1"/>
      <c r="M87" s="1"/>
      <c r="N87" s="1"/>
    </row>
    <row r="88" spans="1:14" ht="17.25" customHeight="1">
      <c r="A88" s="275" t="s">
        <v>25</v>
      </c>
      <c r="B88" s="275"/>
      <c r="C88" s="275" t="s">
        <v>21</v>
      </c>
      <c r="D88" s="275"/>
      <c r="E88" s="73" t="s">
        <v>3</v>
      </c>
      <c r="F88" s="73"/>
      <c r="G88" s="279" t="s">
        <v>22</v>
      </c>
      <c r="H88" s="279"/>
      <c r="I88" s="74" t="s">
        <v>3</v>
      </c>
      <c r="J88" s="75" t="s">
        <v>23</v>
      </c>
      <c r="K88" s="7"/>
      <c r="L88" s="1"/>
      <c r="M88" s="1"/>
      <c r="N88" s="1"/>
    </row>
    <row r="89" spans="1:14" ht="24.75" customHeight="1">
      <c r="A89" s="76"/>
      <c r="B89" s="77"/>
      <c r="C89" s="78"/>
      <c r="D89" s="79"/>
      <c r="E89" s="70"/>
      <c r="F89" s="70"/>
      <c r="G89" s="280"/>
      <c r="H89" s="280"/>
      <c r="I89" s="80"/>
      <c r="J89" s="81"/>
      <c r="K89" s="7"/>
      <c r="L89" s="1"/>
      <c r="M89" s="1"/>
      <c r="N89" s="1"/>
    </row>
    <row r="90" spans="1:14" ht="24.75" customHeight="1">
      <c r="A90" s="276"/>
      <c r="B90" s="77" t="s">
        <v>26</v>
      </c>
      <c r="C90" s="277" t="s">
        <v>79</v>
      </c>
      <c r="D90" s="277"/>
      <c r="E90" s="70"/>
      <c r="F90" s="70"/>
      <c r="G90" s="280"/>
      <c r="H90" s="280"/>
      <c r="I90" s="80"/>
      <c r="J90" s="81"/>
      <c r="K90" s="7"/>
      <c r="L90" s="1"/>
      <c r="M90" s="1"/>
      <c r="N90" s="1"/>
    </row>
    <row r="91" spans="1:14" ht="28.5" customHeight="1">
      <c r="A91" s="276"/>
      <c r="B91" s="77"/>
      <c r="C91" s="78"/>
      <c r="D91" s="79"/>
      <c r="E91" s="70"/>
      <c r="F91" s="70"/>
      <c r="G91" s="116"/>
      <c r="H91" s="116"/>
      <c r="I91" s="80"/>
      <c r="J91" s="81"/>
      <c r="K91" s="7"/>
      <c r="L91" s="1"/>
      <c r="M91" s="1"/>
      <c r="N91" s="1"/>
    </row>
    <row r="92" spans="1:14" ht="24.75" customHeight="1">
      <c r="A92" s="45"/>
      <c r="B92" s="44"/>
      <c r="C92" s="30"/>
      <c r="D92" s="35"/>
      <c r="E92" s="32"/>
      <c r="F92" s="32"/>
      <c r="G92" s="116"/>
      <c r="H92" s="116"/>
      <c r="I92" s="33"/>
      <c r="J92" s="34"/>
      <c r="K92" s="7"/>
      <c r="L92" s="1"/>
      <c r="M92" s="1"/>
      <c r="N92" s="1"/>
    </row>
    <row r="93" spans="1:14" ht="24.75" customHeight="1">
      <c r="A93" s="45"/>
      <c r="B93" s="44"/>
      <c r="C93" s="30"/>
      <c r="D93" s="31"/>
      <c r="E93" s="32"/>
      <c r="F93" s="32"/>
      <c r="G93" s="32"/>
      <c r="H93" s="32"/>
      <c r="I93" s="33"/>
      <c r="J93" s="34"/>
      <c r="K93" s="7"/>
      <c r="L93" s="1"/>
      <c r="M93" s="1"/>
      <c r="N93" s="1"/>
    </row>
    <row r="94" spans="1:14" ht="24.75" customHeight="1">
      <c r="A94" s="45"/>
      <c r="B94" s="44"/>
      <c r="C94" s="30"/>
      <c r="D94" s="31"/>
      <c r="E94" s="32"/>
      <c r="F94" s="32"/>
      <c r="G94" s="32"/>
      <c r="H94" s="32"/>
      <c r="I94" s="33"/>
      <c r="J94" s="34"/>
      <c r="K94" s="7"/>
      <c r="L94" s="1"/>
      <c r="M94" s="1"/>
      <c r="N94" s="1"/>
    </row>
    <row r="95" spans="1:14" ht="24.75" customHeight="1">
      <c r="A95" s="45"/>
      <c r="B95" s="44"/>
      <c r="C95" s="30"/>
      <c r="D95" s="31"/>
      <c r="E95" s="32"/>
      <c r="F95" s="32"/>
      <c r="G95" s="32"/>
      <c r="H95" s="32"/>
      <c r="I95" s="33"/>
      <c r="J95" s="34"/>
      <c r="K95" s="7"/>
      <c r="L95" s="1"/>
      <c r="M95" s="1"/>
      <c r="N95" s="1"/>
    </row>
    <row r="96" spans="1:14" ht="24.75" customHeight="1">
      <c r="A96" s="45"/>
      <c r="B96" s="44"/>
      <c r="C96" s="30"/>
      <c r="D96" s="35"/>
      <c r="E96" s="32"/>
      <c r="F96" s="32"/>
      <c r="G96" s="32"/>
      <c r="H96" s="32"/>
      <c r="I96" s="33"/>
      <c r="J96" s="34"/>
      <c r="K96" s="7"/>
      <c r="L96" s="1"/>
      <c r="M96" s="1"/>
      <c r="N96" s="1"/>
    </row>
    <row r="97" spans="1:14" ht="24.75" customHeight="1">
      <c r="A97" s="45"/>
      <c r="B97" s="44"/>
      <c r="C97" s="30"/>
      <c r="D97" s="31"/>
      <c r="E97" s="32"/>
      <c r="F97" s="32"/>
      <c r="G97" s="32"/>
      <c r="H97" s="32"/>
      <c r="I97" s="33"/>
      <c r="J97" s="34"/>
      <c r="K97" s="7"/>
      <c r="L97" s="1"/>
      <c r="M97" s="1"/>
      <c r="N97" s="1"/>
    </row>
    <row r="98" spans="1:14" ht="34.5" customHeight="1">
      <c r="A98" s="36"/>
      <c r="B98" s="37"/>
      <c r="C98" s="37"/>
      <c r="D98" s="38"/>
      <c r="E98" s="33"/>
      <c r="F98" s="33"/>
      <c r="G98" s="33"/>
      <c r="H98" s="33"/>
      <c r="I98" s="33"/>
      <c r="J98" s="34"/>
      <c r="K98" s="7"/>
      <c r="L98" s="1"/>
      <c r="M98" s="1"/>
      <c r="N98" s="1"/>
    </row>
    <row r="99" spans="1:14" ht="29.25" customHeight="1">
      <c r="A99" s="39"/>
      <c r="B99" s="40"/>
      <c r="C99" s="40"/>
      <c r="D99" s="39"/>
      <c r="E99" s="33"/>
      <c r="F99" s="33"/>
      <c r="G99" s="33"/>
      <c r="H99" s="33"/>
      <c r="I99" s="33"/>
      <c r="J99" s="34"/>
      <c r="K99" s="7"/>
      <c r="L99" s="1"/>
      <c r="M99" s="1"/>
      <c r="N99" s="1"/>
    </row>
    <row r="100" spans="1:14" ht="16.5" customHeight="1">
      <c r="A100" s="39"/>
      <c r="B100" s="41"/>
      <c r="C100" s="41"/>
      <c r="D100" s="39"/>
      <c r="E100" s="42"/>
      <c r="F100" s="42"/>
      <c r="G100" s="42"/>
      <c r="H100" s="42"/>
      <c r="I100" s="33"/>
      <c r="J100" s="34"/>
      <c r="K100" s="7"/>
      <c r="L100" s="1"/>
      <c r="M100" s="1"/>
      <c r="N100" s="1"/>
    </row>
    <row r="101" spans="1:14" ht="23.25" customHeight="1">
      <c r="A101" s="39"/>
      <c r="B101" s="39"/>
      <c r="C101" s="39"/>
      <c r="D101" s="38"/>
      <c r="E101" s="43"/>
      <c r="F101" s="43"/>
      <c r="G101" s="43"/>
      <c r="H101" s="43"/>
      <c r="I101" s="33"/>
      <c r="J101" s="34"/>
      <c r="K101" s="7"/>
      <c r="L101" s="1"/>
      <c r="M101" s="1"/>
      <c r="N101" s="1"/>
    </row>
    <row r="102" spans="1:14" ht="23.25" customHeight="1">
      <c r="A102" s="39"/>
      <c r="B102" s="39"/>
      <c r="C102" s="39"/>
      <c r="D102" s="31"/>
      <c r="E102" s="43"/>
      <c r="F102" s="43"/>
      <c r="G102" s="43"/>
      <c r="H102" s="43"/>
      <c r="I102" s="33"/>
      <c r="J102" s="34"/>
      <c r="K102" s="7"/>
      <c r="L102" s="1"/>
      <c r="M102" s="1"/>
      <c r="N102" s="1"/>
    </row>
    <row r="103" spans="1:14" ht="23.25" customHeight="1">
      <c r="A103" s="8"/>
      <c r="B103" s="9"/>
      <c r="C103" s="9"/>
      <c r="D103" s="8"/>
      <c r="E103" s="10"/>
      <c r="F103" s="10"/>
      <c r="G103" s="10"/>
      <c r="H103" s="10"/>
      <c r="I103" s="10"/>
      <c r="J103" s="11"/>
      <c r="K103" s="7"/>
      <c r="L103" s="1"/>
      <c r="M103" s="1"/>
      <c r="N103" s="1"/>
    </row>
    <row r="104" spans="1:14" ht="23.25" customHeight="1">
      <c r="A104" s="8"/>
      <c r="B104" s="9"/>
      <c r="C104" s="9"/>
      <c r="D104" s="8"/>
      <c r="E104" s="10"/>
      <c r="F104" s="10"/>
      <c r="G104" s="10"/>
      <c r="H104" s="10"/>
      <c r="I104" s="10"/>
      <c r="J104" s="11"/>
      <c r="K104" s="7"/>
      <c r="L104" s="1"/>
      <c r="M104" s="1"/>
      <c r="N104" s="1"/>
    </row>
    <row r="105" spans="1:14" ht="23.25" customHeight="1">
      <c r="A105" s="8"/>
      <c r="B105" s="9"/>
      <c r="C105" s="9"/>
      <c r="D105" s="8"/>
      <c r="E105" s="10"/>
      <c r="F105" s="10"/>
      <c r="G105" s="10"/>
      <c r="H105" s="10"/>
      <c r="I105" s="10"/>
      <c r="J105" s="11"/>
      <c r="K105" s="7"/>
      <c r="L105" s="1"/>
      <c r="M105" s="1"/>
      <c r="N105" s="1"/>
    </row>
    <row r="106" spans="1:14" ht="23.25" customHeight="1">
      <c r="A106" s="8"/>
      <c r="B106" s="9"/>
      <c r="C106" s="9"/>
      <c r="D106" s="8"/>
      <c r="E106" s="10"/>
      <c r="F106" s="10"/>
      <c r="G106" s="10"/>
      <c r="H106" s="10"/>
      <c r="I106" s="10"/>
      <c r="J106" s="11"/>
      <c r="K106" s="7"/>
      <c r="L106" s="1"/>
      <c r="M106" s="1"/>
      <c r="N106" s="1"/>
    </row>
    <row r="107" spans="1:14">
      <c r="A107" s="12"/>
      <c r="B107" s="12"/>
      <c r="C107" s="12"/>
      <c r="D107" s="12"/>
      <c r="E107" s="13"/>
      <c r="F107" s="13"/>
      <c r="G107" s="13"/>
      <c r="H107" s="13"/>
      <c r="I107" s="13"/>
      <c r="J107" s="14"/>
      <c r="K107" s="14"/>
      <c r="L107" s="1"/>
      <c r="M107" s="1"/>
      <c r="N107" s="1"/>
    </row>
    <row r="108" spans="1:14">
      <c r="A108" s="12"/>
      <c r="B108" s="12"/>
      <c r="C108" s="12"/>
      <c r="D108" s="12"/>
      <c r="E108" s="13"/>
      <c r="F108" s="13"/>
      <c r="G108" s="13"/>
      <c r="H108" s="13"/>
      <c r="I108" s="13"/>
      <c r="J108" s="14"/>
      <c r="K108" s="14"/>
      <c r="L108" s="1"/>
      <c r="M108" s="1"/>
      <c r="N108" s="1"/>
    </row>
    <row r="109" spans="1:14" ht="16.5" customHeight="1">
      <c r="A109" s="15"/>
      <c r="B109" s="12"/>
      <c r="C109" s="12"/>
      <c r="D109" s="12"/>
      <c r="E109" s="13"/>
      <c r="F109" s="13"/>
      <c r="G109" s="13"/>
      <c r="H109" s="13"/>
      <c r="I109" s="13"/>
      <c r="J109" s="14"/>
      <c r="K109" s="14"/>
      <c r="L109" s="1"/>
      <c r="M109" s="1"/>
      <c r="N109" s="1"/>
    </row>
    <row r="110" spans="1:14" ht="22.5" customHeight="1">
      <c r="A110" s="47"/>
      <c r="B110" s="47"/>
      <c r="C110" s="28"/>
      <c r="D110" s="16"/>
      <c r="E110" s="16"/>
      <c r="F110" s="16"/>
      <c r="G110" s="16"/>
      <c r="H110" s="16"/>
      <c r="I110" s="17"/>
      <c r="J110" s="17"/>
      <c r="K110" s="1"/>
      <c r="L110" s="1"/>
      <c r="M110" s="1"/>
      <c r="N110" s="1"/>
    </row>
    <row r="111" spans="1:14">
      <c r="A111" s="48"/>
      <c r="B111" s="48"/>
      <c r="C111" s="29"/>
      <c r="D111" s="18"/>
      <c r="E111" s="18"/>
      <c r="F111" s="18"/>
      <c r="G111" s="18"/>
      <c r="H111" s="18"/>
      <c r="I111" s="18"/>
      <c r="J111" s="19"/>
      <c r="K111" s="1"/>
      <c r="L111" s="1"/>
      <c r="M111" s="1"/>
      <c r="N111" s="1"/>
    </row>
    <row r="112" spans="1:14" ht="20.25" customHeight="1">
      <c r="A112" s="20"/>
      <c r="B112" s="20"/>
      <c r="C112" s="20"/>
      <c r="D112" s="17"/>
      <c r="E112" s="17"/>
      <c r="F112" s="17"/>
      <c r="G112" s="17"/>
      <c r="H112" s="17"/>
      <c r="I112" s="17"/>
      <c r="J112" s="21"/>
      <c r="K112" s="1"/>
      <c r="L112" s="1"/>
      <c r="M112" s="1"/>
      <c r="N112" s="1"/>
    </row>
    <row r="113" spans="1:14" ht="15.75">
      <c r="A113" s="49"/>
      <c r="B113" s="49"/>
      <c r="C113" s="46"/>
      <c r="D113" s="17"/>
      <c r="E113" s="17"/>
      <c r="F113" s="17"/>
      <c r="G113" s="17"/>
      <c r="H113" s="17"/>
      <c r="I113" s="17"/>
      <c r="J113" s="21"/>
      <c r="K113" s="1"/>
      <c r="L113" s="1"/>
      <c r="M113" s="1"/>
      <c r="N113" s="1"/>
    </row>
    <row r="114" spans="1:14" ht="15.75">
      <c r="A114" s="48"/>
      <c r="B114" s="48"/>
      <c r="C114" s="29"/>
      <c r="D114" s="18"/>
      <c r="E114" s="18"/>
      <c r="F114" s="18"/>
      <c r="G114" s="18"/>
      <c r="H114" s="18"/>
      <c r="I114" s="17"/>
      <c r="J114" s="21"/>
      <c r="K114" s="1"/>
      <c r="L114" s="1"/>
      <c r="M114" s="1"/>
      <c r="N114" s="1"/>
    </row>
    <row r="115" spans="1:1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</sheetData>
  <mergeCells count="152">
    <mergeCell ref="A88:B88"/>
    <mergeCell ref="C88:D88"/>
    <mergeCell ref="A90:A91"/>
    <mergeCell ref="C90:D90"/>
    <mergeCell ref="A85:B85"/>
    <mergeCell ref="C85:D85"/>
    <mergeCell ref="A87:B87"/>
    <mergeCell ref="C87:D87"/>
    <mergeCell ref="G85:H86"/>
    <mergeCell ref="G87:H87"/>
    <mergeCell ref="G88:H90"/>
    <mergeCell ref="A80:C81"/>
    <mergeCell ref="J80:J81"/>
    <mergeCell ref="A82:B82"/>
    <mergeCell ref="C82:D82"/>
    <mergeCell ref="G82:H82"/>
    <mergeCell ref="A84:B84"/>
    <mergeCell ref="C84:D84"/>
    <mergeCell ref="G84:H84"/>
    <mergeCell ref="A74:A75"/>
    <mergeCell ref="B74:B75"/>
    <mergeCell ref="C74:C75"/>
    <mergeCell ref="J74:J75"/>
    <mergeCell ref="A76:C76"/>
    <mergeCell ref="A77:C79"/>
    <mergeCell ref="J77:J79"/>
    <mergeCell ref="A67:A70"/>
    <mergeCell ref="B67:B70"/>
    <mergeCell ref="C67:C70"/>
    <mergeCell ref="A71:J71"/>
    <mergeCell ref="A72:A73"/>
    <mergeCell ref="B72:B73"/>
    <mergeCell ref="C72:C73"/>
    <mergeCell ref="J72:J73"/>
    <mergeCell ref="A63:A64"/>
    <mergeCell ref="B63:B64"/>
    <mergeCell ref="C63:C64"/>
    <mergeCell ref="J63:J64"/>
    <mergeCell ref="A65:A66"/>
    <mergeCell ref="B65:B66"/>
    <mergeCell ref="C65:C66"/>
    <mergeCell ref="A58:A60"/>
    <mergeCell ref="B58:B60"/>
    <mergeCell ref="C58:C60"/>
    <mergeCell ref="J58:J60"/>
    <mergeCell ref="A61:A62"/>
    <mergeCell ref="B61:B62"/>
    <mergeCell ref="C61:C62"/>
    <mergeCell ref="J61:J62"/>
    <mergeCell ref="J65:J66"/>
    <mergeCell ref="A54:A55"/>
    <mergeCell ref="B54:B55"/>
    <mergeCell ref="C54:C55"/>
    <mergeCell ref="J54:J55"/>
    <mergeCell ref="A56:A57"/>
    <mergeCell ref="B56:B57"/>
    <mergeCell ref="C56:C57"/>
    <mergeCell ref="J56:J57"/>
    <mergeCell ref="A49:J49"/>
    <mergeCell ref="A50:A51"/>
    <mergeCell ref="B50:B51"/>
    <mergeCell ref="C50:C51"/>
    <mergeCell ref="J50:J51"/>
    <mergeCell ref="A52:A53"/>
    <mergeCell ref="B52:B53"/>
    <mergeCell ref="C52:C53"/>
    <mergeCell ref="J52:J53"/>
    <mergeCell ref="A44:A45"/>
    <mergeCell ref="B44:B45"/>
    <mergeCell ref="C44:C45"/>
    <mergeCell ref="J44:J45"/>
    <mergeCell ref="A46:A48"/>
    <mergeCell ref="B46:B48"/>
    <mergeCell ref="C46:C48"/>
    <mergeCell ref="J46:J48"/>
    <mergeCell ref="A40:A41"/>
    <mergeCell ref="B40:B41"/>
    <mergeCell ref="C40:C41"/>
    <mergeCell ref="J40:J41"/>
    <mergeCell ref="A42:A43"/>
    <mergeCell ref="B42:B43"/>
    <mergeCell ref="C42:C43"/>
    <mergeCell ref="J42:J43"/>
    <mergeCell ref="A38:A39"/>
    <mergeCell ref="B38:B39"/>
    <mergeCell ref="C38:C39"/>
    <mergeCell ref="J38:J39"/>
    <mergeCell ref="I31:I32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F31:F32"/>
    <mergeCell ref="G31:G32"/>
    <mergeCell ref="H31:H32"/>
    <mergeCell ref="J25:J26"/>
    <mergeCell ref="A21:A22"/>
    <mergeCell ref="B21:B22"/>
    <mergeCell ref="C21:C22"/>
    <mergeCell ref="D18:D20"/>
    <mergeCell ref="A36:A37"/>
    <mergeCell ref="B36:B37"/>
    <mergeCell ref="C36:C37"/>
    <mergeCell ref="J36:J37"/>
    <mergeCell ref="E18:E20"/>
    <mergeCell ref="F18:F20"/>
    <mergeCell ref="L67:M67"/>
    <mergeCell ref="A27:A28"/>
    <mergeCell ref="B27:B28"/>
    <mergeCell ref="C27:C28"/>
    <mergeCell ref="J27:J28"/>
    <mergeCell ref="A17:A20"/>
    <mergeCell ref="B17:B20"/>
    <mergeCell ref="C17:C20"/>
    <mergeCell ref="J17:J20"/>
    <mergeCell ref="G18:G20"/>
    <mergeCell ref="H18:H20"/>
    <mergeCell ref="I18:I20"/>
    <mergeCell ref="A29:A30"/>
    <mergeCell ref="B29:B30"/>
    <mergeCell ref="C29:C30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отчет за 2014 год</vt:lpstr>
      <vt:lpstr>отчет за 4 кв. 2014  </vt:lpstr>
      <vt:lpstr>Лист1</vt:lpstr>
      <vt:lpstr>'отчет за 2014 год'!Заголовки_для_печати</vt:lpstr>
      <vt:lpstr>'отчет за 4 кв. 2014 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Фурсова Полина Павловна</cp:lastModifiedBy>
  <cp:lastPrinted>2015-01-15T05:43:52Z</cp:lastPrinted>
  <dcterms:created xsi:type="dcterms:W3CDTF">2014-04-07T02:44:58Z</dcterms:created>
  <dcterms:modified xsi:type="dcterms:W3CDTF">2015-04-01T03:35:45Z</dcterms:modified>
</cp:coreProperties>
</file>