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showHorizontalScroll="0" showVerticalScroll="0" showSheetTabs="0" xWindow="240" yWindow="1548" windowWidth="14040" windowHeight="657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Лист1!$11:$14</definedName>
  </definedNames>
  <calcPr calcId="145621"/>
</workbook>
</file>

<file path=xl/calcChain.xml><?xml version="1.0" encoding="utf-8"?>
<calcChain xmlns="http://schemas.openxmlformats.org/spreadsheetml/2006/main">
  <c r="L22" i="1" l="1"/>
  <c r="L17" i="1"/>
  <c r="J25" i="1" l="1"/>
  <c r="L25" i="1" s="1"/>
  <c r="J24" i="1"/>
  <c r="K31" i="1"/>
  <c r="L18" i="1"/>
  <c r="L24" i="1"/>
  <c r="L21" i="1"/>
  <c r="L31" i="1" l="1"/>
  <c r="K22" i="1"/>
  <c r="J20" i="1"/>
  <c r="L20" i="1" s="1"/>
  <c r="J19" i="1"/>
  <c r="J33" i="1"/>
  <c r="K19" i="1" l="1"/>
  <c r="L19" i="1"/>
  <c r="J15" i="1"/>
  <c r="K15" i="1" s="1"/>
  <c r="J28" i="1" l="1"/>
  <c r="J27" i="1"/>
  <c r="L33" i="1" l="1"/>
  <c r="L26" i="1" l="1"/>
  <c r="L27" i="1"/>
  <c r="L28" i="1"/>
  <c r="L29" i="1"/>
  <c r="L30" i="1"/>
  <c r="L32" i="1"/>
  <c r="K16" i="1"/>
  <c r="K17" i="1"/>
  <c r="K18" i="1"/>
  <c r="K20" i="1"/>
  <c r="K21" i="1"/>
  <c r="K23" i="1"/>
  <c r="K24" i="1"/>
  <c r="K25" i="1"/>
  <c r="K26" i="1"/>
  <c r="K27" i="1"/>
  <c r="K28" i="1"/>
  <c r="K29" i="1"/>
  <c r="K30" i="1"/>
  <c r="K32" i="1"/>
  <c r="K33" i="1"/>
  <c r="L15" i="1" l="1"/>
  <c r="L34" i="1" s="1"/>
</calcChain>
</file>

<file path=xl/sharedStrings.xml><?xml version="1.0" encoding="utf-8"?>
<sst xmlns="http://schemas.openxmlformats.org/spreadsheetml/2006/main" count="98" uniqueCount="68">
  <si>
    <t xml:space="preserve">Отчет </t>
  </si>
  <si>
    <t>о достижении целевых показателей эффективности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</si>
  <si>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</si>
  <si>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</si>
  <si>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</si>
  <si>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</si>
  <si>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</si>
  <si>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</si>
  <si>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</si>
  <si>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</si>
  <si>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</si>
  <si>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ДЖКиСК</t>
  </si>
  <si>
    <t>1</t>
  </si>
  <si>
    <t>2</t>
  </si>
  <si>
    <t>%</t>
  </si>
  <si>
    <t>Базовый показатель на начало реализации программы</t>
  </si>
  <si>
    <t>Фактическое значение за предыдущие отчетные периоды</t>
  </si>
  <si>
    <t>3</t>
  </si>
  <si>
    <t>2017 год</t>
  </si>
  <si>
    <t>«Автомобильные дороги, транспорт и городская среда»</t>
  </si>
  <si>
    <t>Департамент жилищно-коммунального и строительного комплекса администрации города Югорска</t>
  </si>
  <si>
    <t>2018 год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</si>
  <si>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</si>
  <si>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</si>
  <si>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</si>
  <si>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</si>
  <si>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</si>
  <si>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</si>
  <si>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</si>
  <si>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</si>
  <si>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</si>
  <si>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</si>
  <si>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</si>
  <si>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</si>
  <si>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</si>
  <si>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</si>
  <si>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r>
      <t>Количество рейсов для перевозки пассажиров на муниципальных маршрутах</t>
    </r>
    <r>
      <rPr>
        <vertAlign val="superscript"/>
        <sz val="10"/>
        <color theme="1"/>
        <rFont val="Times New Roman"/>
        <family val="1"/>
        <charset val="204"/>
      </rPr>
      <t xml:space="preserve">1 </t>
    </r>
  </si>
  <si>
    <r>
      <t>Объемы ввода в эксплуатацию после строительства и реконструкции автомобильных дорог общего пользования местного значения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</si>
  <si>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Протяженность автомобильных дорог, на которых выполнен капитальный ремонт и ремонт автомобильных дорог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</si>
  <si>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Поддержание автомобильных дорог общего пользования местного значения в соответствии нормативным требованиям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</si>
  <si>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 xml:space="preserve"> </t>
    </r>
    <r>
      <rPr>
        <sz val="10"/>
        <color rgb="FF000000"/>
        <rFont val="Times New Roman"/>
        <family val="1"/>
        <charset val="204"/>
      </rPr>
      <t>Общее количество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</si>
  <si>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Количество дорожно-транспортных происшествий с пострадавшими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</si>
  <si>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Количество дорожно-транспортных происшествий с пострадавшими с участием несовершеннолетних</t>
    </r>
    <r>
      <rPr>
        <vertAlign val="superscript"/>
        <sz val="10"/>
        <color rgb="FF000000"/>
        <rFont val="Times New Roman"/>
        <family val="1"/>
        <charset val="204"/>
      </rPr>
      <t xml:space="preserve">2 </t>
    </r>
  </si>
  <si>
    <r>
      <t>Число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</si>
  <si>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детей,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</si>
  <si>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</si>
  <si>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Число детей,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</si>
  <si>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Доля учащихся (воспитанников), задействованных в мероприятиях по профилактике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</si>
  <si>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t>Количество и площадь дворовых территорий, обеспеченных минимальным уровнем благоустройства*3</t>
  </si>
  <si>
    <t xml:space="preserve">Количество и площадь благоустроенных муниципальных территорий общего пользования*3 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</si>
  <si>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Югорске*3</t>
  </si>
  <si>
    <t xml:space="preserve">Доля содержания и текущего ремонта  объектов благоустройства и городского хозяйства от общего их количества              </t>
  </si>
  <si>
    <t>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</si>
  <si>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шт.</t>
  </si>
  <si>
    <t>км.</t>
  </si>
  <si>
    <t>чел.</t>
  </si>
  <si>
    <t>кв.м.</t>
  </si>
  <si>
    <t>Наименование целевого показателя</t>
  </si>
  <si>
    <t>Ответственный исполнитель/ соисполнитель (наименование органа или структурного подразделения, учреждения)</t>
  </si>
  <si>
    <t>Ед. изм.</t>
  </si>
  <si>
    <t>Обоснование отклонения фактического значения целевого показателя от планового</t>
  </si>
  <si>
    <t>Степень выполнения целевых показателей муниципальной программы **</t>
  </si>
  <si>
    <t>**  Степень выполнения целевых показателей муниципальной программы рассчитывается как среднеарифметиченское значение уровня достижения всех целевых показателей, утвержденных муниципальной программой.</t>
  </si>
  <si>
    <t>2021 год</t>
  </si>
  <si>
    <t xml:space="preserve">Выполнены следующие мероприятия: публикации в СМИ  и соц.сетях материалов, касающихся  благоустройства города; Проведено  заседание общественной комиссии.   Сбор предложений по наполнению пространства парка по ул.Менделеева; Рейтинговое голосование за объекты благоустройства; Опрос в поддержку инициативных проектов по благоустройству, Обучение волонтеров, Рейд по контролю за качеством объектов, благоустроенных в 2020 – 2021, Приемка выполненных работ в 2022 г.по благоустройству парка по ул.Менделеева </t>
  </si>
  <si>
    <r>
      <t xml:space="preserve">муниципальной программы по состоянию на </t>
    </r>
    <r>
      <rPr>
        <b/>
        <u/>
        <sz val="12"/>
        <color theme="1"/>
        <rFont val="Times New Roman"/>
        <family val="1"/>
        <charset val="204"/>
      </rPr>
      <t>31 декабря 2022 года</t>
    </r>
  </si>
  <si>
    <t>Корректировка расписания маршрутов №5А, №7</t>
  </si>
  <si>
    <t xml:space="preserve">Количество фактически отловленных безнадзорных и бродячих животных, в том числе и по обращениям жителей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</si>
</sst>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/>
    <xf numFmtId="49" fontId="0" fillId="0" borderId="0" xfId="0" applyNumberFormat="1"/>
    <xf numFmtId="0" fontId="4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0" xfId="0" applyFont="1" applyFill="1"/>
    <xf numFmtId="0" fontId="7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0" fillId="0" borderId="2" xfId="0" applyNumberFormat="1" applyBorder="1"/>
    <xf numFmtId="0" fontId="3" fillId="0" borderId="2" xfId="0" applyFont="1" applyBorder="1" applyAlignment="1">
      <alignment horizontal="left" vertical="center" wrapText="1"/>
    </xf>
    <xf numFmtId="0" fontId="0" fillId="0" borderId="2" xfId="0" applyBorder="1"/>
    <xf numFmtId="0" fontId="13" fillId="0" borderId="2" xfId="0" applyFont="1" applyFill="1" applyBorder="1"/>
    <xf numFmtId="0" fontId="0" fillId="0" borderId="2" xfId="0" applyFill="1" applyBorder="1"/>
    <xf numFmtId="4" fontId="0" fillId="0" borderId="2" xfId="0" applyNumberFormat="1" applyBorder="1" applyAlignment="1">
      <alignment horizontal="center" vertical="center"/>
    </xf>
    <xf numFmtId="4" fontId="4" fillId="0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12" fillId="0" borderId="0" xfId="0" applyNumberFormat="1" applyFont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32" zoomScale="80" zoomScaleNormal="80" workbookViewId="0">
      <selection activeCell="H50" sqref="H50"/>
    </sheetView>
  </sheetViews>
  <sheetFormatPr defaultRowHeight="14.4" x14ac:dyDescent="0.3"/>
  <cols>
    <col min="1" max="1" width="5.5546875" customWidth="1"/>
    <col min="2" max="2" width="33.33203125" customWidth="1"/>
    <col min="3" max="3" width="13.6640625" customWidth="1"/>
    <col min="4" max="4" width="10" customWidth="1"/>
    <col min="5" max="5" width="10.33203125" customWidth="1"/>
    <col min="6" max="7" width="9.109375" hidden="1" customWidth="1"/>
    <col min="8" max="8" width="12.6640625" customWidth="1"/>
    <col min="9" max="9" width="11.109375" style="15" customWidth="1"/>
    <col min="10" max="10" width="11.33203125" customWidth="1"/>
    <col min="11" max="11" width="11.6640625" style="7" customWidth="1"/>
    <col min="12" max="12" width="13.88671875" customWidth="1"/>
    <col min="13" max="13" width="36.6640625" customWidth="1"/>
  </cols>
  <sheetData>
    <row r="1" spans="1:15" ht="5.4" customHeight="1" x14ac:dyDescent="0.3">
      <c r="A1" s="1"/>
    </row>
    <row r="2" spans="1:15" ht="15.6" x14ac:dyDescent="0.3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15.6" x14ac:dyDescent="0.3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15.6" x14ac:dyDescent="0.3">
      <c r="A4" s="59" t="s">
        <v>65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0.95" customHeight="1" x14ac:dyDescent="0.3">
      <c r="A5" s="2"/>
      <c r="B5" s="2"/>
      <c r="C5" s="2"/>
      <c r="D5" s="2"/>
      <c r="E5" s="9"/>
      <c r="F5" s="2"/>
      <c r="G5" s="9"/>
      <c r="H5" s="11"/>
      <c r="I5" s="16"/>
      <c r="J5" s="2"/>
      <c r="K5" s="8"/>
      <c r="L5" s="2"/>
      <c r="M5" s="2"/>
    </row>
    <row r="6" spans="1:15" ht="19.95" customHeight="1" x14ac:dyDescent="0.3">
      <c r="A6" s="61" t="s">
        <v>19</v>
      </c>
      <c r="B6" s="61"/>
      <c r="C6" s="61"/>
      <c r="D6" s="61"/>
      <c r="E6" s="61"/>
      <c r="F6" s="61"/>
      <c r="G6" s="61"/>
      <c r="H6" s="61"/>
      <c r="I6" s="61"/>
      <c r="J6" s="4"/>
      <c r="K6" s="6"/>
      <c r="L6" s="4"/>
      <c r="M6" s="4"/>
    </row>
    <row r="7" spans="1:15" x14ac:dyDescent="0.3">
      <c r="A7" s="60" t="s">
        <v>2</v>
      </c>
      <c r="B7" s="60"/>
      <c r="C7" s="60"/>
      <c r="D7" s="60"/>
      <c r="E7" s="10"/>
      <c r="F7" s="4"/>
      <c r="G7" s="4"/>
      <c r="H7" s="4"/>
      <c r="I7" s="17"/>
      <c r="J7" s="4"/>
      <c r="K7" s="6"/>
      <c r="L7" s="4"/>
      <c r="M7" s="4"/>
    </row>
    <row r="8" spans="1:15" ht="18" customHeight="1" x14ac:dyDescent="0.3">
      <c r="A8" s="13" t="s">
        <v>20</v>
      </c>
      <c r="B8" s="13"/>
      <c r="C8" s="13"/>
      <c r="D8" s="13"/>
      <c r="E8" s="13"/>
      <c r="F8" s="13"/>
      <c r="G8" s="13"/>
      <c r="H8" s="13"/>
      <c r="I8" s="18"/>
      <c r="J8" s="4"/>
      <c r="K8" s="51"/>
      <c r="L8" s="4"/>
      <c r="M8" s="4"/>
    </row>
    <row r="9" spans="1:15" x14ac:dyDescent="0.3">
      <c r="A9" s="60" t="s">
        <v>3</v>
      </c>
      <c r="B9" s="60"/>
      <c r="C9" s="60"/>
      <c r="D9" s="60"/>
      <c r="E9" s="10"/>
      <c r="F9" s="4"/>
      <c r="G9" s="4"/>
      <c r="H9" s="4"/>
      <c r="I9" s="17"/>
      <c r="J9" s="4"/>
      <c r="K9" s="6"/>
      <c r="L9" s="4"/>
      <c r="M9" s="4"/>
    </row>
    <row r="10" spans="1:15" ht="10.95" customHeight="1" x14ac:dyDescent="0.3">
      <c r="A10" s="3"/>
    </row>
    <row r="11" spans="1:15" ht="71.400000000000006" customHeight="1" x14ac:dyDescent="0.3">
      <c r="A11" s="53" t="s">
        <v>4</v>
      </c>
      <c r="B11" s="53" t="s">
        <v>57</v>
      </c>
      <c r="C11" s="53" t="s">
        <v>58</v>
      </c>
      <c r="D11" s="53" t="s">
        <v>59</v>
      </c>
      <c r="E11" s="53" t="s">
        <v>15</v>
      </c>
      <c r="F11" s="53" t="s">
        <v>16</v>
      </c>
      <c r="G11" s="53"/>
      <c r="H11" s="53"/>
      <c r="I11" s="53" t="s">
        <v>5</v>
      </c>
      <c r="J11" s="53"/>
      <c r="K11" s="53" t="s">
        <v>6</v>
      </c>
      <c r="L11" s="53"/>
      <c r="M11" s="53" t="s">
        <v>60</v>
      </c>
    </row>
    <row r="12" spans="1:15" ht="31.8" customHeight="1" x14ac:dyDescent="0.3">
      <c r="A12" s="53"/>
      <c r="B12" s="53"/>
      <c r="C12" s="53"/>
      <c r="D12" s="53"/>
      <c r="E12" s="53"/>
      <c r="F12" s="53" t="s">
        <v>18</v>
      </c>
      <c r="G12" s="53" t="s">
        <v>21</v>
      </c>
      <c r="H12" s="53" t="s">
        <v>63</v>
      </c>
      <c r="I12" s="62" t="s">
        <v>7</v>
      </c>
      <c r="J12" s="53" t="s">
        <v>8</v>
      </c>
      <c r="K12" s="52" t="s">
        <v>9</v>
      </c>
      <c r="L12" s="53" t="s">
        <v>10</v>
      </c>
      <c r="M12" s="53"/>
    </row>
    <row r="13" spans="1:15" ht="12" customHeight="1" x14ac:dyDescent="0.3">
      <c r="A13" s="53"/>
      <c r="B13" s="53"/>
      <c r="C13" s="53"/>
      <c r="D13" s="53"/>
      <c r="E13" s="53"/>
      <c r="F13" s="53"/>
      <c r="G13" s="53"/>
      <c r="H13" s="53"/>
      <c r="I13" s="62"/>
      <c r="J13" s="53"/>
      <c r="K13" s="52"/>
      <c r="L13" s="53"/>
      <c r="M13" s="53"/>
    </row>
    <row r="14" spans="1:15" x14ac:dyDescent="0.3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20">
        <v>7</v>
      </c>
      <c r="I14" s="21">
        <v>8</v>
      </c>
      <c r="J14" s="20">
        <v>9</v>
      </c>
      <c r="K14" s="22">
        <v>10</v>
      </c>
      <c r="L14" s="20">
        <v>11</v>
      </c>
      <c r="M14" s="20">
        <v>12</v>
      </c>
    </row>
    <row r="15" spans="1:15" s="7" customFormat="1" ht="48" customHeight="1" x14ac:dyDescent="0.3">
      <c r="A15" s="23" t="s">
        <v>12</v>
      </c>
      <c r="B15" s="24" t="s">
        <v>36</v>
      </c>
      <c r="C15" s="22" t="s">
        <v>11</v>
      </c>
      <c r="D15" s="22" t="s">
        <v>53</v>
      </c>
      <c r="E15" s="25">
        <v>24082</v>
      </c>
      <c r="F15" s="25"/>
      <c r="G15" s="25"/>
      <c r="H15" s="25">
        <v>37979</v>
      </c>
      <c r="I15" s="38">
        <v>28386</v>
      </c>
      <c r="J15" s="26">
        <f>6120+7893+(92*22+20*79+92*18+18*92+18*79)+7915</f>
        <v>30266</v>
      </c>
      <c r="K15" s="26">
        <f>J15-I15</f>
        <v>1880</v>
      </c>
      <c r="L15" s="26">
        <f>J15/I15*100</f>
        <v>106.62298316071303</v>
      </c>
      <c r="M15" s="27" t="s">
        <v>66</v>
      </c>
      <c r="O15" s="14"/>
    </row>
    <row r="16" spans="1:15" ht="62.4" customHeight="1" x14ac:dyDescent="0.3">
      <c r="A16" s="28" t="s">
        <v>13</v>
      </c>
      <c r="B16" s="29" t="s">
        <v>37</v>
      </c>
      <c r="C16" s="20" t="s">
        <v>11</v>
      </c>
      <c r="D16" s="20" t="s">
        <v>54</v>
      </c>
      <c r="E16" s="30">
        <v>3.7</v>
      </c>
      <c r="F16" s="30"/>
      <c r="G16" s="30"/>
      <c r="H16" s="31">
        <v>0.5</v>
      </c>
      <c r="I16" s="32">
        <v>0</v>
      </c>
      <c r="J16" s="32">
        <v>0</v>
      </c>
      <c r="K16" s="25">
        <f t="shared" ref="K16:K33" si="0">J16-I16</f>
        <v>0</v>
      </c>
      <c r="L16" s="36">
        <v>100</v>
      </c>
      <c r="M16" s="33"/>
      <c r="O16" s="12"/>
    </row>
    <row r="17" spans="1:15" ht="52.95" customHeight="1" x14ac:dyDescent="0.3">
      <c r="A17" s="28" t="s">
        <v>17</v>
      </c>
      <c r="B17" s="29" t="s">
        <v>38</v>
      </c>
      <c r="C17" s="20" t="s">
        <v>11</v>
      </c>
      <c r="D17" s="20" t="s">
        <v>54</v>
      </c>
      <c r="E17" s="34">
        <v>7.6310000000000002</v>
      </c>
      <c r="F17" s="35"/>
      <c r="G17" s="36"/>
      <c r="H17" s="25">
        <v>2</v>
      </c>
      <c r="I17" s="37">
        <v>2.617</v>
      </c>
      <c r="J17" s="37">
        <v>2.617</v>
      </c>
      <c r="K17" s="25">
        <f t="shared" si="0"/>
        <v>0</v>
      </c>
      <c r="L17" s="36">
        <f>J17/I17*100</f>
        <v>100</v>
      </c>
      <c r="M17" s="33"/>
      <c r="O17" s="12"/>
    </row>
    <row r="18" spans="1:15" ht="63.6" customHeight="1" x14ac:dyDescent="0.3">
      <c r="A18" s="28" t="s">
        <v>22</v>
      </c>
      <c r="B18" s="29" t="s">
        <v>39</v>
      </c>
      <c r="C18" s="20" t="s">
        <v>11</v>
      </c>
      <c r="D18" s="20" t="s">
        <v>14</v>
      </c>
      <c r="E18" s="36">
        <v>100</v>
      </c>
      <c r="F18" s="35"/>
      <c r="G18" s="36"/>
      <c r="H18" s="25">
        <v>100</v>
      </c>
      <c r="I18" s="38">
        <v>100</v>
      </c>
      <c r="J18" s="38">
        <v>100</v>
      </c>
      <c r="K18" s="25">
        <f t="shared" si="0"/>
        <v>0</v>
      </c>
      <c r="L18" s="36">
        <f>J18/I18*100</f>
        <v>100</v>
      </c>
      <c r="M18" s="20"/>
    </row>
    <row r="19" spans="1:15" s="7" customFormat="1" ht="43.2" customHeight="1" x14ac:dyDescent="0.3">
      <c r="A19" s="23" t="s">
        <v>23</v>
      </c>
      <c r="B19" s="39" t="s">
        <v>40</v>
      </c>
      <c r="C19" s="22" t="s">
        <v>11</v>
      </c>
      <c r="D19" s="22" t="s">
        <v>53</v>
      </c>
      <c r="E19" s="25">
        <v>411</v>
      </c>
      <c r="F19" s="40"/>
      <c r="G19" s="25"/>
      <c r="H19" s="25">
        <v>342</v>
      </c>
      <c r="I19" s="38">
        <v>269</v>
      </c>
      <c r="J19" s="25">
        <f>142+43+88</f>
        <v>273</v>
      </c>
      <c r="K19" s="25">
        <f>J19-I19</f>
        <v>4</v>
      </c>
      <c r="L19" s="25">
        <f>I19/J19*100</f>
        <v>98.53479853479854</v>
      </c>
      <c r="M19" s="19"/>
    </row>
    <row r="20" spans="1:15" s="7" customFormat="1" ht="48" customHeight="1" x14ac:dyDescent="0.3">
      <c r="A20" s="23" t="s">
        <v>24</v>
      </c>
      <c r="B20" s="41" t="s">
        <v>41</v>
      </c>
      <c r="C20" s="22" t="s">
        <v>11</v>
      </c>
      <c r="D20" s="22" t="s">
        <v>53</v>
      </c>
      <c r="E20" s="25">
        <v>30</v>
      </c>
      <c r="F20" s="40"/>
      <c r="G20" s="25"/>
      <c r="H20" s="25">
        <v>17</v>
      </c>
      <c r="I20" s="38">
        <v>16</v>
      </c>
      <c r="J20" s="25">
        <f>5+3+4</f>
        <v>12</v>
      </c>
      <c r="K20" s="25">
        <f t="shared" si="0"/>
        <v>-4</v>
      </c>
      <c r="L20" s="25">
        <f>I20/J20*100</f>
        <v>133.33333333333331</v>
      </c>
      <c r="M20" s="19"/>
    </row>
    <row r="21" spans="1:15" s="7" customFormat="1" ht="53.4" customHeight="1" x14ac:dyDescent="0.3">
      <c r="A21" s="23" t="s">
        <v>25</v>
      </c>
      <c r="B21" s="41" t="s">
        <v>42</v>
      </c>
      <c r="C21" s="22" t="s">
        <v>11</v>
      </c>
      <c r="D21" s="22" t="s">
        <v>53</v>
      </c>
      <c r="E21" s="25">
        <v>7</v>
      </c>
      <c r="F21" s="40"/>
      <c r="G21" s="25"/>
      <c r="H21" s="25">
        <v>3</v>
      </c>
      <c r="I21" s="38">
        <v>3</v>
      </c>
      <c r="J21" s="25">
        <v>1</v>
      </c>
      <c r="K21" s="25">
        <f t="shared" si="0"/>
        <v>-2</v>
      </c>
      <c r="L21" s="25">
        <f>I21/J21*100</f>
        <v>300</v>
      </c>
      <c r="M21" s="19"/>
    </row>
    <row r="22" spans="1:15" s="7" customFormat="1" ht="40.200000000000003" customHeight="1" x14ac:dyDescent="0.3">
      <c r="A22" s="23" t="s">
        <v>26</v>
      </c>
      <c r="B22" s="41" t="s">
        <v>43</v>
      </c>
      <c r="C22" s="22" t="s">
        <v>11</v>
      </c>
      <c r="D22" s="22" t="s">
        <v>55</v>
      </c>
      <c r="E22" s="25">
        <v>2</v>
      </c>
      <c r="F22" s="40"/>
      <c r="G22" s="25"/>
      <c r="H22" s="25">
        <v>0</v>
      </c>
      <c r="I22" s="38">
        <v>0</v>
      </c>
      <c r="J22" s="25">
        <v>1</v>
      </c>
      <c r="K22" s="25">
        <f t="shared" si="0"/>
        <v>1</v>
      </c>
      <c r="L22" s="25">
        <f>I22/J22*100</f>
        <v>0</v>
      </c>
      <c r="M22" s="22"/>
    </row>
    <row r="23" spans="1:15" s="7" customFormat="1" ht="48" customHeight="1" x14ac:dyDescent="0.3">
      <c r="A23" s="23" t="s">
        <v>27</v>
      </c>
      <c r="B23" s="41" t="s">
        <v>44</v>
      </c>
      <c r="C23" s="22" t="s">
        <v>11</v>
      </c>
      <c r="D23" s="22" t="s">
        <v>55</v>
      </c>
      <c r="E23" s="25">
        <v>0</v>
      </c>
      <c r="F23" s="40"/>
      <c r="G23" s="25"/>
      <c r="H23" s="25">
        <v>0</v>
      </c>
      <c r="I23" s="38">
        <v>0</v>
      </c>
      <c r="J23" s="25">
        <v>0</v>
      </c>
      <c r="K23" s="25">
        <f t="shared" si="0"/>
        <v>0</v>
      </c>
      <c r="L23" s="25">
        <v>100</v>
      </c>
      <c r="M23" s="22"/>
    </row>
    <row r="24" spans="1:15" s="7" customFormat="1" ht="46.5" customHeight="1" x14ac:dyDescent="0.3">
      <c r="A24" s="23" t="s">
        <v>28</v>
      </c>
      <c r="B24" s="41" t="s">
        <v>45</v>
      </c>
      <c r="C24" s="22" t="s">
        <v>11</v>
      </c>
      <c r="D24" s="22" t="s">
        <v>55</v>
      </c>
      <c r="E24" s="25">
        <v>42</v>
      </c>
      <c r="F24" s="40"/>
      <c r="G24" s="25"/>
      <c r="H24" s="25">
        <v>19</v>
      </c>
      <c r="I24" s="38">
        <v>24</v>
      </c>
      <c r="J24" s="38">
        <f>5+6+9</f>
        <v>20</v>
      </c>
      <c r="K24" s="25">
        <f t="shared" si="0"/>
        <v>-4</v>
      </c>
      <c r="L24" s="25">
        <f>I24/J24*100</f>
        <v>120</v>
      </c>
      <c r="M24" s="42"/>
    </row>
    <row r="25" spans="1:15" s="7" customFormat="1" ht="47.25" customHeight="1" x14ac:dyDescent="0.3">
      <c r="A25" s="23" t="s">
        <v>29</v>
      </c>
      <c r="B25" s="41" t="s">
        <v>46</v>
      </c>
      <c r="C25" s="22" t="s">
        <v>11</v>
      </c>
      <c r="D25" s="22" t="s">
        <v>55</v>
      </c>
      <c r="E25" s="25">
        <v>7</v>
      </c>
      <c r="F25" s="40"/>
      <c r="G25" s="25"/>
      <c r="H25" s="25">
        <v>3</v>
      </c>
      <c r="I25" s="38">
        <v>3</v>
      </c>
      <c r="J25" s="38">
        <f>1+8</f>
        <v>9</v>
      </c>
      <c r="K25" s="25">
        <f t="shared" si="0"/>
        <v>6</v>
      </c>
      <c r="L25" s="25">
        <f>I25/J25*100</f>
        <v>33.333333333333329</v>
      </c>
      <c r="M25" s="42"/>
    </row>
    <row r="26" spans="1:15" s="7" customFormat="1" ht="64.2" customHeight="1" x14ac:dyDescent="0.3">
      <c r="A26" s="23" t="s">
        <v>30</v>
      </c>
      <c r="B26" s="41" t="s">
        <v>47</v>
      </c>
      <c r="C26" s="22" t="s">
        <v>11</v>
      </c>
      <c r="D26" s="22" t="s">
        <v>14</v>
      </c>
      <c r="E26" s="25">
        <v>100</v>
      </c>
      <c r="F26" s="40"/>
      <c r="G26" s="25"/>
      <c r="H26" s="25">
        <v>100</v>
      </c>
      <c r="I26" s="38">
        <v>100</v>
      </c>
      <c r="J26" s="25">
        <v>100</v>
      </c>
      <c r="K26" s="25">
        <f t="shared" si="0"/>
        <v>0</v>
      </c>
      <c r="L26" s="25">
        <f t="shared" ref="L26:L32" si="1">J26/I26*100</f>
        <v>100</v>
      </c>
      <c r="M26" s="22"/>
    </row>
    <row r="27" spans="1:15" s="7" customFormat="1" ht="36.75" customHeight="1" x14ac:dyDescent="0.3">
      <c r="A27" s="57" t="s">
        <v>31</v>
      </c>
      <c r="B27" s="56" t="s">
        <v>48</v>
      </c>
      <c r="C27" s="52" t="s">
        <v>11</v>
      </c>
      <c r="D27" s="22" t="s">
        <v>53</v>
      </c>
      <c r="E27" s="25">
        <v>110</v>
      </c>
      <c r="F27" s="40"/>
      <c r="G27" s="25"/>
      <c r="H27" s="25">
        <v>116</v>
      </c>
      <c r="I27" s="38">
        <v>117</v>
      </c>
      <c r="J27" s="38">
        <f>I27</f>
        <v>117</v>
      </c>
      <c r="K27" s="25">
        <f t="shared" si="0"/>
        <v>0</v>
      </c>
      <c r="L27" s="25">
        <f t="shared" si="1"/>
        <v>100</v>
      </c>
      <c r="M27" s="58"/>
    </row>
    <row r="28" spans="1:15" s="7" customFormat="1" ht="30" customHeight="1" x14ac:dyDescent="0.3">
      <c r="A28" s="57"/>
      <c r="B28" s="56"/>
      <c r="C28" s="52"/>
      <c r="D28" s="22" t="s">
        <v>56</v>
      </c>
      <c r="E28" s="25">
        <v>703271</v>
      </c>
      <c r="F28" s="40"/>
      <c r="G28" s="25"/>
      <c r="H28" s="25">
        <v>714832</v>
      </c>
      <c r="I28" s="38">
        <v>716408</v>
      </c>
      <c r="J28" s="38">
        <f>I28</f>
        <v>716408</v>
      </c>
      <c r="K28" s="25">
        <f t="shared" si="0"/>
        <v>0</v>
      </c>
      <c r="L28" s="25">
        <f t="shared" si="1"/>
        <v>100</v>
      </c>
      <c r="M28" s="58"/>
    </row>
    <row r="29" spans="1:15" s="7" customFormat="1" ht="35.4" customHeight="1" x14ac:dyDescent="0.3">
      <c r="A29" s="57" t="s">
        <v>32</v>
      </c>
      <c r="B29" s="56" t="s">
        <v>49</v>
      </c>
      <c r="C29" s="52" t="s">
        <v>11</v>
      </c>
      <c r="D29" s="22" t="s">
        <v>53</v>
      </c>
      <c r="E29" s="25">
        <v>11</v>
      </c>
      <c r="F29" s="40"/>
      <c r="G29" s="25"/>
      <c r="H29" s="25">
        <v>12</v>
      </c>
      <c r="I29" s="38">
        <v>12</v>
      </c>
      <c r="J29" s="38">
        <v>12</v>
      </c>
      <c r="K29" s="25">
        <f t="shared" si="0"/>
        <v>0</v>
      </c>
      <c r="L29" s="25">
        <f t="shared" si="1"/>
        <v>100</v>
      </c>
      <c r="M29" s="52"/>
    </row>
    <row r="30" spans="1:15" s="7" customFormat="1" ht="34.200000000000003" customHeight="1" x14ac:dyDescent="0.3">
      <c r="A30" s="57"/>
      <c r="B30" s="56"/>
      <c r="C30" s="52"/>
      <c r="D30" s="22" t="s">
        <v>56</v>
      </c>
      <c r="E30" s="25">
        <v>152174</v>
      </c>
      <c r="F30" s="40"/>
      <c r="G30" s="25"/>
      <c r="H30" s="25">
        <v>154813</v>
      </c>
      <c r="I30" s="38">
        <v>154813</v>
      </c>
      <c r="J30" s="38">
        <v>154813</v>
      </c>
      <c r="K30" s="25">
        <f t="shared" si="0"/>
        <v>0</v>
      </c>
      <c r="L30" s="25">
        <f t="shared" si="1"/>
        <v>100</v>
      </c>
      <c r="M30" s="52"/>
    </row>
    <row r="31" spans="1:15" s="7" customFormat="1" ht="154.19999999999999" customHeight="1" x14ac:dyDescent="0.3">
      <c r="A31" s="23" t="s">
        <v>33</v>
      </c>
      <c r="B31" s="24" t="s">
        <v>50</v>
      </c>
      <c r="C31" s="22" t="s">
        <v>11</v>
      </c>
      <c r="D31" s="22" t="s">
        <v>14</v>
      </c>
      <c r="E31" s="25">
        <v>6.4</v>
      </c>
      <c r="F31" s="40"/>
      <c r="G31" s="25"/>
      <c r="H31" s="25">
        <v>38</v>
      </c>
      <c r="I31" s="38">
        <v>20</v>
      </c>
      <c r="J31" s="38">
        <v>76.73</v>
      </c>
      <c r="K31" s="25">
        <f>J31-I31</f>
        <v>56.730000000000004</v>
      </c>
      <c r="L31" s="25">
        <f>J31/I31*100</f>
        <v>383.65</v>
      </c>
      <c r="M31" s="43" t="s">
        <v>64</v>
      </c>
    </row>
    <row r="32" spans="1:15" ht="49.8" customHeight="1" x14ac:dyDescent="0.3">
      <c r="A32" s="28" t="s">
        <v>34</v>
      </c>
      <c r="B32" s="29" t="s">
        <v>51</v>
      </c>
      <c r="C32" s="20" t="s">
        <v>11</v>
      </c>
      <c r="D32" s="20" t="s">
        <v>14</v>
      </c>
      <c r="E32" s="36">
        <v>100</v>
      </c>
      <c r="F32" s="35"/>
      <c r="G32" s="36"/>
      <c r="H32" s="25">
        <v>100</v>
      </c>
      <c r="I32" s="38">
        <v>100</v>
      </c>
      <c r="J32" s="38">
        <v>100</v>
      </c>
      <c r="K32" s="25">
        <f t="shared" si="0"/>
        <v>0</v>
      </c>
      <c r="L32" s="36">
        <f t="shared" si="1"/>
        <v>100</v>
      </c>
      <c r="M32" s="20"/>
    </row>
    <row r="33" spans="1:13" s="7" customFormat="1" ht="93.6" customHeight="1" x14ac:dyDescent="0.3">
      <c r="A33" s="23" t="s">
        <v>35</v>
      </c>
      <c r="B33" s="44" t="s">
        <v>52</v>
      </c>
      <c r="C33" s="22" t="s">
        <v>11</v>
      </c>
      <c r="D33" s="22" t="s">
        <v>53</v>
      </c>
      <c r="E33" s="25">
        <v>600</v>
      </c>
      <c r="F33" s="40"/>
      <c r="G33" s="25"/>
      <c r="H33" s="25">
        <v>211</v>
      </c>
      <c r="I33" s="38">
        <v>187</v>
      </c>
      <c r="J33" s="25">
        <f>71+20+17+19</f>
        <v>127</v>
      </c>
      <c r="K33" s="25">
        <f t="shared" si="0"/>
        <v>-60</v>
      </c>
      <c r="L33" s="25">
        <f>J33/I33*100</f>
        <v>67.914438502673804</v>
      </c>
      <c r="M33" s="22" t="s">
        <v>67</v>
      </c>
    </row>
    <row r="34" spans="1:13" ht="44.25" customHeight="1" x14ac:dyDescent="0.3">
      <c r="A34" s="45"/>
      <c r="B34" s="46" t="s">
        <v>61</v>
      </c>
      <c r="C34" s="47"/>
      <c r="D34" s="47"/>
      <c r="E34" s="47"/>
      <c r="F34" s="47"/>
      <c r="G34" s="47"/>
      <c r="H34" s="47"/>
      <c r="I34" s="48"/>
      <c r="J34" s="47"/>
      <c r="K34" s="49"/>
      <c r="L34" s="50">
        <f>(L15+L16+L17+L18+L19+L20+L21+L22+L23+L24+L25+L26+L27+L29+L31+L32+L33)/17</f>
        <v>120.19934628616775</v>
      </c>
      <c r="M34" s="47"/>
    </row>
    <row r="35" spans="1:13" x14ac:dyDescent="0.3">
      <c r="A35" s="5"/>
    </row>
    <row r="36" spans="1:13" ht="30.6" customHeight="1" x14ac:dyDescent="0.3">
      <c r="A36" s="54" t="s">
        <v>62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3">
      <c r="A37" s="5"/>
    </row>
    <row r="38" spans="1:13" x14ac:dyDescent="0.3">
      <c r="A38" s="63"/>
      <c r="B38" s="63"/>
      <c r="C38" s="63"/>
    </row>
  </sheetData>
  <mergeCells count="32">
    <mergeCell ref="A38:C38"/>
    <mergeCell ref="A9:D9"/>
    <mergeCell ref="A11:A13"/>
    <mergeCell ref="B11:B13"/>
    <mergeCell ref="K11:L11"/>
    <mergeCell ref="M11:M13"/>
    <mergeCell ref="I12:I13"/>
    <mergeCell ref="J12:J13"/>
    <mergeCell ref="C11:C13"/>
    <mergeCell ref="D11:D13"/>
    <mergeCell ref="I11:J11"/>
    <mergeCell ref="E11:E13"/>
    <mergeCell ref="F12:F13"/>
    <mergeCell ref="F11:H11"/>
    <mergeCell ref="K12:K13"/>
    <mergeCell ref="A2:M2"/>
    <mergeCell ref="A3:M3"/>
    <mergeCell ref="A4:M4"/>
    <mergeCell ref="A7:D7"/>
    <mergeCell ref="A6:I6"/>
    <mergeCell ref="M29:M30"/>
    <mergeCell ref="L12:L13"/>
    <mergeCell ref="A36:M36"/>
    <mergeCell ref="B27:B28"/>
    <mergeCell ref="B29:B30"/>
    <mergeCell ref="A27:A28"/>
    <mergeCell ref="C27:C28"/>
    <mergeCell ref="A29:A30"/>
    <mergeCell ref="C29:C30"/>
    <mergeCell ref="M27:M28"/>
    <mergeCell ref="G12:G13"/>
    <mergeCell ref="H12:H13"/>
  </mergeCells>
  <pageMargins left="0.51181102362204722" right="0" top="0.51181102362204722" bottom="0.11811023622047245" header="0.31496062992125984" footer="0.31496062992125984"/>
  <pageSetup paperSize="9" scale="79" fitToHeight="3" orientation="landscape" r:id="rId1"/>
  <rowBreaks count="2" manualBreakCount="2">
    <brk id="19" max="12" man="1"/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2023-02-13T10:27:50Z</dcterms:modified>
</cp:coreProperties>
</file>