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0940" windowHeight="10110"/>
  </bookViews>
  <sheets>
    <sheet name="долгосрочн" sheetId="1" r:id="rId1"/>
    <sheet name="ведомств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0" i="1" l="1"/>
  <c r="F14" i="1" l="1"/>
  <c r="E66" i="2" l="1"/>
  <c r="E59" i="2" l="1"/>
  <c r="D7" i="2" l="1"/>
  <c r="E5" i="2"/>
  <c r="E6" i="2"/>
  <c r="E8" i="2"/>
  <c r="E10" i="2"/>
  <c r="E11" i="2"/>
  <c r="E13" i="2"/>
  <c r="E14" i="2"/>
  <c r="E15" i="2"/>
  <c r="E16" i="2"/>
  <c r="E18" i="2"/>
  <c r="E20" i="2"/>
  <c r="E21" i="2"/>
  <c r="E23" i="2"/>
  <c r="E24" i="2"/>
  <c r="E26" i="2"/>
  <c r="E27" i="2"/>
  <c r="E28" i="2"/>
  <c r="E29" i="2"/>
  <c r="E31" i="2"/>
  <c r="E33" i="2"/>
  <c r="E34" i="2"/>
  <c r="E35" i="2"/>
  <c r="E37" i="2"/>
  <c r="E38" i="2"/>
  <c r="E39" i="2"/>
  <c r="E41" i="2"/>
  <c r="E42" i="2"/>
  <c r="E43" i="2"/>
  <c r="E45" i="2"/>
  <c r="E46" i="2"/>
  <c r="E48" i="2"/>
  <c r="E49" i="2"/>
  <c r="E51" i="2"/>
  <c r="E52" i="2"/>
  <c r="E54" i="2"/>
  <c r="E55" i="2"/>
  <c r="E57" i="2"/>
  <c r="E58" i="2"/>
  <c r="E61" i="2"/>
  <c r="E62" i="2"/>
  <c r="E63" i="2"/>
  <c r="E65" i="2"/>
  <c r="E67" i="2"/>
  <c r="D70" i="2"/>
  <c r="D17" i="2"/>
  <c r="E17" i="2" s="1"/>
  <c r="D73" i="2"/>
  <c r="C73" i="2"/>
  <c r="D72" i="2"/>
  <c r="C72" i="2"/>
  <c r="D71" i="2"/>
  <c r="C71" i="2"/>
  <c r="C70" i="2"/>
  <c r="D47" i="2"/>
  <c r="C47" i="2"/>
  <c r="D64" i="2"/>
  <c r="C64" i="2"/>
  <c r="D60" i="2"/>
  <c r="C60" i="2"/>
  <c r="D56" i="2"/>
  <c r="C56" i="2"/>
  <c r="D53" i="2"/>
  <c r="C53" i="2"/>
  <c r="D50" i="2"/>
  <c r="C50" i="2"/>
  <c r="E50" i="2" s="1"/>
  <c r="D44" i="2"/>
  <c r="C44" i="2"/>
  <c r="D40" i="2"/>
  <c r="C40" i="2"/>
  <c r="D36" i="2"/>
  <c r="C36" i="2"/>
  <c r="D32" i="2"/>
  <c r="C32" i="2"/>
  <c r="D30" i="2"/>
  <c r="C30" i="2"/>
  <c r="D25" i="2"/>
  <c r="C25" i="2"/>
  <c r="D22" i="2"/>
  <c r="C22" i="2"/>
  <c r="D19" i="2"/>
  <c r="C19" i="2"/>
  <c r="E19" i="2" s="1"/>
  <c r="D12" i="2"/>
  <c r="C12" i="2"/>
  <c r="D9" i="2"/>
  <c r="C9" i="2"/>
  <c r="C7" i="2"/>
  <c r="D4" i="2"/>
  <c r="C4" i="2"/>
  <c r="F5" i="1"/>
  <c r="F6" i="1"/>
  <c r="F7" i="1"/>
  <c r="F8" i="1"/>
  <c r="F9" i="1"/>
  <c r="F10" i="1"/>
  <c r="F12" i="1"/>
  <c r="F13" i="1"/>
  <c r="F15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2" i="1"/>
  <c r="F33" i="1"/>
  <c r="F34" i="1"/>
  <c r="F36" i="1"/>
  <c r="F37" i="1"/>
  <c r="F38" i="1"/>
  <c r="F41" i="1"/>
  <c r="F42" i="1"/>
  <c r="F43" i="1"/>
  <c r="F44" i="1"/>
  <c r="F45" i="1"/>
  <c r="F46" i="1"/>
  <c r="F47" i="1"/>
  <c r="F49" i="1"/>
  <c r="F51" i="1"/>
  <c r="F52" i="1"/>
  <c r="F4" i="1"/>
  <c r="D59" i="1"/>
  <c r="E59" i="1"/>
  <c r="C59" i="1"/>
  <c r="D58" i="1"/>
  <c r="E58" i="1"/>
  <c r="C58" i="1"/>
  <c r="D57" i="1"/>
  <c r="E57" i="1"/>
  <c r="C57" i="1"/>
  <c r="D36" i="1"/>
  <c r="E36" i="1"/>
  <c r="C36" i="1"/>
  <c r="D56" i="1"/>
  <c r="E56" i="1"/>
  <c r="D55" i="1"/>
  <c r="F55" i="1" s="1"/>
  <c r="E55" i="1"/>
  <c r="D51" i="1"/>
  <c r="E51" i="1"/>
  <c r="D48" i="1"/>
  <c r="F48" i="1" s="1"/>
  <c r="E48" i="1"/>
  <c r="D44" i="1"/>
  <c r="E44" i="1"/>
  <c r="D40" i="1"/>
  <c r="E40" i="1"/>
  <c r="D32" i="1"/>
  <c r="E32" i="1"/>
  <c r="D29" i="1"/>
  <c r="E29" i="1"/>
  <c r="D24" i="1"/>
  <c r="E24" i="1"/>
  <c r="D22" i="1"/>
  <c r="E22" i="1"/>
  <c r="D19" i="1"/>
  <c r="E19" i="1"/>
  <c r="D16" i="1"/>
  <c r="E16" i="1"/>
  <c r="D11" i="1"/>
  <c r="E11" i="1"/>
  <c r="D8" i="1"/>
  <c r="E8" i="1"/>
  <c r="D6" i="1"/>
  <c r="E6" i="1"/>
  <c r="D4" i="1"/>
  <c r="E4" i="1"/>
  <c r="C56" i="1"/>
  <c r="C55" i="1"/>
  <c r="C51" i="1"/>
  <c r="C48" i="1"/>
  <c r="C44" i="1"/>
  <c r="C40" i="1"/>
  <c r="C32" i="1"/>
  <c r="C29" i="1"/>
  <c r="C24" i="1"/>
  <c r="C22" i="1"/>
  <c r="C19" i="1"/>
  <c r="C16" i="1"/>
  <c r="C11" i="1"/>
  <c r="C8" i="1"/>
  <c r="C6" i="1"/>
  <c r="C4" i="1"/>
  <c r="F16" i="1" l="1"/>
  <c r="F11" i="1"/>
  <c r="E54" i="1"/>
  <c r="F58" i="1"/>
  <c r="E64" i="2"/>
  <c r="E9" i="2"/>
  <c r="E32" i="2"/>
  <c r="E56" i="2"/>
  <c r="E4" i="2"/>
  <c r="E12" i="2"/>
  <c r="E22" i="2"/>
  <c r="E30" i="2"/>
  <c r="E36" i="2"/>
  <c r="E44" i="2"/>
  <c r="E53" i="2"/>
  <c r="E60" i="2"/>
  <c r="E47" i="2"/>
  <c r="F40" i="1"/>
  <c r="F57" i="1"/>
  <c r="E73" i="2"/>
  <c r="E72" i="2"/>
  <c r="E25" i="2"/>
  <c r="E70" i="2"/>
  <c r="E71" i="2"/>
  <c r="E40" i="2"/>
  <c r="D54" i="1"/>
  <c r="F59" i="1"/>
  <c r="E7" i="2"/>
  <c r="C69" i="2"/>
  <c r="D69" i="2"/>
  <c r="C54" i="1"/>
  <c r="F54" i="1" l="1"/>
  <c r="E69" i="2"/>
</calcChain>
</file>

<file path=xl/sharedStrings.xml><?xml version="1.0" encoding="utf-8"?>
<sst xmlns="http://schemas.openxmlformats.org/spreadsheetml/2006/main" count="139" uniqueCount="72">
  <si>
    <t>№ п/п</t>
  </si>
  <si>
    <t>Наименование программы</t>
  </si>
  <si>
    <t>Исполнено за отчетный период , тыс. рублей</t>
  </si>
  <si>
    <t>Исполнено,%</t>
  </si>
  <si>
    <t>Утверждено по программам, тыс. рублей</t>
  </si>
  <si>
    <t>«Развитие муниципальной службы в городе Югорске на 2011 2013 годы»</t>
  </si>
  <si>
    <t>бюджет города</t>
  </si>
  <si>
    <t>«Дополнительные меры социальной поддержки и социальной помощи отдельным категориям граждан города Югорска на 2011 – 2013 годы»</t>
  </si>
  <si>
    <t>«Развитие субъектов малого и среднего предпринимательства на территории города Югорска на 2009 – 2011 годы», всего:</t>
  </si>
  <si>
    <t>в т.ч. бюджет округа</t>
  </si>
  <si>
    <t>«Энергосбережение и повышение энергетической эффективности города Югорска на 2010 – 2015 годы», всего:</t>
  </si>
  <si>
    <t>внебюджетные средства</t>
  </si>
  <si>
    <t>федеральный бюджет</t>
  </si>
  <si>
    <t>«Профилактика правонарушений в городе Югорске на 2011 – 2013 годы», всего:</t>
  </si>
  <si>
    <t>Информация об исполнении долгосрочных целевых программ за 2011 год</t>
  </si>
  <si>
    <t>«Развитие физической культуры и спорта в городе Югорске на 2011 – 2013 годы», всего:</t>
  </si>
  <si>
    <t>«Реализация приоритетного национального проекта в сфере здравоохранения в городе Югорске на 2011 – 2013 годы»</t>
  </si>
  <si>
    <t>«Развитие муниципальной системы образования города Югорска на 2011 – 2013 годы», всего:</t>
  </si>
  <si>
    <t>в т.ч. федеральный бюджет</t>
  </si>
  <si>
    <t>бюджет автономного округа</t>
  </si>
  <si>
    <t>«Комплексное благоустройство и озеленение города Югорска на 2008 – 2011 годы», всего:</t>
  </si>
  <si>
    <t>(потребность в дополнительном финансировании)</t>
  </si>
  <si>
    <t>«Совершенствование и развитие сети автомобильных дорог в городе Югорске на 2008 – 2011 годы», всего:</t>
  </si>
  <si>
    <t>(доп. потребность в финансировании)</t>
  </si>
  <si>
    <t>«Градостроительная документация территориального планирования города Югорска» на 2011 – 2014 годы</t>
  </si>
  <si>
    <t>«Профилактика экстремизма, гармонизации межэтнических и межкультурных отношений, укрепление толерантности на 2011 – 2013 годы»</t>
  </si>
  <si>
    <t>«Модернизация здравоохранения города Югорска на 2011 – 2013 годы», всего:</t>
  </si>
  <si>
    <t>ФОМС</t>
  </si>
  <si>
    <t>«Обеспечение жильем молодых семей на территории муниципального образования городской округ город Югорск на 2011 – 2013 годы», всего:</t>
  </si>
  <si>
    <t>«Формирование доступной среды жизнедеятельности для инвалидов и маломобильных групп населения в городе Югорске на 2011-2015 годы"</t>
  </si>
  <si>
    <t>в т.ч. бюджет города</t>
  </si>
  <si>
    <t>"Повышение эффективности бюджетных расходов города Югорска на 2011-2013 годы"</t>
  </si>
  <si>
    <t>Итого:</t>
  </si>
  <si>
    <t>бюджет округа</t>
  </si>
  <si>
    <t>Информация об исполнении ведоственных целевых программ за 2011 год</t>
  </si>
  <si>
    <t>Предусмотрено по программе, тыс. рублей</t>
  </si>
  <si>
    <t>Профинансировано и освоено, тыс. рублей</t>
  </si>
  <si>
    <t>«Реализация мероприятий в сфере организации и осуществлении мероприятий по работе с детьми и молодежью в городе Югорске на 2010 – 2012 годы», всего:</t>
  </si>
  <si>
    <t>в т.ч.           бюджет города</t>
  </si>
  <si>
    <t xml:space="preserve">             прочие</t>
  </si>
  <si>
    <t>«Электронный муниципалитет города Югорска на 2010-2012 годы»</t>
  </si>
  <si>
    <t xml:space="preserve"> бюджет города</t>
  </si>
  <si>
    <t>«Реализация мероприятий в сфере физической культуры и массового спорта в городе Югорске на 2010-2012 годы»</t>
  </si>
  <si>
    <t>прочие</t>
  </si>
  <si>
    <t>«Реализация мероприятий в сфере культуры г. Югорска на 2010- 2012 годы» , всего:</t>
  </si>
  <si>
    <t>в т.ч.    бюджет города</t>
  </si>
  <si>
    <t xml:space="preserve">                бюджет округа</t>
  </si>
  <si>
    <t xml:space="preserve">                федеральный бюджет</t>
  </si>
  <si>
    <t>«Основные направления развития в области управления и распоряжения собственностью муниципального образования городской округ город Югорск на 2010 – 2012 годы»</t>
  </si>
  <si>
    <t>«Временное трудоустройство в городе Югорске на 2010-2012 годы»</t>
  </si>
  <si>
    <t>«Использование, охрана, и защита городских лесов на 2010-2012 годы»,                        всего:</t>
  </si>
  <si>
    <t>в т.ч.   бюджет города</t>
  </si>
  <si>
    <t>средства от приносящей</t>
  </si>
  <si>
    <t>«Отдых на 2011 – 2013 годы» ,              всего:</t>
  </si>
  <si>
    <t>в т.ч бюджет города</t>
  </si>
  <si>
    <t>«Организация отдыха детей в каникулярное время в городе Югорске на 2011 – 2013 годы»  всего:</t>
  </si>
  <si>
    <t>в т.ч    бюджет города</t>
  </si>
  <si>
    <t>«Общее, дошкольное и дополнительное образование детей на 2011 – 2013 годы»,                всего</t>
  </si>
  <si>
    <t>в т.ч   бюджет города</t>
  </si>
  <si>
    <t>«Создание условий для улучшения качества предоставления коммунальных услуг в городе Югорске на 2011 год»,                                               всего:</t>
  </si>
  <si>
    <t>«Стимулирование жилищного строительства в городе Югорске на 2011 год (приобретение)», всего:</t>
  </si>
  <si>
    <t>«Стимулирование жилищного строительства в городе Югорске на 2011 год (строительство)», всего:</t>
  </si>
  <si>
    <t>«Наш дом на 2011 – 2013 годы»,     всего:</t>
  </si>
  <si>
    <t>«Капитальный ремонт многоквартирных домов на 2011 год»                                                     всего:</t>
  </si>
  <si>
    <t>«Развитие дополнительного образования детей в спортивной школе города Югорска на 2011 – 2013 годы»</t>
  </si>
  <si>
    <t xml:space="preserve">«Содержание объектов благоустройства, городских дорог, текущий ремонт дорог на территории города Югорска на 2010 - 2012 годы»                                           </t>
  </si>
  <si>
    <t>«Мероприятия по обеспечению инженерной инфраструктурой участков, предназначенных для жилищного строительства в городе Югорске на 2011 год»
всего</t>
  </si>
  <si>
    <t>«Оказание медицинской помощи населению города Югорска на 2010-2012 годы»*,             всего:</t>
  </si>
  <si>
    <t>*- корректировка прошла в феврале 2012 года - постановление администрации города Югорска от 2.02.2012 № 195</t>
  </si>
  <si>
    <t>Предусмотрено на 2011 год, тыс. рублей</t>
  </si>
  <si>
    <t>бюджет города*</t>
  </si>
  <si>
    <t>* корректировка программы пройдет в феврале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</si>
</sst>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top"/>
    </xf>
    <xf numFmtId="164" fontId="0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5" fillId="0" borderId="1" xfId="0" applyFont="1" applyFill="1" applyBorder="1"/>
    <xf numFmtId="0" fontId="4" fillId="0" borderId="1" xfId="0" applyFont="1" applyFill="1" applyBorder="1"/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I7" sqref="I7"/>
    </sheetView>
  </sheetViews>
  <sheetFormatPr defaultRowHeight="15" x14ac:dyDescent="0.25"/>
  <cols>
    <col min="1" max="1" width="4.5703125" style="3" customWidth="1"/>
    <col min="2" max="2" width="30.5703125" style="3" customWidth="1"/>
    <col min="3" max="3" width="12.28515625" style="3" customWidth="1"/>
    <col min="4" max="4" width="14.7109375" style="3" customWidth="1"/>
    <col min="5" max="5" width="11" style="3" customWidth="1"/>
    <col min="6" max="6" width="10.42578125" style="3" customWidth="1"/>
    <col min="7" max="16384" width="9.140625" style="3"/>
  </cols>
  <sheetData>
    <row r="1" spans="1:7" x14ac:dyDescent="0.25">
      <c r="A1" s="2" t="s">
        <v>14</v>
      </c>
      <c r="B1" s="2"/>
      <c r="C1" s="2"/>
      <c r="D1" s="2"/>
      <c r="E1" s="2"/>
      <c r="F1" s="2"/>
      <c r="G1" s="2"/>
    </row>
    <row r="3" spans="1:7" ht="94.5" customHeight="1" x14ac:dyDescent="0.25">
      <c r="A3" s="11" t="s">
        <v>0</v>
      </c>
      <c r="B3" s="12" t="s">
        <v>1</v>
      </c>
      <c r="C3" s="13" t="s">
        <v>4</v>
      </c>
      <c r="D3" s="13" t="s">
        <v>69</v>
      </c>
      <c r="E3" s="13" t="s">
        <v>2</v>
      </c>
      <c r="F3" s="13" t="s">
        <v>3</v>
      </c>
    </row>
    <row r="4" spans="1:7" ht="38.25" x14ac:dyDescent="0.25">
      <c r="A4" s="36">
        <v>1</v>
      </c>
      <c r="B4" s="6" t="s">
        <v>5</v>
      </c>
      <c r="C4" s="14">
        <f>C5</f>
        <v>710</v>
      </c>
      <c r="D4" s="14">
        <f t="shared" ref="D4:E4" si="0">D5</f>
        <v>710</v>
      </c>
      <c r="E4" s="14">
        <f t="shared" si="0"/>
        <v>699.2</v>
      </c>
      <c r="F4" s="16">
        <f>SUM(E4/D4*100)</f>
        <v>98.478873239436624</v>
      </c>
    </row>
    <row r="5" spans="1:7" x14ac:dyDescent="0.25">
      <c r="A5" s="36"/>
      <c r="B5" s="6" t="s">
        <v>6</v>
      </c>
      <c r="C5" s="4">
        <v>710</v>
      </c>
      <c r="D5" s="4">
        <v>710</v>
      </c>
      <c r="E5" s="4">
        <v>699.2</v>
      </c>
      <c r="F5" s="17">
        <f t="shared" ref="F5:F59" si="1">SUM(E5/D5*100)</f>
        <v>98.478873239436624</v>
      </c>
    </row>
    <row r="6" spans="1:7" ht="63.75" x14ac:dyDescent="0.25">
      <c r="A6" s="36">
        <v>2</v>
      </c>
      <c r="B6" s="6" t="s">
        <v>7</v>
      </c>
      <c r="C6" s="14">
        <f>C7</f>
        <v>4970</v>
      </c>
      <c r="D6" s="14">
        <f t="shared" ref="D6:E6" si="2">D7</f>
        <v>4970</v>
      </c>
      <c r="E6" s="14">
        <f t="shared" si="2"/>
        <v>4928.3999999999996</v>
      </c>
      <c r="F6" s="16">
        <f t="shared" si="1"/>
        <v>99.16297786720321</v>
      </c>
    </row>
    <row r="7" spans="1:7" x14ac:dyDescent="0.25">
      <c r="A7" s="36"/>
      <c r="B7" s="6" t="s">
        <v>6</v>
      </c>
      <c r="C7" s="4">
        <v>4970</v>
      </c>
      <c r="D7" s="4">
        <v>4970</v>
      </c>
      <c r="E7" s="4">
        <v>4928.3999999999996</v>
      </c>
      <c r="F7" s="17">
        <f t="shared" si="1"/>
        <v>99.16297786720321</v>
      </c>
    </row>
    <row r="8" spans="1:7" ht="51" x14ac:dyDescent="0.25">
      <c r="A8" s="36">
        <v>3</v>
      </c>
      <c r="B8" s="6" t="s">
        <v>8</v>
      </c>
      <c r="C8" s="14">
        <f>C9+C10</f>
        <v>2223.5</v>
      </c>
      <c r="D8" s="14">
        <f t="shared" ref="D8:E8" si="3">D9+D10</f>
        <v>2223.5</v>
      </c>
      <c r="E8" s="14">
        <f t="shared" si="3"/>
        <v>2223.5</v>
      </c>
      <c r="F8" s="16">
        <f t="shared" si="1"/>
        <v>100</v>
      </c>
    </row>
    <row r="9" spans="1:7" x14ac:dyDescent="0.25">
      <c r="A9" s="36"/>
      <c r="B9" s="7" t="s">
        <v>9</v>
      </c>
      <c r="C9" s="4">
        <v>2093.5</v>
      </c>
      <c r="D9" s="4">
        <v>2093.5</v>
      </c>
      <c r="E9" s="4">
        <v>2093.5</v>
      </c>
      <c r="F9" s="17">
        <f t="shared" si="1"/>
        <v>100</v>
      </c>
    </row>
    <row r="10" spans="1:7" x14ac:dyDescent="0.25">
      <c r="A10" s="36"/>
      <c r="B10" s="7" t="s">
        <v>6</v>
      </c>
      <c r="C10" s="4">
        <v>130</v>
      </c>
      <c r="D10" s="4">
        <v>130</v>
      </c>
      <c r="E10" s="4">
        <v>130</v>
      </c>
      <c r="F10" s="17">
        <f t="shared" si="1"/>
        <v>100</v>
      </c>
    </row>
    <row r="11" spans="1:7" ht="51" x14ac:dyDescent="0.25">
      <c r="A11" s="36">
        <v>4</v>
      </c>
      <c r="B11" s="6" t="s">
        <v>10</v>
      </c>
      <c r="C11" s="14">
        <f>C12+C13+C14+C15</f>
        <v>612347.19999999995</v>
      </c>
      <c r="D11" s="14">
        <f t="shared" ref="D11:E11" si="4">D12+D13+D14+D15</f>
        <v>612347.19999999995</v>
      </c>
      <c r="E11" s="14">
        <f t="shared" si="4"/>
        <v>98163.200000000012</v>
      </c>
      <c r="F11" s="16">
        <f t="shared" si="1"/>
        <v>16.030644052916386</v>
      </c>
    </row>
    <row r="12" spans="1:7" x14ac:dyDescent="0.25">
      <c r="A12" s="37"/>
      <c r="B12" s="7" t="s">
        <v>9</v>
      </c>
      <c r="C12" s="4">
        <v>52090.43</v>
      </c>
      <c r="D12" s="4">
        <v>52090.43</v>
      </c>
      <c r="E12" s="4">
        <v>14000.5</v>
      </c>
      <c r="F12" s="17">
        <f t="shared" si="1"/>
        <v>26.877297806910022</v>
      </c>
    </row>
    <row r="13" spans="1:7" x14ac:dyDescent="0.25">
      <c r="A13" s="37"/>
      <c r="B13" s="7" t="s">
        <v>6</v>
      </c>
      <c r="C13" s="4">
        <v>118279.5</v>
      </c>
      <c r="D13" s="4">
        <v>118279.5</v>
      </c>
      <c r="E13" s="4">
        <v>22021.1</v>
      </c>
      <c r="F13" s="17">
        <f t="shared" si="1"/>
        <v>18.617850092365963</v>
      </c>
    </row>
    <row r="14" spans="1:7" x14ac:dyDescent="0.25">
      <c r="A14" s="37"/>
      <c r="B14" s="7" t="s">
        <v>11</v>
      </c>
      <c r="C14" s="4">
        <v>363253.81</v>
      </c>
      <c r="D14" s="4">
        <v>363253.81</v>
      </c>
      <c r="E14" s="4">
        <v>57351</v>
      </c>
      <c r="F14" s="17">
        <f t="shared" si="1"/>
        <v>15.788134472698303</v>
      </c>
    </row>
    <row r="15" spans="1:7" x14ac:dyDescent="0.25">
      <c r="A15" s="37"/>
      <c r="B15" s="7" t="s">
        <v>12</v>
      </c>
      <c r="C15" s="4">
        <v>78723.460000000006</v>
      </c>
      <c r="D15" s="4">
        <v>78723.460000000006</v>
      </c>
      <c r="E15" s="4">
        <v>4790.6000000000004</v>
      </c>
      <c r="F15" s="17">
        <f t="shared" si="1"/>
        <v>6.0853524476693472</v>
      </c>
    </row>
    <row r="16" spans="1:7" ht="38.25" x14ac:dyDescent="0.25">
      <c r="A16" s="36">
        <v>5</v>
      </c>
      <c r="B16" s="6" t="s">
        <v>13</v>
      </c>
      <c r="C16" s="14">
        <f>C17+C18</f>
        <v>20444</v>
      </c>
      <c r="D16" s="14">
        <f t="shared" ref="D16:E16" si="5">D17+D18</f>
        <v>20444</v>
      </c>
      <c r="E16" s="14">
        <f t="shared" si="5"/>
        <v>20404</v>
      </c>
      <c r="F16" s="16">
        <f t="shared" si="1"/>
        <v>99.804343572686363</v>
      </c>
    </row>
    <row r="17" spans="1:6" x14ac:dyDescent="0.25">
      <c r="A17" s="37"/>
      <c r="B17" s="7" t="s">
        <v>9</v>
      </c>
      <c r="C17" s="4">
        <v>6580</v>
      </c>
      <c r="D17" s="4">
        <v>6580</v>
      </c>
      <c r="E17" s="4">
        <v>6580</v>
      </c>
      <c r="F17" s="17">
        <f t="shared" si="1"/>
        <v>100</v>
      </c>
    </row>
    <row r="18" spans="1:6" x14ac:dyDescent="0.25">
      <c r="A18" s="37"/>
      <c r="B18" s="7" t="s">
        <v>6</v>
      </c>
      <c r="C18" s="4">
        <v>13864</v>
      </c>
      <c r="D18" s="4">
        <v>13864</v>
      </c>
      <c r="E18" s="4">
        <v>13824</v>
      </c>
      <c r="F18" s="17">
        <f t="shared" si="1"/>
        <v>99.711482977495663</v>
      </c>
    </row>
    <row r="19" spans="1:6" ht="38.25" x14ac:dyDescent="0.25">
      <c r="A19" s="36">
        <v>6</v>
      </c>
      <c r="B19" s="6" t="s">
        <v>15</v>
      </c>
      <c r="C19" s="14">
        <f>C20+C21</f>
        <v>237614.9</v>
      </c>
      <c r="D19" s="14">
        <f t="shared" ref="D19:E19" si="6">D20+D21</f>
        <v>237614.9</v>
      </c>
      <c r="E19" s="14">
        <f t="shared" si="6"/>
        <v>144492.69999999998</v>
      </c>
      <c r="F19" s="16">
        <f t="shared" si="1"/>
        <v>60.809612528507252</v>
      </c>
    </row>
    <row r="20" spans="1:6" x14ac:dyDescent="0.25">
      <c r="A20" s="37"/>
      <c r="B20" s="7" t="s">
        <v>9</v>
      </c>
      <c r="C20" s="4">
        <v>229151.1</v>
      </c>
      <c r="D20" s="4">
        <v>229151.1</v>
      </c>
      <c r="E20" s="4">
        <v>136028.9</v>
      </c>
      <c r="F20" s="17">
        <f t="shared" si="1"/>
        <v>59.362097759949648</v>
      </c>
    </row>
    <row r="21" spans="1:6" x14ac:dyDescent="0.25">
      <c r="A21" s="37"/>
      <c r="B21" s="7" t="s">
        <v>6</v>
      </c>
      <c r="C21" s="4">
        <v>8463.7999999999993</v>
      </c>
      <c r="D21" s="4">
        <v>8463.7999999999993</v>
      </c>
      <c r="E21" s="4">
        <v>8463.7999999999993</v>
      </c>
      <c r="F21" s="17">
        <f t="shared" si="1"/>
        <v>100</v>
      </c>
    </row>
    <row r="22" spans="1:6" ht="51" x14ac:dyDescent="0.25">
      <c r="A22" s="36">
        <v>7</v>
      </c>
      <c r="B22" s="6" t="s">
        <v>16</v>
      </c>
      <c r="C22" s="14">
        <f>C23</f>
        <v>2569</v>
      </c>
      <c r="D22" s="14">
        <f t="shared" ref="D22:E22" si="7">D23</f>
        <v>2569</v>
      </c>
      <c r="E22" s="14">
        <f t="shared" si="7"/>
        <v>2458</v>
      </c>
      <c r="F22" s="16">
        <f t="shared" si="1"/>
        <v>95.679252627481517</v>
      </c>
    </row>
    <row r="23" spans="1:6" x14ac:dyDescent="0.25">
      <c r="A23" s="37"/>
      <c r="B23" s="6" t="s">
        <v>6</v>
      </c>
      <c r="C23" s="4">
        <v>2569</v>
      </c>
      <c r="D23" s="4">
        <v>2569</v>
      </c>
      <c r="E23" s="4">
        <v>2458</v>
      </c>
      <c r="F23" s="17">
        <f t="shared" si="1"/>
        <v>95.679252627481517</v>
      </c>
    </row>
    <row r="24" spans="1:6" ht="38.25" x14ac:dyDescent="0.25">
      <c r="A24" s="36">
        <v>8</v>
      </c>
      <c r="B24" s="6" t="s">
        <v>17</v>
      </c>
      <c r="C24" s="14">
        <f>C25+C26+C27+C28</f>
        <v>413837.5</v>
      </c>
      <c r="D24" s="35">
        <f t="shared" ref="D24:E24" si="8">D25+D26+D27+D28</f>
        <v>294769.09999999998</v>
      </c>
      <c r="E24" s="14">
        <f t="shared" si="8"/>
        <v>207750.50000000003</v>
      </c>
      <c r="F24" s="16">
        <f t="shared" si="1"/>
        <v>70.479063103968514</v>
      </c>
    </row>
    <row r="25" spans="1:6" x14ac:dyDescent="0.25">
      <c r="A25" s="37"/>
      <c r="B25" s="7" t="s">
        <v>18</v>
      </c>
      <c r="C25" s="4">
        <v>5111.7</v>
      </c>
      <c r="D25" s="4">
        <v>5111.7</v>
      </c>
      <c r="E25" s="4">
        <v>5111.7</v>
      </c>
      <c r="F25" s="17">
        <f t="shared" si="1"/>
        <v>100</v>
      </c>
    </row>
    <row r="26" spans="1:6" x14ac:dyDescent="0.25">
      <c r="A26" s="37"/>
      <c r="B26" s="7" t="s">
        <v>19</v>
      </c>
      <c r="C26" s="4">
        <v>218620.79999999999</v>
      </c>
      <c r="D26" s="4">
        <v>218620.79999999999</v>
      </c>
      <c r="E26" s="4">
        <v>131602.20000000001</v>
      </c>
      <c r="F26" s="17">
        <f t="shared" si="1"/>
        <v>60.196559522241259</v>
      </c>
    </row>
    <row r="27" spans="1:6" x14ac:dyDescent="0.25">
      <c r="A27" s="37"/>
      <c r="B27" s="7" t="s">
        <v>70</v>
      </c>
      <c r="C27" s="4">
        <v>71036.600000000006</v>
      </c>
      <c r="D27" s="4">
        <v>71036.600000000006</v>
      </c>
      <c r="E27" s="4">
        <v>71036.600000000006</v>
      </c>
      <c r="F27" s="17">
        <f t="shared" si="1"/>
        <v>100</v>
      </c>
    </row>
    <row r="28" spans="1:6" x14ac:dyDescent="0.25">
      <c r="A28" s="37"/>
      <c r="B28" s="7" t="s">
        <v>11</v>
      </c>
      <c r="C28" s="4">
        <v>119068.4</v>
      </c>
      <c r="D28" s="4"/>
      <c r="E28" s="4"/>
      <c r="F28" s="16"/>
    </row>
    <row r="29" spans="1:6" ht="38.25" x14ac:dyDescent="0.25">
      <c r="A29" s="36">
        <v>9</v>
      </c>
      <c r="B29" s="6" t="s">
        <v>20</v>
      </c>
      <c r="C29" s="14">
        <f>C30+C31</f>
        <v>17526.099999999999</v>
      </c>
      <c r="D29" s="14">
        <f t="shared" ref="D29:E29" si="9">D30+D31</f>
        <v>4594.1000000000004</v>
      </c>
      <c r="E29" s="14">
        <f t="shared" si="9"/>
        <v>4583.6000000000004</v>
      </c>
      <c r="F29" s="16">
        <f t="shared" si="1"/>
        <v>99.771445985067814</v>
      </c>
    </row>
    <row r="30" spans="1:6" x14ac:dyDescent="0.25">
      <c r="A30" s="37"/>
      <c r="B30" s="7" t="s">
        <v>6</v>
      </c>
      <c r="C30" s="4">
        <v>4594.1000000000004</v>
      </c>
      <c r="D30" s="4">
        <v>4594.1000000000004</v>
      </c>
      <c r="E30" s="4">
        <v>4583.6000000000004</v>
      </c>
      <c r="F30" s="17">
        <f t="shared" si="1"/>
        <v>99.771445985067814</v>
      </c>
    </row>
    <row r="31" spans="1:6" ht="25.5" x14ac:dyDescent="0.25">
      <c r="A31" s="37"/>
      <c r="B31" s="7" t="s">
        <v>21</v>
      </c>
      <c r="C31" s="4">
        <v>12932</v>
      </c>
      <c r="D31" s="4"/>
      <c r="E31" s="4"/>
      <c r="F31" s="16"/>
    </row>
    <row r="32" spans="1:6" ht="51" x14ac:dyDescent="0.25">
      <c r="A32" s="36">
        <v>10</v>
      </c>
      <c r="B32" s="6" t="s">
        <v>22</v>
      </c>
      <c r="C32" s="14">
        <f>C33+C34+C35</f>
        <v>331567</v>
      </c>
      <c r="D32" s="14">
        <f t="shared" ref="D32:E32" si="10">D33+D34+D35</f>
        <v>63116.800000000003</v>
      </c>
      <c r="E32" s="14">
        <f t="shared" si="10"/>
        <v>63083</v>
      </c>
      <c r="F32" s="16">
        <f t="shared" si="1"/>
        <v>99.946448489150271</v>
      </c>
    </row>
    <row r="33" spans="1:6" x14ac:dyDescent="0.25">
      <c r="A33" s="37"/>
      <c r="B33" s="7" t="s">
        <v>9</v>
      </c>
      <c r="C33" s="4">
        <v>47129</v>
      </c>
      <c r="D33" s="4">
        <v>47128.9</v>
      </c>
      <c r="E33" s="4">
        <v>47098.7</v>
      </c>
      <c r="F33" s="17">
        <f t="shared" si="1"/>
        <v>99.935920422500828</v>
      </c>
    </row>
    <row r="34" spans="1:6" x14ac:dyDescent="0.25">
      <c r="A34" s="37"/>
      <c r="B34" s="7" t="s">
        <v>6</v>
      </c>
      <c r="C34" s="4">
        <v>2807</v>
      </c>
      <c r="D34" s="4">
        <v>15987.9</v>
      </c>
      <c r="E34" s="4">
        <v>15984.3</v>
      </c>
      <c r="F34" s="17">
        <f t="shared" si="1"/>
        <v>99.977482971497196</v>
      </c>
    </row>
    <row r="35" spans="1:6" ht="25.5" x14ac:dyDescent="0.25">
      <c r="A35" s="37"/>
      <c r="B35" s="7" t="s">
        <v>23</v>
      </c>
      <c r="C35" s="4">
        <v>281631</v>
      </c>
      <c r="D35" s="4"/>
      <c r="E35" s="4"/>
      <c r="F35" s="16"/>
    </row>
    <row r="36" spans="1:6" ht="51" x14ac:dyDescent="0.25">
      <c r="A36" s="36">
        <v>11</v>
      </c>
      <c r="B36" s="6" t="s">
        <v>24</v>
      </c>
      <c r="C36" s="14">
        <f>C37+C38</f>
        <v>9000</v>
      </c>
      <c r="D36" s="14">
        <f t="shared" ref="D36:E36" si="11">D37+D38</f>
        <v>9000</v>
      </c>
      <c r="E36" s="14">
        <f t="shared" si="11"/>
        <v>9000</v>
      </c>
      <c r="F36" s="16">
        <f t="shared" si="1"/>
        <v>100</v>
      </c>
    </row>
    <row r="37" spans="1:6" x14ac:dyDescent="0.25">
      <c r="A37" s="36"/>
      <c r="B37" s="6" t="s">
        <v>33</v>
      </c>
      <c r="C37" s="14"/>
      <c r="D37" s="4">
        <v>6000</v>
      </c>
      <c r="E37" s="4">
        <v>6000</v>
      </c>
      <c r="F37" s="17">
        <f t="shared" si="1"/>
        <v>100</v>
      </c>
    </row>
    <row r="38" spans="1:6" x14ac:dyDescent="0.25">
      <c r="A38" s="37"/>
      <c r="B38" s="6" t="s">
        <v>6</v>
      </c>
      <c r="C38" s="4">
        <v>9000</v>
      </c>
      <c r="D38" s="4">
        <v>3000</v>
      </c>
      <c r="E38" s="4">
        <v>3000</v>
      </c>
      <c r="F38" s="17">
        <f t="shared" si="1"/>
        <v>100</v>
      </c>
    </row>
    <row r="39" spans="1:6" ht="63.75" x14ac:dyDescent="0.25">
      <c r="A39" s="5">
        <v>12</v>
      </c>
      <c r="B39" s="6" t="s">
        <v>25</v>
      </c>
      <c r="C39" s="14">
        <v>0</v>
      </c>
      <c r="D39" s="14">
        <v>0</v>
      </c>
      <c r="E39" s="14">
        <v>0</v>
      </c>
      <c r="F39" s="16"/>
    </row>
    <row r="40" spans="1:6" ht="38.25" x14ac:dyDescent="0.25">
      <c r="A40" s="36">
        <v>13</v>
      </c>
      <c r="B40" s="6" t="s">
        <v>26</v>
      </c>
      <c r="C40" s="14">
        <f>C41+C42+C43</f>
        <v>111348.6</v>
      </c>
      <c r="D40" s="14">
        <f t="shared" ref="D40:E40" si="12">D41+D42+D43</f>
        <v>111348.6</v>
      </c>
      <c r="E40" s="14">
        <f t="shared" si="12"/>
        <v>54739.3</v>
      </c>
      <c r="F40" s="16">
        <f t="shared" si="1"/>
        <v>49.160294785924563</v>
      </c>
    </row>
    <row r="41" spans="1:6" x14ac:dyDescent="0.25">
      <c r="A41" s="37"/>
      <c r="B41" s="7" t="s">
        <v>9</v>
      </c>
      <c r="C41" s="4">
        <v>26751.200000000001</v>
      </c>
      <c r="D41" s="34">
        <v>26751.200000000001</v>
      </c>
      <c r="E41" s="4">
        <v>7276.8</v>
      </c>
      <c r="F41" s="17">
        <f t="shared" si="1"/>
        <v>27.20177038787045</v>
      </c>
    </row>
    <row r="42" spans="1:6" x14ac:dyDescent="0.25">
      <c r="A42" s="37"/>
      <c r="B42" s="7" t="s">
        <v>6</v>
      </c>
      <c r="C42" s="4">
        <v>21606.799999999999</v>
      </c>
      <c r="D42" s="34">
        <v>21606.799999999999</v>
      </c>
      <c r="E42" s="4">
        <v>17468.5</v>
      </c>
      <c r="F42" s="17">
        <f t="shared" si="1"/>
        <v>80.847233278412361</v>
      </c>
    </row>
    <row r="43" spans="1:6" x14ac:dyDescent="0.25">
      <c r="A43" s="37"/>
      <c r="B43" s="7" t="s">
        <v>27</v>
      </c>
      <c r="C43" s="4">
        <v>62990.6</v>
      </c>
      <c r="D43" s="34">
        <v>62990.6</v>
      </c>
      <c r="E43" s="4">
        <v>29994</v>
      </c>
      <c r="F43" s="17">
        <f t="shared" si="1"/>
        <v>47.616628512825727</v>
      </c>
    </row>
    <row r="44" spans="1:6" ht="63.75" x14ac:dyDescent="0.25">
      <c r="A44" s="36">
        <v>14</v>
      </c>
      <c r="B44" s="6" t="s">
        <v>28</v>
      </c>
      <c r="C44" s="14">
        <f>C45+C46+C47</f>
        <v>16568.5</v>
      </c>
      <c r="D44" s="14">
        <f t="shared" ref="D44:E44" si="13">D45+D46+D47</f>
        <v>16568.5</v>
      </c>
      <c r="E44" s="14">
        <f t="shared" si="13"/>
        <v>0</v>
      </c>
      <c r="F44" s="16">
        <f t="shared" si="1"/>
        <v>0</v>
      </c>
    </row>
    <row r="45" spans="1:6" x14ac:dyDescent="0.25">
      <c r="A45" s="37"/>
      <c r="B45" s="7" t="s">
        <v>18</v>
      </c>
      <c r="C45" s="4">
        <v>2203.3000000000002</v>
      </c>
      <c r="D45" s="4">
        <v>2203.3000000000002</v>
      </c>
      <c r="E45" s="4">
        <v>0</v>
      </c>
      <c r="F45" s="17">
        <f t="shared" si="1"/>
        <v>0</v>
      </c>
    </row>
    <row r="46" spans="1:6" x14ac:dyDescent="0.25">
      <c r="A46" s="37"/>
      <c r="B46" s="7" t="s">
        <v>19</v>
      </c>
      <c r="C46" s="4">
        <v>14149.3</v>
      </c>
      <c r="D46" s="4">
        <v>14149.3</v>
      </c>
      <c r="E46" s="4">
        <v>0</v>
      </c>
      <c r="F46" s="17">
        <f t="shared" si="1"/>
        <v>0</v>
      </c>
    </row>
    <row r="47" spans="1:6" x14ac:dyDescent="0.25">
      <c r="A47" s="37"/>
      <c r="B47" s="7" t="s">
        <v>6</v>
      </c>
      <c r="C47" s="4">
        <v>215.9</v>
      </c>
      <c r="D47" s="4">
        <v>215.9</v>
      </c>
      <c r="E47" s="4">
        <v>0</v>
      </c>
      <c r="F47" s="17">
        <f t="shared" si="1"/>
        <v>0</v>
      </c>
    </row>
    <row r="48" spans="1:6" ht="51" x14ac:dyDescent="0.25">
      <c r="A48" s="36">
        <v>15</v>
      </c>
      <c r="B48" s="8" t="s">
        <v>29</v>
      </c>
      <c r="C48" s="14">
        <f>C49+C50</f>
        <v>1850</v>
      </c>
      <c r="D48" s="14">
        <f t="shared" ref="D48:E48" si="14">D49+D50</f>
        <v>1850</v>
      </c>
      <c r="E48" s="14">
        <f t="shared" si="14"/>
        <v>1241.5</v>
      </c>
      <c r="F48" s="16">
        <f t="shared" si="1"/>
        <v>67.108108108108112</v>
      </c>
    </row>
    <row r="49" spans="1:6" x14ac:dyDescent="0.25">
      <c r="A49" s="37"/>
      <c r="B49" s="9" t="s">
        <v>30</v>
      </c>
      <c r="C49" s="4">
        <v>1000</v>
      </c>
      <c r="D49" s="4">
        <v>1000</v>
      </c>
      <c r="E49" s="4">
        <v>391.5</v>
      </c>
      <c r="F49" s="16">
        <f t="shared" si="1"/>
        <v>39.15</v>
      </c>
    </row>
    <row r="50" spans="1:6" x14ac:dyDescent="0.25">
      <c r="A50" s="37"/>
      <c r="B50" s="7" t="s">
        <v>11</v>
      </c>
      <c r="C50" s="4">
        <v>850</v>
      </c>
      <c r="D50" s="4">
        <v>850</v>
      </c>
      <c r="E50" s="4">
        <v>850</v>
      </c>
      <c r="F50" s="16">
        <f t="shared" si="1"/>
        <v>100</v>
      </c>
    </row>
    <row r="51" spans="1:6" ht="38.25" x14ac:dyDescent="0.25">
      <c r="A51" s="5">
        <v>16</v>
      </c>
      <c r="B51" s="8" t="s">
        <v>31</v>
      </c>
      <c r="C51" s="14">
        <f>C52</f>
        <v>3300</v>
      </c>
      <c r="D51" s="14">
        <f t="shared" ref="D51:E51" si="15">D52</f>
        <v>3300</v>
      </c>
      <c r="E51" s="14">
        <f t="shared" si="15"/>
        <v>3300</v>
      </c>
      <c r="F51" s="16">
        <f t="shared" si="1"/>
        <v>100</v>
      </c>
    </row>
    <row r="52" spans="1:6" x14ac:dyDescent="0.25">
      <c r="A52" s="5"/>
      <c r="B52" s="9" t="s">
        <v>30</v>
      </c>
      <c r="C52" s="4">
        <v>3300</v>
      </c>
      <c r="D52" s="4">
        <v>3300</v>
      </c>
      <c r="E52" s="4">
        <v>3300</v>
      </c>
      <c r="F52" s="17">
        <f t="shared" si="1"/>
        <v>100</v>
      </c>
    </row>
    <row r="53" spans="1:6" x14ac:dyDescent="0.25">
      <c r="A53" s="5"/>
      <c r="B53" s="4"/>
      <c r="C53" s="4"/>
      <c r="D53" s="4"/>
      <c r="E53" s="4"/>
      <c r="F53" s="16"/>
    </row>
    <row r="54" spans="1:6" x14ac:dyDescent="0.25">
      <c r="A54" s="5"/>
      <c r="B54" s="14" t="s">
        <v>32</v>
      </c>
      <c r="C54" s="14">
        <f>C55+C57+C56+C58+C59</f>
        <v>1785876.2999999998</v>
      </c>
      <c r="D54" s="14">
        <f t="shared" ref="D54:E54" si="16">D55+D57+D56+D58+D59</f>
        <v>1385425.7</v>
      </c>
      <c r="E54" s="14">
        <f t="shared" si="16"/>
        <v>617066.9</v>
      </c>
      <c r="F54" s="16">
        <f t="shared" si="1"/>
        <v>44.539876804652899</v>
      </c>
    </row>
    <row r="55" spans="1:6" x14ac:dyDescent="0.25">
      <c r="A55" s="5"/>
      <c r="B55" s="14" t="s">
        <v>6</v>
      </c>
      <c r="C55" s="14">
        <f>SUM(C5+C7+C10+C13+C18+C21+C23+C27+C30+C34+C38+C42+C47+C49+C52)</f>
        <v>262546.69999999995</v>
      </c>
      <c r="D55" s="14">
        <f t="shared" ref="D55:E55" si="17">SUM(D5+D7+D10+D13+D18+D21+D23+D27+D30+D34+D38+D42+D47+D49+D52)</f>
        <v>269727.60000000003</v>
      </c>
      <c r="E55" s="14">
        <f t="shared" si="17"/>
        <v>168289</v>
      </c>
      <c r="F55" s="16">
        <f t="shared" si="1"/>
        <v>62.392206062709185</v>
      </c>
    </row>
    <row r="56" spans="1:6" ht="43.5" x14ac:dyDescent="0.25">
      <c r="A56" s="5"/>
      <c r="B56" s="15" t="s">
        <v>21</v>
      </c>
      <c r="C56" s="14">
        <f>SUM(C31+C35)</f>
        <v>294563</v>
      </c>
      <c r="D56" s="14">
        <f t="shared" ref="D56:E56" si="18">SUM(D31+D35)</f>
        <v>0</v>
      </c>
      <c r="E56" s="14">
        <f t="shared" si="18"/>
        <v>0</v>
      </c>
      <c r="F56" s="16"/>
    </row>
    <row r="57" spans="1:6" x14ac:dyDescent="0.25">
      <c r="A57" s="5"/>
      <c r="B57" s="14" t="s">
        <v>33</v>
      </c>
      <c r="C57" s="16">
        <f>SUM(C9+C12+C17+C20+C26+C33+C37+C41+C46)</f>
        <v>596565.33000000007</v>
      </c>
      <c r="D57" s="16">
        <f t="shared" ref="D57:E57" si="19">SUM(D9+D12+D17+D20+D26+D33+D37+D41+D46)</f>
        <v>602565.23</v>
      </c>
      <c r="E57" s="16">
        <f t="shared" si="19"/>
        <v>350680.6</v>
      </c>
      <c r="F57" s="16">
        <f t="shared" si="1"/>
        <v>58.197948129200881</v>
      </c>
    </row>
    <row r="58" spans="1:6" x14ac:dyDescent="0.25">
      <c r="A58" s="5"/>
      <c r="B58" s="14" t="s">
        <v>12</v>
      </c>
      <c r="C58" s="14">
        <f>SUM(C15+C25+C45)</f>
        <v>86038.46</v>
      </c>
      <c r="D58" s="14">
        <f t="shared" ref="D58:E58" si="20">SUM(D15+D25+D45)</f>
        <v>86038.46</v>
      </c>
      <c r="E58" s="14">
        <f t="shared" si="20"/>
        <v>9902.2999999999993</v>
      </c>
      <c r="F58" s="16">
        <f t="shared" si="1"/>
        <v>11.509155324258476</v>
      </c>
    </row>
    <row r="59" spans="1:6" x14ac:dyDescent="0.25">
      <c r="A59" s="5"/>
      <c r="B59" s="14" t="s">
        <v>11</v>
      </c>
      <c r="C59" s="14">
        <f>SUM(C14+C28+C43+C50)</f>
        <v>546162.80999999994</v>
      </c>
      <c r="D59" s="14">
        <f t="shared" ref="D59:E59" si="21">SUM(D14+D28+D43+D50)</f>
        <v>427094.41</v>
      </c>
      <c r="E59" s="14">
        <f t="shared" si="21"/>
        <v>88195</v>
      </c>
      <c r="F59" s="16">
        <f t="shared" si="1"/>
        <v>20.650001014998068</v>
      </c>
    </row>
    <row r="60" spans="1:6" x14ac:dyDescent="0.25">
      <c r="A60" s="10"/>
    </row>
    <row r="61" spans="1:6" x14ac:dyDescent="0.25">
      <c r="A61" s="10"/>
      <c r="B61" s="3" t="s">
        <v>71</v>
      </c>
    </row>
    <row r="62" spans="1:6" x14ac:dyDescent="0.25">
      <c r="A62" s="10"/>
    </row>
    <row r="63" spans="1:6" x14ac:dyDescent="0.25">
      <c r="A63" s="10"/>
    </row>
    <row r="64" spans="1:6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10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</sheetData>
  <mergeCells count="14">
    <mergeCell ref="A4:A5"/>
    <mergeCell ref="A6:A7"/>
    <mergeCell ref="A48:A50"/>
    <mergeCell ref="A8:A10"/>
    <mergeCell ref="A11:A15"/>
    <mergeCell ref="A16:A18"/>
    <mergeCell ref="A19:A21"/>
    <mergeCell ref="A22:A23"/>
    <mergeCell ref="A24:A28"/>
    <mergeCell ref="A29:A31"/>
    <mergeCell ref="A32:A35"/>
    <mergeCell ref="A36:A38"/>
    <mergeCell ref="A40:A43"/>
    <mergeCell ref="A44:A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36" workbookViewId="0">
      <selection activeCell="E5" sqref="E5"/>
    </sheetView>
  </sheetViews>
  <sheetFormatPr defaultRowHeight="15" x14ac:dyDescent="0.25"/>
  <cols>
    <col min="1" max="1" width="5.28515625" style="22" customWidth="1"/>
    <col min="2" max="2" width="33.7109375" style="18" customWidth="1"/>
    <col min="3" max="3" width="16.140625" style="18" customWidth="1"/>
    <col min="4" max="4" width="13.140625" style="18" customWidth="1"/>
    <col min="5" max="5" width="14.7109375" style="18" customWidth="1"/>
    <col min="6" max="16384" width="9.140625" style="18"/>
  </cols>
  <sheetData>
    <row r="1" spans="1:5" s="20" customFormat="1" ht="15.75" x14ac:dyDescent="0.25">
      <c r="A1" s="40" t="s">
        <v>34</v>
      </c>
      <c r="B1" s="39"/>
      <c r="C1" s="39"/>
      <c r="D1" s="39"/>
      <c r="E1" s="39"/>
    </row>
    <row r="2" spans="1:5" s="20" customFormat="1" ht="15.75" x14ac:dyDescent="0.25">
      <c r="A2" s="21"/>
    </row>
    <row r="3" spans="1:5" ht="49.5" customHeight="1" x14ac:dyDescent="0.25">
      <c r="A3" s="19" t="s">
        <v>0</v>
      </c>
      <c r="B3" s="19" t="s">
        <v>1</v>
      </c>
      <c r="C3" s="19" t="s">
        <v>35</v>
      </c>
      <c r="D3" s="19" t="s">
        <v>36</v>
      </c>
      <c r="E3" s="19" t="s">
        <v>3</v>
      </c>
    </row>
    <row r="4" spans="1:5" ht="63.75" x14ac:dyDescent="0.25">
      <c r="A4" s="37">
        <v>1</v>
      </c>
      <c r="B4" s="6" t="s">
        <v>37</v>
      </c>
      <c r="C4" s="27">
        <f>SUM(C5:C6)</f>
        <v>46633.1</v>
      </c>
      <c r="D4" s="27">
        <f t="shared" ref="D4" si="0">SUM(D5:D6)</f>
        <v>46729.899999999994</v>
      </c>
      <c r="E4" s="31">
        <f>SUM(D4/C4*100)</f>
        <v>100.20757787923169</v>
      </c>
    </row>
    <row r="5" spans="1:5" x14ac:dyDescent="0.25">
      <c r="A5" s="37"/>
      <c r="B5" s="7" t="s">
        <v>38</v>
      </c>
      <c r="C5" s="23">
        <v>38573.1</v>
      </c>
      <c r="D5" s="23">
        <v>38568.699999999997</v>
      </c>
      <c r="E5" s="32">
        <f t="shared" ref="E5:E67" si="1">SUM(D5/C5*100)</f>
        <v>99.988593086892152</v>
      </c>
    </row>
    <row r="6" spans="1:5" x14ac:dyDescent="0.25">
      <c r="A6" s="37"/>
      <c r="B6" s="7" t="s">
        <v>39</v>
      </c>
      <c r="C6" s="23">
        <v>8060</v>
      </c>
      <c r="D6" s="23">
        <v>8161.2</v>
      </c>
      <c r="E6" s="32">
        <f t="shared" si="1"/>
        <v>101.25558312655087</v>
      </c>
    </row>
    <row r="7" spans="1:5" ht="25.5" x14ac:dyDescent="0.25">
      <c r="A7" s="37">
        <v>2</v>
      </c>
      <c r="B7" s="6" t="s">
        <v>40</v>
      </c>
      <c r="C7" s="27">
        <f>SUM(C8)</f>
        <v>4314</v>
      </c>
      <c r="D7" s="27">
        <f>SUM(D8)</f>
        <v>4292.8999999999996</v>
      </c>
      <c r="E7" s="31">
        <f t="shared" si="1"/>
        <v>99.510894761242469</v>
      </c>
    </row>
    <row r="8" spans="1:5" x14ac:dyDescent="0.25">
      <c r="A8" s="37"/>
      <c r="B8" s="7" t="s">
        <v>41</v>
      </c>
      <c r="C8" s="23">
        <v>4314</v>
      </c>
      <c r="D8" s="23">
        <v>4292.8999999999996</v>
      </c>
      <c r="E8" s="32">
        <f t="shared" si="1"/>
        <v>99.510894761242469</v>
      </c>
    </row>
    <row r="9" spans="1:5" ht="51" x14ac:dyDescent="0.25">
      <c r="A9" s="37">
        <v>3</v>
      </c>
      <c r="B9" s="6" t="s">
        <v>42</v>
      </c>
      <c r="C9" s="27">
        <f>SUM(C10:C11)</f>
        <v>26087.1</v>
      </c>
      <c r="D9" s="27">
        <f>SUM(D10:D11)</f>
        <v>26083.1</v>
      </c>
      <c r="E9" s="31">
        <f t="shared" si="1"/>
        <v>99.984666750999537</v>
      </c>
    </row>
    <row r="10" spans="1:5" x14ac:dyDescent="0.25">
      <c r="A10" s="37"/>
      <c r="B10" s="7" t="s">
        <v>6</v>
      </c>
      <c r="C10" s="23">
        <v>25580.5</v>
      </c>
      <c r="D10" s="23">
        <v>25576.5</v>
      </c>
      <c r="E10" s="32">
        <f t="shared" si="1"/>
        <v>99.984363089071763</v>
      </c>
    </row>
    <row r="11" spans="1:5" x14ac:dyDescent="0.25">
      <c r="A11" s="37"/>
      <c r="B11" s="7" t="s">
        <v>43</v>
      </c>
      <c r="C11" s="23">
        <v>506.6</v>
      </c>
      <c r="D11" s="23">
        <v>506.6</v>
      </c>
      <c r="E11" s="32">
        <f t="shared" si="1"/>
        <v>100</v>
      </c>
    </row>
    <row r="12" spans="1:5" ht="38.25" x14ac:dyDescent="0.25">
      <c r="A12" s="37">
        <v>4</v>
      </c>
      <c r="B12" s="6" t="s">
        <v>44</v>
      </c>
      <c r="C12" s="27">
        <f>SUM(C13:C16)</f>
        <v>101179.2</v>
      </c>
      <c r="D12" s="27">
        <f>SUM(D13:D16)</f>
        <v>101118.09999999999</v>
      </c>
      <c r="E12" s="31">
        <f t="shared" si="1"/>
        <v>99.939612094185364</v>
      </c>
    </row>
    <row r="13" spans="1:5" x14ac:dyDescent="0.25">
      <c r="A13" s="37"/>
      <c r="B13" s="7" t="s">
        <v>45</v>
      </c>
      <c r="C13" s="23">
        <v>96669.6</v>
      </c>
      <c r="D13" s="23">
        <v>96609.600000000006</v>
      </c>
      <c r="E13" s="32">
        <f t="shared" si="1"/>
        <v>99.937932917897669</v>
      </c>
    </row>
    <row r="14" spans="1:5" x14ac:dyDescent="0.25">
      <c r="A14" s="37"/>
      <c r="B14" s="7" t="s">
        <v>46</v>
      </c>
      <c r="C14" s="23">
        <v>794.9</v>
      </c>
      <c r="D14" s="23">
        <v>794.9</v>
      </c>
      <c r="E14" s="32">
        <f t="shared" si="1"/>
        <v>100</v>
      </c>
    </row>
    <row r="15" spans="1:5" x14ac:dyDescent="0.25">
      <c r="A15" s="37"/>
      <c r="B15" s="7" t="s">
        <v>47</v>
      </c>
      <c r="C15" s="23">
        <v>69.7</v>
      </c>
      <c r="D15" s="23">
        <v>69.7</v>
      </c>
      <c r="E15" s="32">
        <f t="shared" si="1"/>
        <v>100</v>
      </c>
    </row>
    <row r="16" spans="1:5" x14ac:dyDescent="0.25">
      <c r="A16" s="37"/>
      <c r="B16" s="7" t="s">
        <v>43</v>
      </c>
      <c r="C16" s="23">
        <v>3645</v>
      </c>
      <c r="D16" s="23">
        <v>3643.9</v>
      </c>
      <c r="E16" s="32">
        <f t="shared" si="1"/>
        <v>99.969821673525388</v>
      </c>
    </row>
    <row r="17" spans="1:5" ht="63.75" x14ac:dyDescent="0.25">
      <c r="A17" s="37">
        <v>5</v>
      </c>
      <c r="B17" s="6" t="s">
        <v>48</v>
      </c>
      <c r="C17" s="27">
        <v>4520</v>
      </c>
      <c r="D17" s="27">
        <f>D18</f>
        <v>4512.7</v>
      </c>
      <c r="E17" s="31">
        <f t="shared" si="1"/>
        <v>99.838495575221231</v>
      </c>
    </row>
    <row r="18" spans="1:5" x14ac:dyDescent="0.25">
      <c r="A18" s="37"/>
      <c r="B18" s="7" t="s">
        <v>6</v>
      </c>
      <c r="C18" s="23">
        <v>4600</v>
      </c>
      <c r="D18" s="23">
        <v>4512.7</v>
      </c>
      <c r="E18" s="32">
        <f t="shared" si="1"/>
        <v>98.102173913043472</v>
      </c>
    </row>
    <row r="19" spans="1:5" ht="25.5" x14ac:dyDescent="0.25">
      <c r="A19" s="37">
        <v>6</v>
      </c>
      <c r="B19" s="6" t="s">
        <v>49</v>
      </c>
      <c r="C19" s="27">
        <f>SUM(C20:C21)</f>
        <v>2141.9</v>
      </c>
      <c r="D19" s="27">
        <f>SUM(D20:D21)</f>
        <v>2141.9</v>
      </c>
      <c r="E19" s="31">
        <f t="shared" si="1"/>
        <v>100</v>
      </c>
    </row>
    <row r="20" spans="1:5" x14ac:dyDescent="0.25">
      <c r="A20" s="37"/>
      <c r="B20" s="7" t="s">
        <v>6</v>
      </c>
      <c r="C20" s="23">
        <v>2000</v>
      </c>
      <c r="D20" s="23">
        <v>2000</v>
      </c>
      <c r="E20" s="32">
        <f t="shared" si="1"/>
        <v>100</v>
      </c>
    </row>
    <row r="21" spans="1:5" x14ac:dyDescent="0.25">
      <c r="A21" s="37"/>
      <c r="B21" s="7" t="s">
        <v>33</v>
      </c>
      <c r="C21" s="23">
        <v>141.9</v>
      </c>
      <c r="D21" s="23">
        <v>141.9</v>
      </c>
      <c r="E21" s="32">
        <f t="shared" si="1"/>
        <v>100</v>
      </c>
    </row>
    <row r="22" spans="1:5" ht="38.25" x14ac:dyDescent="0.25">
      <c r="A22" s="37">
        <v>7</v>
      </c>
      <c r="B22" s="6" t="s">
        <v>50</v>
      </c>
      <c r="C22" s="27">
        <f>SUM(C23:C24)</f>
        <v>12592.2</v>
      </c>
      <c r="D22" s="27">
        <f>SUM(D23:D24)</f>
        <v>12591.3</v>
      </c>
      <c r="E22" s="31">
        <f t="shared" si="1"/>
        <v>99.99285271834944</v>
      </c>
    </row>
    <row r="23" spans="1:5" x14ac:dyDescent="0.25">
      <c r="A23" s="37"/>
      <c r="B23" s="7" t="s">
        <v>51</v>
      </c>
      <c r="C23" s="23">
        <v>12462.2</v>
      </c>
      <c r="D23" s="23">
        <v>12461.3</v>
      </c>
      <c r="E23" s="32">
        <f t="shared" si="1"/>
        <v>99.992778161159336</v>
      </c>
    </row>
    <row r="24" spans="1:5" x14ac:dyDescent="0.25">
      <c r="A24" s="37"/>
      <c r="B24" s="7" t="s">
        <v>52</v>
      </c>
      <c r="C24" s="23">
        <v>130</v>
      </c>
      <c r="D24" s="23">
        <v>130</v>
      </c>
      <c r="E24" s="32">
        <f t="shared" si="1"/>
        <v>100</v>
      </c>
    </row>
    <row r="25" spans="1:5" ht="38.25" x14ac:dyDescent="0.25">
      <c r="A25" s="37">
        <v>8</v>
      </c>
      <c r="B25" s="24" t="s">
        <v>67</v>
      </c>
      <c r="C25" s="27">
        <f>SUM(C26:C29)</f>
        <v>303757.8</v>
      </c>
      <c r="D25" s="27">
        <f>SUM(D26:D29)</f>
        <v>284298.5</v>
      </c>
      <c r="E25" s="31">
        <f t="shared" si="1"/>
        <v>93.593810595151794</v>
      </c>
    </row>
    <row r="26" spans="1:5" x14ac:dyDescent="0.25">
      <c r="A26" s="37"/>
      <c r="B26" s="25" t="s">
        <v>30</v>
      </c>
      <c r="C26" s="23">
        <v>235686.8</v>
      </c>
      <c r="D26" s="23">
        <v>230345.3</v>
      </c>
      <c r="E26" s="32">
        <f t="shared" si="1"/>
        <v>97.73364482015964</v>
      </c>
    </row>
    <row r="27" spans="1:5" x14ac:dyDescent="0.25">
      <c r="A27" s="37"/>
      <c r="B27" s="25" t="s">
        <v>33</v>
      </c>
      <c r="C27" s="23">
        <v>17876.3</v>
      </c>
      <c r="D27" s="23">
        <v>15255.2</v>
      </c>
      <c r="E27" s="32">
        <f t="shared" si="1"/>
        <v>85.337569855059499</v>
      </c>
    </row>
    <row r="28" spans="1:5" x14ac:dyDescent="0.25">
      <c r="A28" s="37"/>
      <c r="B28" s="25" t="s">
        <v>12</v>
      </c>
      <c r="C28" s="23">
        <v>3151</v>
      </c>
      <c r="D28" s="23">
        <v>3135</v>
      </c>
      <c r="E28" s="32">
        <f t="shared" si="1"/>
        <v>99.492224690574417</v>
      </c>
    </row>
    <row r="29" spans="1:5" x14ac:dyDescent="0.2">
      <c r="A29" s="37"/>
      <c r="B29" s="26" t="s">
        <v>43</v>
      </c>
      <c r="C29" s="23">
        <v>47043.7</v>
      </c>
      <c r="D29" s="23">
        <v>35563</v>
      </c>
      <c r="E29" s="32">
        <f t="shared" si="1"/>
        <v>75.595669558304309</v>
      </c>
    </row>
    <row r="30" spans="1:5" ht="51" x14ac:dyDescent="0.25">
      <c r="A30" s="37">
        <v>9</v>
      </c>
      <c r="B30" s="8" t="s">
        <v>65</v>
      </c>
      <c r="C30" s="27">
        <f>SUM(C31)</f>
        <v>100090.1</v>
      </c>
      <c r="D30" s="27">
        <f>SUM(D31)</f>
        <v>99919.8</v>
      </c>
      <c r="E30" s="31">
        <f t="shared" si="1"/>
        <v>99.82985330217474</v>
      </c>
    </row>
    <row r="31" spans="1:5" x14ac:dyDescent="0.25">
      <c r="A31" s="37"/>
      <c r="B31" s="8" t="s">
        <v>6</v>
      </c>
      <c r="C31" s="23">
        <v>100090.1</v>
      </c>
      <c r="D31" s="23">
        <v>99919.8</v>
      </c>
      <c r="E31" s="32">
        <f t="shared" si="1"/>
        <v>99.82985330217474</v>
      </c>
    </row>
    <row r="32" spans="1:5" ht="25.5" x14ac:dyDescent="0.25">
      <c r="A32" s="37">
        <v>10</v>
      </c>
      <c r="B32" s="8" t="s">
        <v>53</v>
      </c>
      <c r="C32" s="27">
        <f>SUM(C33:C35)</f>
        <v>8683.7999999999993</v>
      </c>
      <c r="D32" s="27">
        <f>SUM(D33:D35)</f>
        <v>8683.7999999999993</v>
      </c>
      <c r="E32" s="31">
        <f t="shared" si="1"/>
        <v>100</v>
      </c>
    </row>
    <row r="33" spans="1:5" x14ac:dyDescent="0.25">
      <c r="A33" s="37"/>
      <c r="B33" s="7" t="s">
        <v>54</v>
      </c>
      <c r="C33" s="23">
        <v>1300</v>
      </c>
      <c r="D33" s="23">
        <v>1300</v>
      </c>
      <c r="E33" s="32">
        <f t="shared" si="1"/>
        <v>100</v>
      </c>
    </row>
    <row r="34" spans="1:5" x14ac:dyDescent="0.25">
      <c r="A34" s="37"/>
      <c r="B34" s="7" t="s">
        <v>33</v>
      </c>
      <c r="C34" s="23">
        <v>5625</v>
      </c>
      <c r="D34" s="23">
        <v>5625</v>
      </c>
      <c r="E34" s="32">
        <f t="shared" si="1"/>
        <v>100</v>
      </c>
    </row>
    <row r="35" spans="1:5" x14ac:dyDescent="0.25">
      <c r="A35" s="37"/>
      <c r="B35" s="7" t="s">
        <v>43</v>
      </c>
      <c r="C35" s="23">
        <v>1758.8</v>
      </c>
      <c r="D35" s="23">
        <v>1758.8</v>
      </c>
      <c r="E35" s="32">
        <f t="shared" si="1"/>
        <v>100</v>
      </c>
    </row>
    <row r="36" spans="1:5" ht="38.25" x14ac:dyDescent="0.25">
      <c r="A36" s="37">
        <v>11</v>
      </c>
      <c r="B36" s="8" t="s">
        <v>55</v>
      </c>
      <c r="C36" s="27">
        <f>SUM(C37:C39)</f>
        <v>7353.4</v>
      </c>
      <c r="D36" s="27">
        <f>SUM(D37:D39)</f>
        <v>7354.4</v>
      </c>
      <c r="E36" s="31">
        <f t="shared" si="1"/>
        <v>100.01359915141295</v>
      </c>
    </row>
    <row r="37" spans="1:5" x14ac:dyDescent="0.25">
      <c r="A37" s="37"/>
      <c r="B37" s="7" t="s">
        <v>56</v>
      </c>
      <c r="C37" s="23">
        <v>1386.9</v>
      </c>
      <c r="D37" s="23">
        <v>1386.9</v>
      </c>
      <c r="E37" s="32">
        <f t="shared" si="1"/>
        <v>100</v>
      </c>
    </row>
    <row r="38" spans="1:5" x14ac:dyDescent="0.25">
      <c r="A38" s="37"/>
      <c r="B38" s="7" t="s">
        <v>33</v>
      </c>
      <c r="C38" s="23">
        <v>5221.1000000000004</v>
      </c>
      <c r="D38" s="23">
        <v>5222.1000000000004</v>
      </c>
      <c r="E38" s="32">
        <f t="shared" si="1"/>
        <v>100.01915305203883</v>
      </c>
    </row>
    <row r="39" spans="1:5" x14ac:dyDescent="0.25">
      <c r="A39" s="37"/>
      <c r="B39" s="7" t="s">
        <v>43</v>
      </c>
      <c r="C39" s="23">
        <v>745.4</v>
      </c>
      <c r="D39" s="23">
        <v>745.4</v>
      </c>
      <c r="E39" s="32">
        <f t="shared" si="1"/>
        <v>100</v>
      </c>
    </row>
    <row r="40" spans="1:5" ht="38.25" x14ac:dyDescent="0.25">
      <c r="A40" s="37">
        <v>12</v>
      </c>
      <c r="B40" s="8" t="s">
        <v>57</v>
      </c>
      <c r="C40" s="27">
        <f>SUM(C41:C43)</f>
        <v>736052.1</v>
      </c>
      <c r="D40" s="27">
        <f>SUM(D41:D43)</f>
        <v>735489.7</v>
      </c>
      <c r="E40" s="31">
        <f t="shared" si="1"/>
        <v>99.923592365268703</v>
      </c>
    </row>
    <row r="41" spans="1:5" x14ac:dyDescent="0.25">
      <c r="A41" s="37"/>
      <c r="B41" s="7" t="s">
        <v>58</v>
      </c>
      <c r="C41" s="23">
        <v>252275.8</v>
      </c>
      <c r="D41" s="23">
        <v>252075.4</v>
      </c>
      <c r="E41" s="32">
        <f t="shared" si="1"/>
        <v>99.92056312971755</v>
      </c>
    </row>
    <row r="42" spans="1:5" x14ac:dyDescent="0.25">
      <c r="A42" s="37"/>
      <c r="B42" s="7" t="s">
        <v>33</v>
      </c>
      <c r="C42" s="23">
        <v>447076.8</v>
      </c>
      <c r="D42" s="23">
        <v>446714.8</v>
      </c>
      <c r="E42" s="32">
        <f t="shared" si="1"/>
        <v>99.919029571653013</v>
      </c>
    </row>
    <row r="43" spans="1:5" x14ac:dyDescent="0.25">
      <c r="A43" s="37"/>
      <c r="B43" s="7" t="s">
        <v>43</v>
      </c>
      <c r="C43" s="23">
        <v>36699.5</v>
      </c>
      <c r="D43" s="23">
        <v>36699.5</v>
      </c>
      <c r="E43" s="32">
        <f t="shared" si="1"/>
        <v>100</v>
      </c>
    </row>
    <row r="44" spans="1:5" ht="63.75" x14ac:dyDescent="0.25">
      <c r="A44" s="37">
        <v>13</v>
      </c>
      <c r="B44" s="8" t="s">
        <v>59</v>
      </c>
      <c r="C44" s="27">
        <f>SUM(C45:C46)</f>
        <v>73653.8</v>
      </c>
      <c r="D44" s="27">
        <f>SUM(D45:D46)</f>
        <v>65839.5</v>
      </c>
      <c r="E44" s="31">
        <f t="shared" si="1"/>
        <v>89.390499879164409</v>
      </c>
    </row>
    <row r="45" spans="1:5" x14ac:dyDescent="0.25">
      <c r="A45" s="37"/>
      <c r="B45" s="7" t="s">
        <v>54</v>
      </c>
      <c r="C45" s="23">
        <v>7014</v>
      </c>
      <c r="D45" s="23">
        <v>7014</v>
      </c>
      <c r="E45" s="32">
        <f t="shared" si="1"/>
        <v>100</v>
      </c>
    </row>
    <row r="46" spans="1:5" x14ac:dyDescent="0.25">
      <c r="A46" s="37"/>
      <c r="B46" s="7" t="s">
        <v>33</v>
      </c>
      <c r="C46" s="23">
        <v>66639.8</v>
      </c>
      <c r="D46" s="23">
        <v>58825.5</v>
      </c>
      <c r="E46" s="32">
        <f t="shared" si="1"/>
        <v>88.273824351213534</v>
      </c>
    </row>
    <row r="47" spans="1:5" ht="38.25" x14ac:dyDescent="0.25">
      <c r="A47" s="37">
        <v>14</v>
      </c>
      <c r="B47" s="6" t="s">
        <v>60</v>
      </c>
      <c r="C47" s="27">
        <f>SUM(C48:C49)</f>
        <v>911889</v>
      </c>
      <c r="D47" s="27">
        <f>SUM(D48:D49)</f>
        <v>727815.1</v>
      </c>
      <c r="E47" s="31">
        <f t="shared" si="1"/>
        <v>79.814001484829845</v>
      </c>
    </row>
    <row r="48" spans="1:5" x14ac:dyDescent="0.25">
      <c r="A48" s="37"/>
      <c r="B48" s="7" t="s">
        <v>54</v>
      </c>
      <c r="C48" s="28">
        <v>91189</v>
      </c>
      <c r="D48" s="28">
        <v>86916</v>
      </c>
      <c r="E48" s="32">
        <f t="shared" si="1"/>
        <v>95.314127800502263</v>
      </c>
    </row>
    <row r="49" spans="1:5" x14ac:dyDescent="0.25">
      <c r="A49" s="37"/>
      <c r="B49" s="7" t="s">
        <v>33</v>
      </c>
      <c r="C49" s="23">
        <v>820700</v>
      </c>
      <c r="D49" s="23">
        <v>640899.1</v>
      </c>
      <c r="E49" s="32">
        <f t="shared" si="1"/>
        <v>78.091763129036181</v>
      </c>
    </row>
    <row r="50" spans="1:5" ht="38.25" x14ac:dyDescent="0.25">
      <c r="A50" s="37">
        <v>15</v>
      </c>
      <c r="B50" s="6" t="s">
        <v>61</v>
      </c>
      <c r="C50" s="27">
        <f>SUM(C51:C52)</f>
        <v>168366.8</v>
      </c>
      <c r="D50" s="27">
        <f>SUM(D51:D52)</f>
        <v>166857.69999999998</v>
      </c>
      <c r="E50" s="31">
        <f t="shared" si="1"/>
        <v>99.103683148934351</v>
      </c>
    </row>
    <row r="51" spans="1:5" x14ac:dyDescent="0.25">
      <c r="A51" s="37"/>
      <c r="B51" s="7" t="s">
        <v>54</v>
      </c>
      <c r="C51" s="23">
        <v>16685.8</v>
      </c>
      <c r="D51" s="23">
        <v>16685.8</v>
      </c>
      <c r="E51" s="32">
        <f t="shared" si="1"/>
        <v>100</v>
      </c>
    </row>
    <row r="52" spans="1:5" x14ac:dyDescent="0.25">
      <c r="A52" s="37"/>
      <c r="B52" s="7" t="s">
        <v>33</v>
      </c>
      <c r="C52" s="23">
        <v>151681</v>
      </c>
      <c r="D52" s="23">
        <v>150171.9</v>
      </c>
      <c r="E52" s="32">
        <f t="shared" si="1"/>
        <v>99.005083036108672</v>
      </c>
    </row>
    <row r="53" spans="1:5" ht="101.25" customHeight="1" x14ac:dyDescent="0.25">
      <c r="A53" s="37">
        <v>16</v>
      </c>
      <c r="B53" s="8" t="s">
        <v>66</v>
      </c>
      <c r="C53" s="27">
        <f>SUM(C54:C55)</f>
        <v>229490.9</v>
      </c>
      <c r="D53" s="27">
        <f>SUM(D54:D55)</f>
        <v>128524.9</v>
      </c>
      <c r="E53" s="31">
        <f t="shared" si="1"/>
        <v>56.004355728266354</v>
      </c>
    </row>
    <row r="54" spans="1:5" x14ac:dyDescent="0.25">
      <c r="A54" s="37"/>
      <c r="B54" s="7" t="s">
        <v>54</v>
      </c>
      <c r="C54" s="23">
        <v>25020.9</v>
      </c>
      <c r="D54" s="23">
        <v>24930.6</v>
      </c>
      <c r="E54" s="32">
        <f t="shared" si="1"/>
        <v>99.639101710969612</v>
      </c>
    </row>
    <row r="55" spans="1:5" x14ac:dyDescent="0.25">
      <c r="A55" s="37"/>
      <c r="B55" s="7" t="s">
        <v>33</v>
      </c>
      <c r="C55" s="23">
        <v>204470</v>
      </c>
      <c r="D55" s="23">
        <v>103594.3</v>
      </c>
      <c r="E55" s="32">
        <f t="shared" si="1"/>
        <v>50.664791901012372</v>
      </c>
    </row>
    <row r="56" spans="1:5" ht="25.5" x14ac:dyDescent="0.25">
      <c r="A56" s="37">
        <v>17</v>
      </c>
      <c r="B56" s="6" t="s">
        <v>62</v>
      </c>
      <c r="C56" s="27">
        <f>SUM(C57:C59)</f>
        <v>56091.5</v>
      </c>
      <c r="D56" s="27">
        <f>SUM(D57:D59)</f>
        <v>53016.100000000006</v>
      </c>
      <c r="E56" s="31">
        <f t="shared" si="1"/>
        <v>94.517172833673555</v>
      </c>
    </row>
    <row r="57" spans="1:5" x14ac:dyDescent="0.25">
      <c r="A57" s="37"/>
      <c r="B57" s="7" t="s">
        <v>54</v>
      </c>
      <c r="C57" s="23">
        <v>6655.9</v>
      </c>
      <c r="D57" s="23">
        <v>6655.8</v>
      </c>
      <c r="E57" s="32">
        <f t="shared" si="1"/>
        <v>99.998497573581346</v>
      </c>
    </row>
    <row r="58" spans="1:5" x14ac:dyDescent="0.25">
      <c r="A58" s="37"/>
      <c r="B58" s="7" t="s">
        <v>33</v>
      </c>
      <c r="C58" s="23">
        <v>45145.5</v>
      </c>
      <c r="D58" s="23">
        <v>45145.5</v>
      </c>
      <c r="E58" s="32">
        <f t="shared" si="1"/>
        <v>100</v>
      </c>
    </row>
    <row r="59" spans="1:5" x14ac:dyDescent="0.25">
      <c r="A59" s="37"/>
      <c r="B59" s="7" t="s">
        <v>43</v>
      </c>
      <c r="C59" s="23">
        <v>4290.1000000000004</v>
      </c>
      <c r="D59" s="23">
        <v>1214.8</v>
      </c>
      <c r="E59" s="32">
        <f t="shared" si="1"/>
        <v>28.316356262091791</v>
      </c>
    </row>
    <row r="60" spans="1:5" ht="38.25" x14ac:dyDescent="0.25">
      <c r="A60" s="1">
        <v>18</v>
      </c>
      <c r="B60" s="6" t="s">
        <v>63</v>
      </c>
      <c r="C60" s="27">
        <f>SUM(C61:C63)</f>
        <v>33618.6</v>
      </c>
      <c r="D60" s="27">
        <f>SUM(D61:D63)</f>
        <v>20952.599999999999</v>
      </c>
      <c r="E60" s="31">
        <f t="shared" si="1"/>
        <v>62.324427549035356</v>
      </c>
    </row>
    <row r="61" spans="1:5" x14ac:dyDescent="0.25">
      <c r="A61" s="1"/>
      <c r="B61" s="7" t="s">
        <v>54</v>
      </c>
      <c r="C61" s="23">
        <v>4839</v>
      </c>
      <c r="D61" s="23">
        <v>4839</v>
      </c>
      <c r="E61" s="31">
        <f t="shared" si="1"/>
        <v>100</v>
      </c>
    </row>
    <row r="62" spans="1:5" x14ac:dyDescent="0.25">
      <c r="A62" s="1"/>
      <c r="B62" s="7" t="s">
        <v>33</v>
      </c>
      <c r="C62" s="23">
        <v>11129.8</v>
      </c>
      <c r="D62" s="23">
        <v>10792.2</v>
      </c>
      <c r="E62" s="32">
        <f t="shared" si="1"/>
        <v>96.966702007223859</v>
      </c>
    </row>
    <row r="63" spans="1:5" x14ac:dyDescent="0.25">
      <c r="A63" s="1"/>
      <c r="B63" s="7" t="s">
        <v>43</v>
      </c>
      <c r="C63" s="23">
        <v>17649.8</v>
      </c>
      <c r="D63" s="23">
        <v>5321.4</v>
      </c>
      <c r="E63" s="32">
        <f t="shared" si="1"/>
        <v>30.149916712937259</v>
      </c>
    </row>
    <row r="64" spans="1:5" ht="38.25" x14ac:dyDescent="0.25">
      <c r="A64" s="37">
        <v>19</v>
      </c>
      <c r="B64" s="8" t="s">
        <v>64</v>
      </c>
      <c r="C64" s="27">
        <f>SUM(C65:C67)</f>
        <v>23260.6</v>
      </c>
      <c r="D64" s="27">
        <f>SUM(D65:D67)</f>
        <v>23242.899999999998</v>
      </c>
      <c r="E64" s="31">
        <f t="shared" si="1"/>
        <v>99.923905660215127</v>
      </c>
    </row>
    <row r="65" spans="1:5" x14ac:dyDescent="0.25">
      <c r="A65" s="37"/>
      <c r="B65" s="7" t="s">
        <v>54</v>
      </c>
      <c r="C65" s="23">
        <v>21755.5</v>
      </c>
      <c r="D65" s="23">
        <v>21737.8</v>
      </c>
      <c r="E65" s="32">
        <f t="shared" si="1"/>
        <v>99.918641263128862</v>
      </c>
    </row>
    <row r="66" spans="1:5" s="33" customFormat="1" x14ac:dyDescent="0.25">
      <c r="A66" s="37"/>
      <c r="B66" s="7" t="s">
        <v>33</v>
      </c>
      <c r="C66" s="23">
        <v>500</v>
      </c>
      <c r="D66" s="23">
        <v>500</v>
      </c>
      <c r="E66" s="32">
        <f t="shared" si="1"/>
        <v>100</v>
      </c>
    </row>
    <row r="67" spans="1:5" x14ac:dyDescent="0.25">
      <c r="A67" s="37"/>
      <c r="B67" s="7" t="s">
        <v>43</v>
      </c>
      <c r="C67" s="23">
        <v>1005.1</v>
      </c>
      <c r="D67" s="23">
        <v>1005.1</v>
      </c>
      <c r="E67" s="32">
        <f t="shared" si="1"/>
        <v>100</v>
      </c>
    </row>
    <row r="68" spans="1:5" x14ac:dyDescent="0.25">
      <c r="A68" s="1"/>
      <c r="B68" s="23"/>
      <c r="C68" s="23"/>
      <c r="D68" s="23"/>
      <c r="E68" s="31"/>
    </row>
    <row r="69" spans="1:5" x14ac:dyDescent="0.25">
      <c r="A69" s="1"/>
      <c r="B69" s="29" t="s">
        <v>32</v>
      </c>
      <c r="C69" s="27">
        <f>SUM(C70:C73)</f>
        <v>2849355.9000000004</v>
      </c>
      <c r="D69" s="27">
        <f>SUM(D70:D73)</f>
        <v>2518964.9000000004</v>
      </c>
      <c r="E69" s="31">
        <f t="shared" ref="E69:E73" si="2">SUM(D69/C69*100)</f>
        <v>88.404712798425777</v>
      </c>
    </row>
    <row r="70" spans="1:5" x14ac:dyDescent="0.25">
      <c r="A70" s="1"/>
      <c r="B70" s="30" t="s">
        <v>54</v>
      </c>
      <c r="C70" s="27">
        <f>SUM(C5+C8+C10+C13+C18+C20+C23+C26+C31+C33+C37+C41+C45+C48+C51+C54+C57+C61+C65)</f>
        <v>948099.10000000009</v>
      </c>
      <c r="D70" s="27">
        <f>SUM(D5+D8+D10+D13+D18+D20+D23+D26+D31+D33+D37+D41+D45+D48+D51+D54+D57+D61+D65)</f>
        <v>937828.10000000009</v>
      </c>
      <c r="E70" s="31">
        <f t="shared" si="2"/>
        <v>98.916674427810349</v>
      </c>
    </row>
    <row r="71" spans="1:5" x14ac:dyDescent="0.25">
      <c r="A71" s="1"/>
      <c r="B71" s="30" t="s">
        <v>33</v>
      </c>
      <c r="C71" s="27">
        <f>SUM(C14+C21+C27+C34+C38+C42+C46+C49+C52+C55+C58+C62)</f>
        <v>1776502.1</v>
      </c>
      <c r="D71" s="27">
        <f>SUM(D14+D21+D27+D34+D38+D42+D46+D49+D52+D55+D58+D62)</f>
        <v>1483182.4</v>
      </c>
      <c r="E71" s="31">
        <f t="shared" si="2"/>
        <v>83.488919039273853</v>
      </c>
    </row>
    <row r="72" spans="1:5" x14ac:dyDescent="0.25">
      <c r="A72" s="1"/>
      <c r="B72" s="30" t="s">
        <v>12</v>
      </c>
      <c r="C72" s="27">
        <f>SUM(C15+C28)</f>
        <v>3220.7</v>
      </c>
      <c r="D72" s="27">
        <f>SUM(D15+D28)</f>
        <v>3204.7</v>
      </c>
      <c r="E72" s="31">
        <f t="shared" si="2"/>
        <v>99.503213587108391</v>
      </c>
    </row>
    <row r="73" spans="1:5" x14ac:dyDescent="0.25">
      <c r="A73" s="1"/>
      <c r="B73" s="30" t="s">
        <v>43</v>
      </c>
      <c r="C73" s="27">
        <f>SUM(C6+C11+C16+C24+C29+C35+C39+C43+C59+C63+C67)</f>
        <v>121534.00000000001</v>
      </c>
      <c r="D73" s="27">
        <f>SUM(D6+D11+D16+D24+D29+D35+D39+D43+D59+D63+D67)</f>
        <v>94749.7</v>
      </c>
      <c r="E73" s="31">
        <f t="shared" si="2"/>
        <v>77.961475801010408</v>
      </c>
    </row>
    <row r="74" spans="1:5" x14ac:dyDescent="0.25">
      <c r="A74" s="1"/>
      <c r="B74" s="23"/>
      <c r="C74" s="23"/>
      <c r="D74" s="23"/>
      <c r="E74" s="23"/>
    </row>
    <row r="76" spans="1:5" ht="29.25" customHeight="1" x14ac:dyDescent="0.25">
      <c r="B76" s="38" t="s">
        <v>68</v>
      </c>
      <c r="C76" s="39"/>
      <c r="D76" s="39"/>
    </row>
  </sheetData>
  <mergeCells count="20">
    <mergeCell ref="A1:E1"/>
    <mergeCell ref="A50:A52"/>
    <mergeCell ref="A25:A29"/>
    <mergeCell ref="A4:A6"/>
    <mergeCell ref="A7:A8"/>
    <mergeCell ref="A9:A11"/>
    <mergeCell ref="A12:A16"/>
    <mergeCell ref="A32:A35"/>
    <mergeCell ref="A30:A31"/>
    <mergeCell ref="A36:A39"/>
    <mergeCell ref="A40:A43"/>
    <mergeCell ref="A44:A46"/>
    <mergeCell ref="A47:A49"/>
    <mergeCell ref="B76:D76"/>
    <mergeCell ref="A53:A55"/>
    <mergeCell ref="A56:A59"/>
    <mergeCell ref="A64:A67"/>
    <mergeCell ref="A17:A18"/>
    <mergeCell ref="A19:A21"/>
    <mergeCell ref="A22:A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долгосрочн</vt:lpstr>
      <vt:lpstr>ведомств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Пивоварчик Лидия Геннадьевна</dc:creator>
  <cp:lastModifiedBy>Пивоварчик Лидия Геннадьевна</cp:lastModifiedBy>
  <cp:lastPrinted>2012-02-04T11:11:03Z</cp:lastPrinted>
  <dcterms:created xsi:type="dcterms:W3CDTF">2012-02-04T08:23:11Z</dcterms:created>
  <dcterms:modified xsi:type="dcterms:W3CDTF">2012-02-14T10:05:40Z</dcterms:modified>
</cp:coreProperties>
</file>