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 tabRatio="143"/>
  </bookViews>
  <sheets>
    <sheet name="отчет за 1 кв. 2017" sheetId="6" r:id="rId1"/>
    <sheet name="отчет за 4 кв. 2016" sheetId="5" r:id="rId2"/>
    <sheet name="отчет за 3 кв. 2016" sheetId="4" r:id="rId3"/>
    <sheet name="отчет за 2 кв. 2016" sheetId="3" r:id="rId4"/>
    <sheet name="отчет за 1 кв. 2016 (2)" sheetId="2" r:id="rId5"/>
    <sheet name="отчет за 1 кв. 2016" sheetId="1" r:id="rId6"/>
  </sheets>
  <definedNames>
    <definedName name="Excel_BuiltIn_Print_Titles_3" localSheetId="5">#REF!</definedName>
    <definedName name="Excel_BuiltIn_Print_Titles_3" localSheetId="4">#REF!</definedName>
    <definedName name="Excel_BuiltIn_Print_Titles_3" localSheetId="0">#REF!</definedName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>#REF!</definedName>
    <definedName name="_xlnm.Print_Titles" localSheetId="5">'отчет за 1 кв. 2016'!$12:$13</definedName>
    <definedName name="_xlnm.Print_Titles" localSheetId="4">'отчет за 1 кв. 2016 (2)'!$12:$13</definedName>
    <definedName name="_xlnm.Print_Titles" localSheetId="0">'отчет за 1 кв. 2017'!$12:$13</definedName>
    <definedName name="_xlnm.Print_Titles" localSheetId="3">'отчет за 2 кв. 2016'!$12:$13</definedName>
    <definedName name="_xlnm.Print_Titles" localSheetId="2">'отчет за 3 кв. 2016'!$12:$13</definedName>
    <definedName name="_xlnm.Print_Titles" localSheetId="1">'отчет за 4 кв. 2016'!$12:$13</definedName>
  </definedNames>
  <calcPr calcId="145621"/>
</workbook>
</file>

<file path=xl/calcChain.xml><?xml version="1.0" encoding="utf-8"?>
<calcChain xmlns="http://schemas.openxmlformats.org/spreadsheetml/2006/main">
  <c r="F47" i="6" l="1"/>
  <c r="G47" i="6"/>
  <c r="E47" i="6"/>
  <c r="F41" i="6"/>
  <c r="G41" i="6"/>
  <c r="E41" i="6"/>
  <c r="E28" i="6"/>
  <c r="G30" i="6"/>
  <c r="G28" i="6"/>
  <c r="F30" i="6"/>
  <c r="F28" i="6"/>
  <c r="H27" i="6" l="1"/>
  <c r="E27" i="6"/>
  <c r="E17" i="6"/>
  <c r="G48" i="6" l="1"/>
  <c r="F48" i="6"/>
  <c r="E48" i="6"/>
  <c r="G45" i="6"/>
  <c r="F45" i="6"/>
  <c r="E45" i="6"/>
  <c r="G44" i="6"/>
  <c r="F44" i="6"/>
  <c r="E44" i="6"/>
  <c r="G40" i="6"/>
  <c r="F40" i="6"/>
  <c r="E40" i="6"/>
  <c r="G38" i="6"/>
  <c r="F38" i="6"/>
  <c r="E38" i="6"/>
  <c r="G37" i="6"/>
  <c r="F37" i="6"/>
  <c r="F39" i="6" s="1"/>
  <c r="E37" i="6"/>
  <c r="G36" i="6"/>
  <c r="F36" i="6"/>
  <c r="E36" i="6"/>
  <c r="I35" i="6"/>
  <c r="H35" i="6"/>
  <c r="I34" i="6"/>
  <c r="H34" i="6"/>
  <c r="I33" i="6"/>
  <c r="H33" i="6"/>
  <c r="F31" i="6"/>
  <c r="E30" i="6"/>
  <c r="E31" i="6" s="1"/>
  <c r="G29" i="6"/>
  <c r="G31" i="6" s="1"/>
  <c r="F29" i="6"/>
  <c r="E29" i="6"/>
  <c r="H28" i="6"/>
  <c r="H26" i="6"/>
  <c r="I25" i="6"/>
  <c r="H25" i="6"/>
  <c r="I22" i="6"/>
  <c r="G22" i="6"/>
  <c r="F22" i="6"/>
  <c r="H22" i="6" s="1"/>
  <c r="E22" i="6"/>
  <c r="G21" i="6"/>
  <c r="G23" i="6" s="1"/>
  <c r="F21" i="6"/>
  <c r="E21" i="6"/>
  <c r="G20" i="6"/>
  <c r="F20" i="6"/>
  <c r="E20" i="6"/>
  <c r="H19" i="6"/>
  <c r="I18" i="6"/>
  <c r="H18" i="6"/>
  <c r="I17" i="6"/>
  <c r="H17" i="6"/>
  <c r="H30" i="6" l="1"/>
  <c r="I28" i="6"/>
  <c r="I21" i="6"/>
  <c r="H40" i="6"/>
  <c r="H20" i="6"/>
  <c r="E23" i="6"/>
  <c r="E42" i="6"/>
  <c r="E46" i="6"/>
  <c r="G39" i="6"/>
  <c r="H39" i="6" s="1"/>
  <c r="G46" i="6"/>
  <c r="H38" i="6"/>
  <c r="I38" i="6"/>
  <c r="I47" i="6"/>
  <c r="F46" i="6"/>
  <c r="I46" i="6" s="1"/>
  <c r="H45" i="6"/>
  <c r="H36" i="6"/>
  <c r="F42" i="6"/>
  <c r="I41" i="6"/>
  <c r="H44" i="6"/>
  <c r="E39" i="6"/>
  <c r="I31" i="6"/>
  <c r="H31" i="6"/>
  <c r="I23" i="6"/>
  <c r="I48" i="6"/>
  <c r="H48" i="6"/>
  <c r="I39" i="6"/>
  <c r="I20" i="6"/>
  <c r="H21" i="6"/>
  <c r="F23" i="6"/>
  <c r="H23" i="6" s="1"/>
  <c r="I29" i="6"/>
  <c r="I36" i="6"/>
  <c r="H37" i="6"/>
  <c r="I40" i="6"/>
  <c r="H41" i="6"/>
  <c r="G42" i="6"/>
  <c r="I45" i="6"/>
  <c r="I37" i="6"/>
  <c r="H47" i="6"/>
  <c r="H29" i="6"/>
  <c r="I44" i="6"/>
  <c r="G47" i="5"/>
  <c r="H46" i="5"/>
  <c r="G46" i="5"/>
  <c r="F46" i="5"/>
  <c r="I46" i="5" s="1"/>
  <c r="E46" i="5"/>
  <c r="E47" i="5" s="1"/>
  <c r="E44" i="5"/>
  <c r="E45" i="5" s="1"/>
  <c r="G43" i="5"/>
  <c r="E43" i="5"/>
  <c r="E40" i="5"/>
  <c r="E41" i="5" s="1"/>
  <c r="E39" i="5"/>
  <c r="G38" i="5"/>
  <c r="I37" i="5"/>
  <c r="H37" i="5"/>
  <c r="G37" i="5"/>
  <c r="F37" i="5"/>
  <c r="E37" i="5"/>
  <c r="G36" i="5"/>
  <c r="H36" i="5" s="1"/>
  <c r="F36" i="5"/>
  <c r="F38" i="5" s="1"/>
  <c r="E36" i="5"/>
  <c r="E38" i="5" s="1"/>
  <c r="G35" i="5"/>
  <c r="I35" i="5" s="1"/>
  <c r="F35" i="5"/>
  <c r="E35" i="5"/>
  <c r="I34" i="5"/>
  <c r="H34" i="5"/>
  <c r="I33" i="5"/>
  <c r="H33" i="5"/>
  <c r="I32" i="5"/>
  <c r="H32" i="5"/>
  <c r="G29" i="5"/>
  <c r="F29" i="5"/>
  <c r="E29" i="5"/>
  <c r="E30" i="5" s="1"/>
  <c r="G28" i="5"/>
  <c r="F28" i="5"/>
  <c r="E28" i="5"/>
  <c r="G27" i="5"/>
  <c r="E27" i="5"/>
  <c r="H26" i="5"/>
  <c r="I25" i="5"/>
  <c r="H25" i="5"/>
  <c r="F27" i="5"/>
  <c r="E22" i="5"/>
  <c r="G21" i="5"/>
  <c r="E21" i="5"/>
  <c r="E20" i="5"/>
  <c r="H19" i="5"/>
  <c r="G40" i="5"/>
  <c r="F40" i="5"/>
  <c r="G39" i="5"/>
  <c r="F20" i="5"/>
  <c r="H46" i="6" l="1"/>
  <c r="H42" i="6"/>
  <c r="I42" i="6"/>
  <c r="I36" i="5"/>
  <c r="F30" i="5"/>
  <c r="H29" i="5"/>
  <c r="I28" i="5"/>
  <c r="E23" i="5"/>
  <c r="I40" i="5"/>
  <c r="H40" i="5"/>
  <c r="I47" i="5"/>
  <c r="H38" i="5"/>
  <c r="I27" i="5"/>
  <c r="G41" i="5"/>
  <c r="F44" i="5"/>
  <c r="G22" i="5"/>
  <c r="H27" i="5"/>
  <c r="H17" i="5"/>
  <c r="H18" i="5"/>
  <c r="G23" i="5"/>
  <c r="H28" i="5"/>
  <c r="G30" i="5"/>
  <c r="H35" i="5"/>
  <c r="I38" i="5"/>
  <c r="I17" i="5"/>
  <c r="I18" i="5"/>
  <c r="G20" i="5"/>
  <c r="F21" i="5"/>
  <c r="F43" i="5"/>
  <c r="H43" i="5" s="1"/>
  <c r="F47" i="5"/>
  <c r="F22" i="5"/>
  <c r="F39" i="5"/>
  <c r="F41" i="5" s="1"/>
  <c r="G44" i="5"/>
  <c r="G45" i="5" s="1"/>
  <c r="H47" i="5"/>
  <c r="G18" i="4"/>
  <c r="F17" i="4"/>
  <c r="G21" i="4"/>
  <c r="G17" i="4"/>
  <c r="G25" i="4"/>
  <c r="F25" i="4"/>
  <c r="F18" i="4"/>
  <c r="I43" i="5" l="1"/>
  <c r="F23" i="5"/>
  <c r="H23" i="5" s="1"/>
  <c r="I30" i="5"/>
  <c r="H30" i="5"/>
  <c r="H20" i="5"/>
  <c r="I20" i="5"/>
  <c r="H39" i="5"/>
  <c r="H21" i="5"/>
  <c r="I23" i="5"/>
  <c r="I39" i="5"/>
  <c r="I44" i="5"/>
  <c r="H44" i="5"/>
  <c r="F45" i="5"/>
  <c r="I45" i="5" s="1"/>
  <c r="I21" i="5"/>
  <c r="I22" i="5"/>
  <c r="H22" i="5"/>
  <c r="I41" i="5"/>
  <c r="H41" i="5"/>
  <c r="F47" i="4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45" i="5" l="1"/>
  <c r="H36" i="4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6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<sst xmlns="http://schemas.openxmlformats.org/spreadsheetml/2006/main" count="594" uniqueCount="89">
  <si>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</si>
  <si>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</si>
  <si>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</si>
  <si>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</si>
  <si>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</si>
  <si>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</si>
  <si>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</si>
  <si>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</si>
  <si>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</si>
  <si>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</si>
  <si>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</si>
  <si>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</si>
  <si>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</si>
  <si>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</si>
  <si>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</si>
  <si>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</si>
  <si>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</si>
  <si>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</si>
  <si>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</si>
  <si>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</si>
  <si>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</si>
  <si>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</si>
  <si>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</si>
  <si>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</si>
  <si>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</si>
  <si>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</si>
  <si>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</si>
  <si>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</si>
  <si>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</si>
  <si>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</si>
  <si>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</si>
  <si>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</si>
  <si>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</si>
  <si>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</si>
  <si>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</si>
  <si>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</si>
  <si>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</si>
  <si>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</si>
  <si>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</si>
  <si>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</si>
  <si>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</si>
  <si>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</si>
  <si>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</si>
  <si>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</si>
  <si>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</si>
  <si>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</si>
  <si>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</si>
  <si>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</si>
  <si>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</si>
  <si>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</si>
  <si>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</si>
  <si>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</si>
  <si>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</si>
  <si>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</si>
  <si>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</si>
  <si>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</si>
  <si>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</si>
  <si>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</si>
  <si>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</si>
  <si>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</si>
  <si>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</si>
  <si>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</si>
  <si>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</si>
  <si>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</si>
  <si>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</si>
  <si>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</si>
  <si>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</si>
  <si>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</si>
  <si>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</si>
  <si>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</si>
  <si>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</si>
  <si>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</si>
  <si>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</si>
  <si>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</si>
  <si>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</si>
  <si>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</si>
  <si>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</si>
  <si>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</si>
  <si>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</si>
  <si>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(34675)7-03-25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</si>
  <si>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</si>
  <si>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благоустройству города выполнены и оплачены в соответствии с муниципальными контрактами в полном объеме</t>
  </si>
  <si>
    <t>работы по содержанию объектов благоустройства выполнены и оплачены в соответствии с муниципальными контрактами в полном объеме</t>
  </si>
  <si>
    <t>работы по отлову бродячих животных выполнены и оплачены в соответствии с муниципальными контрактами в полном объеме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</si>
  <si>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</si>
  <si>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будут выполняться в теплое время года в соответствии с муниципальными контрактами</t>
  </si>
  <si>
    <t>работы по отлову бродячих животных выполнены в соответствии с муниципальным контрактом в полном объеме,   оплачены за январь-февраль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</si>
  <si>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частично за февраль</t>
  </si>
  <si>
    <r>
      <rPr>
        <u/>
        <sz val="12"/>
        <rFont val="Times New Roman"/>
        <family val="1"/>
        <charset val="204"/>
      </rPr>
      <t xml:space="preserve">10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</si>
</sst>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7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192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3" fillId="0" borderId="24" xfId="1" applyNumberFormat="1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3" fillId="0" borderId="22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24" xfId="4" applyNumberFormat="1" applyFont="1" applyFill="1" applyBorder="1" applyAlignment="1" applyProtection="1">
      <alignment horizontal="center" vertical="center"/>
      <protection hidden="1"/>
    </xf>
    <xf numFmtId="0" fontId="8" fillId="0" borderId="9" xfId="2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29" fillId="0" borderId="21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49" fontId="15" fillId="0" borderId="24" xfId="2" applyNumberFormat="1" applyFont="1" applyBorder="1" applyAlignment="1">
      <alignment horizontal="center" vertical="center" wrapText="1"/>
    </xf>
    <xf numFmtId="166" fontId="27" fillId="0" borderId="24" xfId="4" applyNumberFormat="1" applyFont="1" applyFill="1" applyBorder="1" applyAlignment="1" applyProtection="1">
      <alignment horizontal="center" vertical="center" wrapText="1"/>
      <protection hidden="1"/>
    </xf>
    <xf numFmtId="0" fontId="30" fillId="0" borderId="21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3"/>
  <sheetViews>
    <sheetView tabSelected="1" topLeftCell="A35" zoomScale="110" zoomScaleNormal="110" workbookViewId="0">
      <selection activeCell="A24" sqref="A24:J24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84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9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58</v>
      </c>
      <c r="C12" s="181" t="s">
        <v>59</v>
      </c>
      <c r="D12" s="179" t="s">
        <v>11</v>
      </c>
      <c r="E12" s="179" t="s">
        <v>12</v>
      </c>
      <c r="F12" s="181" t="s">
        <v>13</v>
      </c>
      <c r="G12" s="181" t="s">
        <v>14</v>
      </c>
      <c r="H12" s="168" t="s">
        <v>15</v>
      </c>
      <c r="I12" s="169"/>
      <c r="J12" s="170" t="s">
        <v>63</v>
      </c>
      <c r="K12" s="1"/>
      <c r="L12" s="1"/>
      <c r="M12" s="1"/>
      <c r="N12" s="1"/>
    </row>
    <row r="13" spans="1:14" ht="73.5" customHeight="1" x14ac:dyDescent="0.2">
      <c r="A13" s="178"/>
      <c r="B13" s="180"/>
      <c r="C13" s="182"/>
      <c r="D13" s="180"/>
      <c r="E13" s="180"/>
      <c r="F13" s="182"/>
      <c r="G13" s="182"/>
      <c r="H13" s="7" t="s">
        <v>60</v>
      </c>
      <c r="I13" s="129" t="s">
        <v>18</v>
      </c>
      <c r="J13" s="171"/>
      <c r="K13" s="9"/>
      <c r="L13" s="1"/>
      <c r="M13" s="1"/>
      <c r="N13" s="1"/>
    </row>
    <row r="14" spans="1:14" ht="14.25" customHeight="1" x14ac:dyDescent="0.2">
      <c r="A14" s="128">
        <v>1</v>
      </c>
      <c r="B14" s="129">
        <v>2</v>
      </c>
      <c r="C14" s="129">
        <v>3</v>
      </c>
      <c r="D14" s="129">
        <v>4</v>
      </c>
      <c r="E14" s="129">
        <v>5</v>
      </c>
      <c r="F14" s="7">
        <v>6</v>
      </c>
      <c r="G14" s="11">
        <v>7</v>
      </c>
      <c r="H14" s="7">
        <v>8</v>
      </c>
      <c r="I14" s="7">
        <v>9</v>
      </c>
      <c r="J14" s="130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131" t="s">
        <v>40</v>
      </c>
      <c r="E17" s="139">
        <f>22679.7</f>
        <v>22679.7</v>
      </c>
      <c r="F17" s="140">
        <v>22679.7</v>
      </c>
      <c r="G17" s="109">
        <v>0</v>
      </c>
      <c r="H17" s="86">
        <f>G17-F17</f>
        <v>-22679.7</v>
      </c>
      <c r="I17" s="91">
        <f>G17/F17*100%</f>
        <v>0</v>
      </c>
      <c r="J17" s="161" t="s">
        <v>85</v>
      </c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131" t="s">
        <v>41</v>
      </c>
      <c r="E18" s="141">
        <v>0</v>
      </c>
      <c r="F18" s="86">
        <v>0</v>
      </c>
      <c r="G18" s="109">
        <v>0</v>
      </c>
      <c r="H18" s="86">
        <f t="shared" ref="H18:H20" si="0">G18-F18</f>
        <v>0</v>
      </c>
      <c r="I18" s="91" t="e">
        <f t="shared" ref="I18:I23" si="1">G18/F18*100%</f>
        <v>#DIV/0!</v>
      </c>
      <c r="J18" s="162"/>
      <c r="K18" s="9"/>
      <c r="L18" s="1"/>
      <c r="M18" s="1"/>
      <c r="N18" s="1"/>
    </row>
    <row r="19" spans="1:14" ht="26.25" customHeight="1" x14ac:dyDescent="0.2">
      <c r="A19" s="159"/>
      <c r="B19" s="163"/>
      <c r="C19" s="143" t="s">
        <v>42</v>
      </c>
      <c r="D19" s="131" t="s">
        <v>41</v>
      </c>
      <c r="E19" s="142">
        <v>0</v>
      </c>
      <c r="F19" s="86">
        <v>0</v>
      </c>
      <c r="G19" s="109">
        <v>0</v>
      </c>
      <c r="H19" s="86">
        <f t="shared" si="0"/>
        <v>0</v>
      </c>
      <c r="I19" s="91">
        <v>0</v>
      </c>
      <c r="J19" s="133"/>
      <c r="K19" s="9"/>
      <c r="L19" s="1"/>
      <c r="M19" s="1"/>
      <c r="N19" s="1"/>
    </row>
    <row r="20" spans="1:14" ht="19.5" customHeight="1" x14ac:dyDescent="0.2">
      <c r="A20" s="159"/>
      <c r="B20" s="163"/>
      <c r="C20" s="131"/>
      <c r="D20" s="134" t="s">
        <v>23</v>
      </c>
      <c r="E20" s="85">
        <f t="shared" ref="E20:G20" si="2">SUM(E17:E19)</f>
        <v>22679.7</v>
      </c>
      <c r="F20" s="85">
        <f t="shared" si="2"/>
        <v>22679.7</v>
      </c>
      <c r="G20" s="85">
        <f t="shared" si="2"/>
        <v>0</v>
      </c>
      <c r="H20" s="87">
        <f t="shared" si="0"/>
        <v>-22679.7</v>
      </c>
      <c r="I20" s="91">
        <f t="shared" si="1"/>
        <v>0</v>
      </c>
      <c r="J20" s="133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131" t="s">
        <v>40</v>
      </c>
      <c r="E21" s="88">
        <f>E17</f>
        <v>22679.7</v>
      </c>
      <c r="F21" s="86">
        <f>F17</f>
        <v>22679.7</v>
      </c>
      <c r="G21" s="86">
        <f>G17</f>
        <v>0</v>
      </c>
      <c r="H21" s="86">
        <f>G21-F21</f>
        <v>-22679.7</v>
      </c>
      <c r="I21" s="91">
        <f t="shared" si="1"/>
        <v>0</v>
      </c>
      <c r="J21" s="133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131" t="s">
        <v>41</v>
      </c>
      <c r="E22" s="74">
        <f t="shared" ref="E22" si="3">E18+E19</f>
        <v>0</v>
      </c>
      <c r="F22" s="86">
        <f>F18+F19</f>
        <v>0</v>
      </c>
      <c r="G22" s="86">
        <f t="shared" ref="G22" si="4">G18+G19</f>
        <v>0</v>
      </c>
      <c r="H22" s="86">
        <f t="shared" ref="H22:H23" si="5">G22-F22</f>
        <v>0</v>
      </c>
      <c r="I22" s="91" t="e">
        <f t="shared" si="1"/>
        <v>#DIV/0!</v>
      </c>
      <c r="J22" s="133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134" t="s">
        <v>23</v>
      </c>
      <c r="E23" s="85">
        <f t="shared" ref="E23:G23" si="6">SUM(E21:E22)</f>
        <v>22679.7</v>
      </c>
      <c r="F23" s="85">
        <f t="shared" si="6"/>
        <v>22679.7</v>
      </c>
      <c r="G23" s="85">
        <f t="shared" si="6"/>
        <v>0</v>
      </c>
      <c r="H23" s="87">
        <f t="shared" si="5"/>
        <v>-22679.7</v>
      </c>
      <c r="I23" s="91">
        <f t="shared" si="1"/>
        <v>0</v>
      </c>
      <c r="J23" s="133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24.75" customHeight="1" x14ac:dyDescent="0.2">
      <c r="A25" s="159" t="s">
        <v>45</v>
      </c>
      <c r="B25" s="160" t="s">
        <v>46</v>
      </c>
      <c r="C25" s="152" t="s">
        <v>21</v>
      </c>
      <c r="D25" s="131" t="s">
        <v>40</v>
      </c>
      <c r="E25" s="142">
        <v>63351.5</v>
      </c>
      <c r="F25" s="109">
        <v>63351.5</v>
      </c>
      <c r="G25" s="109">
        <v>11367</v>
      </c>
      <c r="H25" s="86">
        <f>G25-F25</f>
        <v>-51984.5</v>
      </c>
      <c r="I25" s="91">
        <f t="shared" ref="I25:I31" si="7">G25/F25*100%</f>
        <v>0.17942748001231226</v>
      </c>
      <c r="J25" s="166" t="s">
        <v>87</v>
      </c>
      <c r="K25" s="9"/>
      <c r="L25" s="1"/>
      <c r="M25" s="1"/>
      <c r="N25" s="1"/>
    </row>
    <row r="26" spans="1:14" ht="21.75" customHeight="1" x14ac:dyDescent="0.2">
      <c r="A26" s="159"/>
      <c r="B26" s="160"/>
      <c r="C26" s="152"/>
      <c r="D26" s="131" t="s">
        <v>41</v>
      </c>
      <c r="E26" s="142">
        <v>545</v>
      </c>
      <c r="F26" s="109">
        <v>0</v>
      </c>
      <c r="G26" s="109">
        <v>0</v>
      </c>
      <c r="H26" s="86">
        <f t="shared" ref="H26:H31" si="8">G26-F26</f>
        <v>0</v>
      </c>
      <c r="I26" s="91">
        <v>0</v>
      </c>
      <c r="J26" s="167"/>
      <c r="K26" s="9"/>
      <c r="L26" s="1"/>
      <c r="M26" s="1"/>
      <c r="N26" s="1"/>
    </row>
    <row r="27" spans="1:14" ht="30" customHeight="1" x14ac:dyDescent="0.2">
      <c r="A27" s="164"/>
      <c r="B27" s="165"/>
      <c r="C27" s="143" t="s">
        <v>42</v>
      </c>
      <c r="D27" s="131" t="s">
        <v>41</v>
      </c>
      <c r="E27" s="142">
        <f>14+36.1</f>
        <v>50.1</v>
      </c>
      <c r="F27" s="137">
        <v>50.1</v>
      </c>
      <c r="G27" s="138">
        <v>0</v>
      </c>
      <c r="H27" s="86">
        <f t="shared" si="8"/>
        <v>-50.1</v>
      </c>
      <c r="I27" s="91">
        <v>0</v>
      </c>
      <c r="J27" s="132"/>
      <c r="K27" s="9"/>
      <c r="L27" s="1"/>
      <c r="M27" s="1"/>
      <c r="N27" s="1"/>
    </row>
    <row r="28" spans="1:14" ht="22.5" customHeight="1" x14ac:dyDescent="0.2">
      <c r="A28" s="159"/>
      <c r="B28" s="160"/>
      <c r="C28" s="131"/>
      <c r="D28" s="134" t="s">
        <v>23</v>
      </c>
      <c r="E28" s="85">
        <f>SUM(E25:E27)</f>
        <v>63946.6</v>
      </c>
      <c r="F28" s="87">
        <f>SUM(F25:F27)</f>
        <v>63401.599999999999</v>
      </c>
      <c r="G28" s="87">
        <f>SUM(G25:G27)</f>
        <v>11367</v>
      </c>
      <c r="H28" s="87">
        <f t="shared" si="8"/>
        <v>-52034.6</v>
      </c>
      <c r="I28" s="91">
        <f t="shared" si="7"/>
        <v>0.1792856962600313</v>
      </c>
      <c r="J28" s="133"/>
      <c r="K28" s="9"/>
      <c r="L28" s="1"/>
      <c r="M28" s="1"/>
      <c r="N28" s="1"/>
    </row>
    <row r="29" spans="1:14" ht="21.75" customHeight="1" x14ac:dyDescent="0.2">
      <c r="A29" s="154" t="s">
        <v>47</v>
      </c>
      <c r="B29" s="154"/>
      <c r="C29" s="154"/>
      <c r="D29" s="131" t="s">
        <v>40</v>
      </c>
      <c r="E29" s="89">
        <f>E25</f>
        <v>63351.5</v>
      </c>
      <c r="F29" s="86">
        <f>F25</f>
        <v>63351.5</v>
      </c>
      <c r="G29" s="86">
        <f>G25</f>
        <v>11367</v>
      </c>
      <c r="H29" s="86">
        <f t="shared" si="8"/>
        <v>-51984.5</v>
      </c>
      <c r="I29" s="91">
        <f t="shared" si="7"/>
        <v>0.17942748001231226</v>
      </c>
      <c r="J29" s="133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131" t="s">
        <v>41</v>
      </c>
      <c r="E30" s="89">
        <f>E26</f>
        <v>545</v>
      </c>
      <c r="F30" s="89">
        <f>F26+F27</f>
        <v>50.1</v>
      </c>
      <c r="G30" s="89">
        <f>G26+G27</f>
        <v>0</v>
      </c>
      <c r="H30" s="86">
        <f t="shared" si="8"/>
        <v>-50.1</v>
      </c>
      <c r="I30" s="91">
        <v>0</v>
      </c>
      <c r="J30" s="133"/>
      <c r="K30" s="9"/>
      <c r="L30" s="1"/>
      <c r="M30" s="1"/>
      <c r="N30" s="1"/>
    </row>
    <row r="31" spans="1:14" ht="21.75" customHeight="1" x14ac:dyDescent="0.2">
      <c r="A31" s="154"/>
      <c r="B31" s="154"/>
      <c r="C31" s="154"/>
      <c r="D31" s="134" t="s">
        <v>23</v>
      </c>
      <c r="E31" s="85">
        <f t="shared" ref="E31:G31" si="9">SUM(E29:E30)</f>
        <v>63896.5</v>
      </c>
      <c r="F31" s="85">
        <f t="shared" si="9"/>
        <v>63401.599999999999</v>
      </c>
      <c r="G31" s="85">
        <f t="shared" si="9"/>
        <v>11367</v>
      </c>
      <c r="H31" s="87">
        <f t="shared" si="8"/>
        <v>-52034.6</v>
      </c>
      <c r="I31" s="91">
        <f t="shared" si="7"/>
        <v>0.1792856962600313</v>
      </c>
      <c r="J31" s="133"/>
      <c r="K31" s="9"/>
      <c r="L31" s="1"/>
      <c r="M31" s="1"/>
      <c r="N31" s="1"/>
    </row>
    <row r="32" spans="1:14" ht="19.5" customHeight="1" x14ac:dyDescent="0.2">
      <c r="A32" s="158" t="s">
        <v>48</v>
      </c>
      <c r="B32" s="158"/>
      <c r="C32" s="158"/>
      <c r="D32" s="158"/>
      <c r="E32" s="158"/>
      <c r="F32" s="158"/>
      <c r="G32" s="158"/>
      <c r="H32" s="158"/>
      <c r="I32" s="158"/>
      <c r="J32" s="158"/>
      <c r="K32" s="9"/>
      <c r="L32" s="1"/>
      <c r="M32" s="1"/>
      <c r="N32" s="1"/>
    </row>
    <row r="33" spans="1:14" ht="24" customHeight="1" x14ac:dyDescent="0.2">
      <c r="A33" s="159" t="s">
        <v>49</v>
      </c>
      <c r="B33" s="160" t="s">
        <v>50</v>
      </c>
      <c r="C33" s="152" t="s">
        <v>21</v>
      </c>
      <c r="D33" s="131" t="s">
        <v>40</v>
      </c>
      <c r="E33" s="90">
        <v>3000</v>
      </c>
      <c r="F33" s="86">
        <v>3000</v>
      </c>
      <c r="G33" s="109">
        <v>28.7</v>
      </c>
      <c r="H33" s="86">
        <f>G33-F33</f>
        <v>-2971.3</v>
      </c>
      <c r="I33" s="91">
        <f t="shared" ref="I33:I48" si="10">G33/F33*100%</f>
        <v>9.566666666666666E-3</v>
      </c>
      <c r="J33" s="161" t="s">
        <v>86</v>
      </c>
      <c r="K33" s="9"/>
      <c r="L33" s="1"/>
      <c r="M33" s="1"/>
      <c r="N33" s="1"/>
    </row>
    <row r="34" spans="1:14" ht="22.5" customHeight="1" x14ac:dyDescent="0.2">
      <c r="A34" s="159"/>
      <c r="B34" s="160"/>
      <c r="C34" s="152"/>
      <c r="D34" s="131" t="s">
        <v>41</v>
      </c>
      <c r="E34" s="89">
        <v>496.2</v>
      </c>
      <c r="F34" s="86">
        <v>496.2</v>
      </c>
      <c r="G34" s="109">
        <v>496.2</v>
      </c>
      <c r="H34" s="86">
        <f t="shared" ref="H34:H48" si="11">G34-F34</f>
        <v>0</v>
      </c>
      <c r="I34" s="91">
        <f t="shared" si="10"/>
        <v>1</v>
      </c>
      <c r="J34" s="162"/>
      <c r="K34" s="9"/>
      <c r="L34" s="1"/>
      <c r="M34" s="1"/>
      <c r="N34" s="1"/>
    </row>
    <row r="35" spans="1:14" ht="32.25" customHeight="1" x14ac:dyDescent="0.2">
      <c r="A35" s="159"/>
      <c r="B35" s="160"/>
      <c r="C35" s="67" t="s">
        <v>42</v>
      </c>
      <c r="D35" s="131" t="s">
        <v>41</v>
      </c>
      <c r="E35" s="94">
        <v>51.8</v>
      </c>
      <c r="F35" s="86">
        <v>51.8</v>
      </c>
      <c r="G35" s="109">
        <v>0</v>
      </c>
      <c r="H35" s="86">
        <f t="shared" si="11"/>
        <v>-51.8</v>
      </c>
      <c r="I35" s="91">
        <f t="shared" si="10"/>
        <v>0</v>
      </c>
      <c r="J35" s="129"/>
      <c r="K35" s="9"/>
      <c r="L35" s="1"/>
      <c r="M35" s="1"/>
      <c r="N35" s="1"/>
    </row>
    <row r="36" spans="1:14" ht="19.5" customHeight="1" x14ac:dyDescent="0.2">
      <c r="A36" s="159"/>
      <c r="B36" s="160"/>
      <c r="C36" s="131"/>
      <c r="D36" s="134" t="s">
        <v>23</v>
      </c>
      <c r="E36" s="95">
        <f t="shared" ref="E36:G36" si="12">SUM(E33:E35)</f>
        <v>3548</v>
      </c>
      <c r="F36" s="95">
        <f t="shared" si="12"/>
        <v>3548</v>
      </c>
      <c r="G36" s="95">
        <f t="shared" si="12"/>
        <v>524.9</v>
      </c>
      <c r="H36" s="87">
        <f t="shared" si="11"/>
        <v>-3023.1</v>
      </c>
      <c r="I36" s="91">
        <f t="shared" si="10"/>
        <v>0.14794250281848928</v>
      </c>
      <c r="J36" s="129"/>
      <c r="K36" s="9"/>
      <c r="L36" s="1"/>
      <c r="M36" s="1"/>
      <c r="N36" s="1"/>
    </row>
    <row r="37" spans="1:14" ht="19.5" customHeight="1" x14ac:dyDescent="0.2">
      <c r="A37" s="154" t="s">
        <v>51</v>
      </c>
      <c r="B37" s="154"/>
      <c r="C37" s="154"/>
      <c r="D37" s="131" t="s">
        <v>40</v>
      </c>
      <c r="E37" s="90">
        <f>E33</f>
        <v>3000</v>
      </c>
      <c r="F37" s="90">
        <f t="shared" ref="F37:G37" si="13">F33</f>
        <v>3000</v>
      </c>
      <c r="G37" s="90">
        <f t="shared" si="13"/>
        <v>28.7</v>
      </c>
      <c r="H37" s="86">
        <f t="shared" si="11"/>
        <v>-2971.3</v>
      </c>
      <c r="I37" s="91">
        <f t="shared" si="10"/>
        <v>9.566666666666666E-3</v>
      </c>
      <c r="J37" s="129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131" t="s">
        <v>41</v>
      </c>
      <c r="E38" s="75">
        <f t="shared" ref="E38:G38" si="14">E34+E35</f>
        <v>548</v>
      </c>
      <c r="F38" s="75">
        <f t="shared" si="14"/>
        <v>548</v>
      </c>
      <c r="G38" s="75">
        <f t="shared" si="14"/>
        <v>496.2</v>
      </c>
      <c r="H38" s="86">
        <f t="shared" si="11"/>
        <v>-51.800000000000011</v>
      </c>
      <c r="I38" s="91">
        <f t="shared" si="10"/>
        <v>0.90547445255474446</v>
      </c>
      <c r="J38" s="129"/>
      <c r="K38" s="9"/>
      <c r="L38" s="1"/>
      <c r="M38" s="1"/>
      <c r="N38" s="1"/>
    </row>
    <row r="39" spans="1:14" ht="19.5" customHeight="1" x14ac:dyDescent="0.2">
      <c r="A39" s="154"/>
      <c r="B39" s="154"/>
      <c r="C39" s="154"/>
      <c r="D39" s="134" t="s">
        <v>23</v>
      </c>
      <c r="E39" s="95">
        <f t="shared" ref="E39:G39" si="15">SUM(E37:E38)</f>
        <v>3548</v>
      </c>
      <c r="F39" s="95">
        <f t="shared" si="15"/>
        <v>3548</v>
      </c>
      <c r="G39" s="95">
        <f t="shared" si="15"/>
        <v>524.9</v>
      </c>
      <c r="H39" s="87">
        <f t="shared" si="11"/>
        <v>-3023.1</v>
      </c>
      <c r="I39" s="91">
        <f t="shared" si="10"/>
        <v>0.14794250281848928</v>
      </c>
      <c r="J39" s="129"/>
      <c r="K39" s="9"/>
      <c r="L39" s="1"/>
      <c r="M39" s="1"/>
      <c r="N39" s="1"/>
    </row>
    <row r="40" spans="1:14" ht="19.5" customHeight="1" x14ac:dyDescent="0.2">
      <c r="A40" s="155"/>
      <c r="B40" s="156" t="s">
        <v>52</v>
      </c>
      <c r="C40" s="157" t="s">
        <v>22</v>
      </c>
      <c r="D40" s="134" t="s">
        <v>40</v>
      </c>
      <c r="E40" s="96">
        <f t="shared" ref="E40:G40" si="16">E17+E25+E33</f>
        <v>89031.2</v>
      </c>
      <c r="F40" s="96">
        <f t="shared" si="16"/>
        <v>89031.2</v>
      </c>
      <c r="G40" s="96">
        <f t="shared" si="16"/>
        <v>11395.7</v>
      </c>
      <c r="H40" s="87">
        <f t="shared" si="11"/>
        <v>-77635.5</v>
      </c>
      <c r="I40" s="97">
        <f t="shared" si="10"/>
        <v>0.12799670227965029</v>
      </c>
      <c r="J40" s="129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134" t="s">
        <v>41</v>
      </c>
      <c r="E41" s="96">
        <f>E18+E19+E26+E27+E34+E35</f>
        <v>1143.0999999999999</v>
      </c>
      <c r="F41" s="96">
        <f t="shared" ref="F41:G41" si="17">F18+F19+F26+F27+F34+F35</f>
        <v>598.09999999999991</v>
      </c>
      <c r="G41" s="96">
        <f t="shared" si="17"/>
        <v>496.2</v>
      </c>
      <c r="H41" s="87">
        <f t="shared" si="11"/>
        <v>-101.89999999999992</v>
      </c>
      <c r="I41" s="97">
        <f t="shared" si="10"/>
        <v>0.8296271526500586</v>
      </c>
      <c r="J41" s="129"/>
      <c r="K41" s="9"/>
      <c r="L41" s="1"/>
      <c r="M41" s="1"/>
      <c r="N41" s="1"/>
    </row>
    <row r="42" spans="1:14" ht="19.5" customHeight="1" x14ac:dyDescent="0.2">
      <c r="A42" s="155"/>
      <c r="B42" s="156"/>
      <c r="C42" s="157"/>
      <c r="D42" s="134" t="s">
        <v>23</v>
      </c>
      <c r="E42" s="96">
        <f t="shared" ref="E42:G42" si="18">SUM(E40:E41)</f>
        <v>90174.3</v>
      </c>
      <c r="F42" s="96">
        <f t="shared" si="18"/>
        <v>89629.3</v>
      </c>
      <c r="G42" s="96">
        <f t="shared" si="18"/>
        <v>11891.900000000001</v>
      </c>
      <c r="H42" s="87">
        <f t="shared" si="11"/>
        <v>-77737.399999999994</v>
      </c>
      <c r="I42" s="97">
        <f t="shared" si="10"/>
        <v>0.13267871109112758</v>
      </c>
      <c r="J42" s="129"/>
      <c r="K42" s="9"/>
      <c r="L42" s="1"/>
      <c r="M42" s="1"/>
      <c r="N42" s="1"/>
    </row>
    <row r="43" spans="1:14" ht="19.5" customHeight="1" x14ac:dyDescent="0.2">
      <c r="A43" s="70"/>
      <c r="B43" s="71" t="s">
        <v>53</v>
      </c>
      <c r="C43" s="71"/>
      <c r="D43" s="71"/>
      <c r="E43" s="72"/>
      <c r="F43" s="84"/>
      <c r="G43" s="84"/>
      <c r="H43" s="86"/>
      <c r="I43" s="86"/>
      <c r="J43" s="129"/>
      <c r="K43" s="9"/>
      <c r="L43" s="1"/>
      <c r="M43" s="1"/>
      <c r="N43" s="1"/>
    </row>
    <row r="44" spans="1:14" ht="19.5" customHeight="1" x14ac:dyDescent="0.2">
      <c r="A44" s="152"/>
      <c r="B44" s="153" t="s">
        <v>54</v>
      </c>
      <c r="C44" s="153" t="s">
        <v>22</v>
      </c>
      <c r="D44" s="134" t="s">
        <v>40</v>
      </c>
      <c r="E44" s="98">
        <f t="shared" ref="E44:G45" si="19">E17+E25+E33</f>
        <v>89031.2</v>
      </c>
      <c r="F44" s="98">
        <f t="shared" si="19"/>
        <v>89031.2</v>
      </c>
      <c r="G44" s="98">
        <f t="shared" si="19"/>
        <v>11395.7</v>
      </c>
      <c r="H44" s="87">
        <f t="shared" si="11"/>
        <v>-77635.5</v>
      </c>
      <c r="I44" s="97">
        <f t="shared" si="10"/>
        <v>0.12799670227965029</v>
      </c>
      <c r="J44" s="129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134" t="s">
        <v>41</v>
      </c>
      <c r="E45" s="98">
        <f t="shared" si="19"/>
        <v>1041.2</v>
      </c>
      <c r="F45" s="98">
        <f t="shared" si="19"/>
        <v>496.2</v>
      </c>
      <c r="G45" s="98">
        <f t="shared" si="19"/>
        <v>496.2</v>
      </c>
      <c r="H45" s="87">
        <f t="shared" si="11"/>
        <v>0</v>
      </c>
      <c r="I45" s="97">
        <f t="shared" si="10"/>
        <v>1</v>
      </c>
      <c r="J45" s="129"/>
      <c r="K45" s="9"/>
      <c r="L45" s="1"/>
      <c r="M45" s="1"/>
      <c r="N45" s="1"/>
    </row>
    <row r="46" spans="1:14" ht="19.5" customHeight="1" x14ac:dyDescent="0.2">
      <c r="A46" s="152"/>
      <c r="B46" s="153"/>
      <c r="C46" s="153"/>
      <c r="D46" s="134" t="s">
        <v>23</v>
      </c>
      <c r="E46" s="98">
        <f t="shared" ref="E46:G46" si="20">SUM(E44:E45)</f>
        <v>90072.4</v>
      </c>
      <c r="F46" s="98">
        <f t="shared" si="20"/>
        <v>89527.4</v>
      </c>
      <c r="G46" s="98">
        <f t="shared" si="20"/>
        <v>11891.900000000001</v>
      </c>
      <c r="H46" s="87">
        <f t="shared" si="11"/>
        <v>-77635.5</v>
      </c>
      <c r="I46" s="97">
        <f t="shared" si="10"/>
        <v>0.13282972587163261</v>
      </c>
      <c r="J46" s="129"/>
      <c r="K46" s="9"/>
      <c r="L46" s="1"/>
      <c r="M46" s="1"/>
      <c r="N46" s="1"/>
    </row>
    <row r="47" spans="1:14" ht="19.5" customHeight="1" x14ac:dyDescent="0.2">
      <c r="A47" s="152"/>
      <c r="B47" s="153" t="s">
        <v>55</v>
      </c>
      <c r="C47" s="153" t="s">
        <v>22</v>
      </c>
      <c r="D47" s="134" t="s">
        <v>41</v>
      </c>
      <c r="E47" s="99">
        <f>E19+E27+E35</f>
        <v>101.9</v>
      </c>
      <c r="F47" s="99">
        <f t="shared" ref="F47:G47" si="21">F19+F27+F35</f>
        <v>101.9</v>
      </c>
      <c r="G47" s="99">
        <f t="shared" si="21"/>
        <v>0</v>
      </c>
      <c r="H47" s="87">
        <f t="shared" si="11"/>
        <v>-101.9</v>
      </c>
      <c r="I47" s="97">
        <f t="shared" si="10"/>
        <v>0</v>
      </c>
      <c r="J47" s="129"/>
      <c r="K47" s="9"/>
      <c r="L47" s="1"/>
      <c r="M47" s="1"/>
      <c r="N47" s="1"/>
    </row>
    <row r="48" spans="1:14" ht="19.5" customHeight="1" x14ac:dyDescent="0.2">
      <c r="A48" s="152"/>
      <c r="B48" s="153"/>
      <c r="C48" s="153"/>
      <c r="D48" s="134" t="s">
        <v>23</v>
      </c>
      <c r="E48" s="99">
        <f t="shared" ref="E48:G48" si="22">E47</f>
        <v>101.9</v>
      </c>
      <c r="F48" s="99">
        <f t="shared" si="22"/>
        <v>101.9</v>
      </c>
      <c r="G48" s="99">
        <f t="shared" si="22"/>
        <v>0</v>
      </c>
      <c r="H48" s="87">
        <f t="shared" si="11"/>
        <v>-101.9</v>
      </c>
      <c r="I48" s="97">
        <f t="shared" si="10"/>
        <v>0</v>
      </c>
      <c r="J48" s="129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9"/>
      <c r="L50" s="1"/>
      <c r="M50" s="1"/>
      <c r="N50" s="1"/>
    </row>
    <row r="51" spans="1:14" ht="12" customHeight="1" x14ac:dyDescent="0.2">
      <c r="A51" s="14"/>
      <c r="B51" s="15"/>
      <c r="C51" s="16"/>
      <c r="D51" s="17"/>
      <c r="E51" s="18"/>
      <c r="F51" s="18"/>
      <c r="G51" s="18"/>
      <c r="H51" s="18"/>
      <c r="I51" s="19"/>
      <c r="J51" s="20"/>
      <c r="K51" s="13"/>
      <c r="L51" s="1"/>
      <c r="M51" s="1"/>
      <c r="N51" s="1"/>
    </row>
    <row r="52" spans="1:14" ht="45" customHeight="1" x14ac:dyDescent="0.25">
      <c r="A52" s="148" t="s">
        <v>5</v>
      </c>
      <c r="B52" s="148"/>
      <c r="C52" s="149" t="s">
        <v>25</v>
      </c>
      <c r="D52" s="149"/>
      <c r="E52" s="21"/>
      <c r="F52" s="18"/>
      <c r="G52" s="150" t="s">
        <v>26</v>
      </c>
      <c r="H52" s="150"/>
      <c r="I52" s="22"/>
      <c r="J52" s="23" t="s">
        <v>79</v>
      </c>
      <c r="K52" s="13"/>
      <c r="L52" s="1"/>
      <c r="M52" s="1"/>
      <c r="N52" s="1"/>
    </row>
    <row r="53" spans="1:14" ht="24.75" customHeight="1" x14ac:dyDescent="0.2">
      <c r="A53" s="24"/>
      <c r="B53" s="135" t="s">
        <v>6</v>
      </c>
      <c r="C53" s="146" t="s">
        <v>28</v>
      </c>
      <c r="D53" s="146"/>
      <c r="E53" s="136" t="s">
        <v>29</v>
      </c>
      <c r="F53" s="136"/>
      <c r="G53" s="147" t="s">
        <v>30</v>
      </c>
      <c r="H53" s="147"/>
      <c r="I53" s="27" t="s">
        <v>29</v>
      </c>
      <c r="J53" s="28" t="s">
        <v>31</v>
      </c>
      <c r="K53" s="13"/>
      <c r="L53" s="1"/>
      <c r="M53" s="1"/>
      <c r="N53" s="1"/>
    </row>
    <row r="54" spans="1:14" ht="15.75" customHeight="1" x14ac:dyDescent="0.2">
      <c r="A54" s="29"/>
      <c r="B54" s="135"/>
      <c r="C54" s="135"/>
      <c r="D54" s="135"/>
      <c r="E54" s="136"/>
      <c r="F54" s="136"/>
      <c r="G54" s="136"/>
      <c r="H54" s="136"/>
      <c r="I54" s="30"/>
      <c r="J54" s="28"/>
      <c r="K54" s="13"/>
      <c r="L54" s="1"/>
      <c r="M54" s="1"/>
      <c r="N54" s="1"/>
    </row>
    <row r="55" spans="1:14" ht="29.25" customHeight="1" x14ac:dyDescent="0.25">
      <c r="A55" s="148" t="s">
        <v>24</v>
      </c>
      <c r="B55" s="148"/>
      <c r="C55" s="149" t="s">
        <v>32</v>
      </c>
      <c r="D55" s="149"/>
      <c r="E55" s="31"/>
      <c r="F55" s="32"/>
      <c r="G55" s="150" t="s">
        <v>33</v>
      </c>
      <c r="H55" s="150"/>
      <c r="I55" s="33"/>
      <c r="J55" s="23" t="s">
        <v>34</v>
      </c>
      <c r="K55" s="13"/>
      <c r="L55" s="1"/>
      <c r="M55" s="1"/>
      <c r="N55" s="1"/>
    </row>
    <row r="56" spans="1:14" ht="21.75" customHeight="1" x14ac:dyDescent="0.2">
      <c r="A56" s="151" t="s">
        <v>35</v>
      </c>
      <c r="B56" s="151"/>
      <c r="C56" s="146" t="s">
        <v>28</v>
      </c>
      <c r="D56" s="146"/>
      <c r="E56" s="136" t="s">
        <v>29</v>
      </c>
      <c r="F56" s="136"/>
      <c r="G56" s="147" t="s">
        <v>30</v>
      </c>
      <c r="H56" s="147"/>
      <c r="I56" s="27" t="s">
        <v>29</v>
      </c>
      <c r="J56" s="28" t="s">
        <v>31</v>
      </c>
      <c r="K56" s="13"/>
      <c r="L56" s="1"/>
      <c r="M56" s="1"/>
      <c r="N56" s="1"/>
    </row>
    <row r="57" spans="1:14" ht="12.75" customHeight="1" x14ac:dyDescent="0.2">
      <c r="A57" s="14"/>
      <c r="B57" s="15"/>
      <c r="C57" s="16"/>
      <c r="D57" s="3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12.75" customHeight="1" x14ac:dyDescent="0.2">
      <c r="A58" s="144"/>
      <c r="B58" s="35" t="s">
        <v>36</v>
      </c>
      <c r="C58" s="145" t="s">
        <v>88</v>
      </c>
      <c r="D58" s="145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13.5" customHeight="1" x14ac:dyDescent="0.2">
      <c r="A59" s="144"/>
      <c r="B59" s="15"/>
      <c r="C59" s="16"/>
      <c r="D59" s="34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17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8.5" customHeight="1" x14ac:dyDescent="0.2">
      <c r="A65" s="14"/>
      <c r="B65" s="15"/>
      <c r="C65" s="16"/>
      <c r="D65" s="34"/>
      <c r="E65" s="36"/>
      <c r="F65" s="36"/>
      <c r="G65" s="36"/>
      <c r="H65" s="36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17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34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34.5" customHeight="1" x14ac:dyDescent="0.2">
      <c r="A72" s="37"/>
      <c r="B72" s="38"/>
      <c r="C72" s="38"/>
      <c r="D72" s="39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29.25" customHeight="1" x14ac:dyDescent="0.2">
      <c r="A73" s="40"/>
      <c r="B73" s="41"/>
      <c r="C73" s="41"/>
      <c r="D73" s="40"/>
      <c r="E73" s="19"/>
      <c r="F73" s="19"/>
      <c r="G73" s="19"/>
      <c r="H73" s="19"/>
      <c r="I73" s="19"/>
      <c r="J73" s="20"/>
      <c r="K73" s="13"/>
      <c r="L73" s="1"/>
      <c r="M73" s="1"/>
      <c r="N73" s="1"/>
    </row>
    <row r="74" spans="1:14" ht="16.5" customHeight="1" x14ac:dyDescent="0.2">
      <c r="A74" s="40"/>
      <c r="B74" s="42"/>
      <c r="C74" s="42"/>
      <c r="D74" s="40"/>
      <c r="E74" s="43"/>
      <c r="F74" s="43"/>
      <c r="G74" s="43"/>
      <c r="H74" s="43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9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0"/>
      <c r="B76" s="40"/>
      <c r="C76" s="40"/>
      <c r="D76" s="34"/>
      <c r="E76" s="44"/>
      <c r="F76" s="44"/>
      <c r="G76" s="44"/>
      <c r="H76" s="44"/>
      <c r="I76" s="19"/>
      <c r="J76" s="20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ht="23.25" customHeight="1" x14ac:dyDescent="0.2">
      <c r="A80" s="45"/>
      <c r="B80" s="46"/>
      <c r="C80" s="46"/>
      <c r="D80" s="45"/>
      <c r="E80" s="47"/>
      <c r="F80" s="47"/>
      <c r="G80" s="47"/>
      <c r="H80" s="47"/>
      <c r="I80" s="47"/>
      <c r="J80" s="48"/>
      <c r="K80" s="13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x14ac:dyDescent="0.2">
      <c r="A82" s="49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16.5" customHeight="1" x14ac:dyDescent="0.2">
      <c r="A83" s="52"/>
      <c r="B83" s="49"/>
      <c r="C83" s="49"/>
      <c r="D83" s="49"/>
      <c r="E83" s="50"/>
      <c r="F83" s="50"/>
      <c r="G83" s="50"/>
      <c r="H83" s="50"/>
      <c r="I83" s="50"/>
      <c r="J83" s="51"/>
      <c r="K83" s="51"/>
      <c r="L83" s="1"/>
      <c r="M83" s="1"/>
      <c r="N83" s="1"/>
    </row>
    <row r="84" spans="1:14" ht="22.5" customHeight="1" x14ac:dyDescent="0.25">
      <c r="A84" s="53"/>
      <c r="B84" s="53"/>
      <c r="C84" s="54"/>
      <c r="D84" s="55"/>
      <c r="E84" s="55"/>
      <c r="F84" s="55"/>
      <c r="G84" s="55"/>
      <c r="H84" s="55"/>
      <c r="I84" s="56"/>
      <c r="J84" s="56"/>
      <c r="K84" s="1"/>
      <c r="L84" s="1"/>
      <c r="M84" s="1"/>
      <c r="N84" s="1"/>
    </row>
    <row r="85" spans="1:14" x14ac:dyDescent="0.2">
      <c r="A85" s="57"/>
      <c r="B85" s="57"/>
      <c r="C85" s="58"/>
      <c r="D85" s="59"/>
      <c r="E85" s="59"/>
      <c r="F85" s="59"/>
      <c r="G85" s="59"/>
      <c r="H85" s="59"/>
      <c r="I85" s="59"/>
      <c r="J85" s="60"/>
      <c r="K85" s="1"/>
      <c r="L85" s="1"/>
      <c r="M85" s="1"/>
      <c r="N85" s="1"/>
    </row>
    <row r="86" spans="1:14" ht="20.25" customHeight="1" x14ac:dyDescent="0.2">
      <c r="A86" s="61"/>
      <c r="B86" s="61"/>
      <c r="C86" s="61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63"/>
      <c r="B87" s="63"/>
      <c r="C87" s="64"/>
      <c r="D87" s="56"/>
      <c r="E87" s="56"/>
      <c r="F87" s="56"/>
      <c r="G87" s="56"/>
      <c r="H87" s="56"/>
      <c r="I87" s="56"/>
      <c r="J87" s="62"/>
      <c r="K87" s="1"/>
      <c r="L87" s="1"/>
      <c r="M87" s="1"/>
      <c r="N87" s="1"/>
    </row>
    <row r="88" spans="1:14" ht="15.75" x14ac:dyDescent="0.2">
      <c r="A88" s="57"/>
      <c r="B88" s="57"/>
      <c r="C88" s="58"/>
      <c r="D88" s="59"/>
      <c r="E88" s="59"/>
      <c r="F88" s="59"/>
      <c r="G88" s="59"/>
      <c r="H88" s="59"/>
      <c r="I88" s="56"/>
      <c r="J88" s="62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8"/>
    <mergeCell ref="B25:B28"/>
    <mergeCell ref="C25:C26"/>
    <mergeCell ref="J25:J26"/>
    <mergeCell ref="A29:C31"/>
    <mergeCell ref="A32:J32"/>
    <mergeCell ref="A33:A36"/>
    <mergeCell ref="B33:B36"/>
    <mergeCell ref="C33:C34"/>
    <mergeCell ref="J33:J34"/>
    <mergeCell ref="G52:H52"/>
    <mergeCell ref="A37:C39"/>
    <mergeCell ref="A40:A42"/>
    <mergeCell ref="B40:B42"/>
    <mergeCell ref="C40:C42"/>
    <mergeCell ref="A44:A46"/>
    <mergeCell ref="B44:B46"/>
    <mergeCell ref="C44:C46"/>
    <mergeCell ref="A47:A48"/>
    <mergeCell ref="B47:B48"/>
    <mergeCell ref="C47:C48"/>
    <mergeCell ref="A52:B52"/>
    <mergeCell ref="C52:D52"/>
    <mergeCell ref="A58:A59"/>
    <mergeCell ref="C58:D58"/>
    <mergeCell ref="C53:D53"/>
    <mergeCell ref="G53:H53"/>
    <mergeCell ref="A55:B55"/>
    <mergeCell ref="C55:D55"/>
    <mergeCell ref="G55:H55"/>
    <mergeCell ref="A56:B56"/>
    <mergeCell ref="C56:D56"/>
    <mergeCell ref="G56:H56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opLeftCell="A7" zoomScale="110" zoomScaleNormal="110" workbookViewId="0">
      <selection activeCell="G20" sqref="G2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78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9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58</v>
      </c>
      <c r="C12" s="181" t="s">
        <v>59</v>
      </c>
      <c r="D12" s="179" t="s">
        <v>11</v>
      </c>
      <c r="E12" s="179" t="s">
        <v>12</v>
      </c>
      <c r="F12" s="181" t="s">
        <v>13</v>
      </c>
      <c r="G12" s="181" t="s">
        <v>14</v>
      </c>
      <c r="H12" s="168" t="s">
        <v>15</v>
      </c>
      <c r="I12" s="169"/>
      <c r="J12" s="170" t="s">
        <v>63</v>
      </c>
      <c r="K12" s="1"/>
      <c r="L12" s="1"/>
      <c r="M12" s="1"/>
      <c r="N12" s="1"/>
    </row>
    <row r="13" spans="1:14" ht="73.5" customHeight="1" x14ac:dyDescent="0.2">
      <c r="A13" s="178"/>
      <c r="B13" s="180"/>
      <c r="C13" s="182"/>
      <c r="D13" s="180"/>
      <c r="E13" s="180"/>
      <c r="F13" s="182"/>
      <c r="G13" s="182"/>
      <c r="H13" s="7" t="s">
        <v>60</v>
      </c>
      <c r="I13" s="125" t="s">
        <v>18</v>
      </c>
      <c r="J13" s="171"/>
      <c r="K13" s="9"/>
      <c r="L13" s="1"/>
      <c r="M13" s="1"/>
      <c r="N13" s="1"/>
    </row>
    <row r="14" spans="1:14" ht="14.25" customHeight="1" x14ac:dyDescent="0.2">
      <c r="A14" s="124">
        <v>1</v>
      </c>
      <c r="B14" s="125">
        <v>2</v>
      </c>
      <c r="C14" s="125">
        <v>3</v>
      </c>
      <c r="D14" s="125">
        <v>4</v>
      </c>
      <c r="E14" s="125">
        <v>5</v>
      </c>
      <c r="F14" s="7">
        <v>6</v>
      </c>
      <c r="G14" s="11">
        <v>7</v>
      </c>
      <c r="H14" s="7">
        <v>8</v>
      </c>
      <c r="I14" s="7">
        <v>9</v>
      </c>
      <c r="J14" s="123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120" t="s">
        <v>40</v>
      </c>
      <c r="E17" s="92">
        <v>12711.3</v>
      </c>
      <c r="F17" s="126">
        <v>12711.3</v>
      </c>
      <c r="G17" s="109">
        <v>12711.3</v>
      </c>
      <c r="H17" s="86">
        <f>G17-F17</f>
        <v>0</v>
      </c>
      <c r="I17" s="91">
        <f>G17/F17*100%</f>
        <v>1</v>
      </c>
      <c r="J17" s="161" t="s">
        <v>81</v>
      </c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120" t="s">
        <v>41</v>
      </c>
      <c r="E18" s="93">
        <v>11673.1</v>
      </c>
      <c r="F18" s="109">
        <v>11673.1</v>
      </c>
      <c r="G18" s="109">
        <v>11669.2</v>
      </c>
      <c r="H18" s="86">
        <f t="shared" ref="H18:H20" si="0">G18-F18</f>
        <v>-3.8999999999996362</v>
      </c>
      <c r="I18" s="91">
        <f t="shared" ref="I18:I23" si="1">G18/F18*100%</f>
        <v>0.99966589851881682</v>
      </c>
      <c r="J18" s="162"/>
      <c r="K18" s="9"/>
      <c r="L18" s="1"/>
      <c r="M18" s="1"/>
      <c r="N18" s="1"/>
    </row>
    <row r="19" spans="1:14" ht="36" customHeight="1" x14ac:dyDescent="0.2">
      <c r="A19" s="159"/>
      <c r="B19" s="163"/>
      <c r="C19" s="67" t="s">
        <v>42</v>
      </c>
      <c r="D19" s="120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22"/>
      <c r="K19" s="9"/>
      <c r="L19" s="1"/>
      <c r="M19" s="1"/>
      <c r="N19" s="1"/>
    </row>
    <row r="20" spans="1:14" ht="19.5" customHeight="1" x14ac:dyDescent="0.2">
      <c r="A20" s="159"/>
      <c r="B20" s="163"/>
      <c r="C20" s="120"/>
      <c r="D20" s="121" t="s">
        <v>23</v>
      </c>
      <c r="E20" s="85">
        <f t="shared" ref="E20:G20" si="2">SUM(E17:E19)</f>
        <v>24384.400000000001</v>
      </c>
      <c r="F20" s="85">
        <f t="shared" si="2"/>
        <v>24384.400000000001</v>
      </c>
      <c r="G20" s="85">
        <f t="shared" si="2"/>
        <v>24380.5</v>
      </c>
      <c r="H20" s="87">
        <f t="shared" si="0"/>
        <v>-3.9000000000014552</v>
      </c>
      <c r="I20" s="91">
        <f t="shared" si="1"/>
        <v>0.99984006167877815</v>
      </c>
      <c r="J20" s="122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120" t="s">
        <v>40</v>
      </c>
      <c r="E21" s="88">
        <f>E17</f>
        <v>12711.3</v>
      </c>
      <c r="F21" s="86">
        <f>F17</f>
        <v>12711.3</v>
      </c>
      <c r="G21" s="86">
        <f>G17</f>
        <v>12711.3</v>
      </c>
      <c r="H21" s="86">
        <f>G21-F21</f>
        <v>0</v>
      </c>
      <c r="I21" s="91">
        <f t="shared" si="1"/>
        <v>1</v>
      </c>
      <c r="J21" s="122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120" t="s">
        <v>41</v>
      </c>
      <c r="E22" s="74">
        <f t="shared" ref="E22" si="3">E18+E19</f>
        <v>11673.1</v>
      </c>
      <c r="F22" s="86">
        <f>F18+F19</f>
        <v>11673.1</v>
      </c>
      <c r="G22" s="86">
        <f t="shared" ref="G22" si="4">G18+G19</f>
        <v>11669.2</v>
      </c>
      <c r="H22" s="86">
        <f t="shared" ref="H22:H23" si="5">G22-F22</f>
        <v>-3.8999999999996362</v>
      </c>
      <c r="I22" s="91">
        <f t="shared" si="1"/>
        <v>0.99966589851881682</v>
      </c>
      <c r="J22" s="122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121" t="s">
        <v>23</v>
      </c>
      <c r="E23" s="85">
        <f t="shared" ref="E23:G23" si="6">SUM(E21:E22)</f>
        <v>24384.400000000001</v>
      </c>
      <c r="F23" s="85">
        <f t="shared" si="6"/>
        <v>24384.400000000001</v>
      </c>
      <c r="G23" s="85">
        <f t="shared" si="6"/>
        <v>24380.5</v>
      </c>
      <c r="H23" s="87">
        <f t="shared" si="5"/>
        <v>-3.9000000000014552</v>
      </c>
      <c r="I23" s="91">
        <f t="shared" si="1"/>
        <v>0.99984006167877815</v>
      </c>
      <c r="J23" s="122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31.5" customHeight="1" x14ac:dyDescent="0.2">
      <c r="A25" s="159" t="s">
        <v>45</v>
      </c>
      <c r="B25" s="160" t="s">
        <v>46</v>
      </c>
      <c r="C25" s="152" t="s">
        <v>21</v>
      </c>
      <c r="D25" s="120" t="s">
        <v>40</v>
      </c>
      <c r="E25" s="89">
        <v>62169.5</v>
      </c>
      <c r="F25" s="86">
        <v>62169.5</v>
      </c>
      <c r="G25" s="109">
        <v>62123.8</v>
      </c>
      <c r="H25" s="86">
        <f>G25-F25</f>
        <v>-45.69999999999709</v>
      </c>
      <c r="I25" s="91">
        <f t="shared" ref="I25:I30" si="7">G25/F25*100%</f>
        <v>0.99926491285919949</v>
      </c>
      <c r="J25" s="161" t="s">
        <v>82</v>
      </c>
      <c r="K25" s="9"/>
      <c r="L25" s="1"/>
      <c r="M25" s="1"/>
      <c r="N25" s="1"/>
    </row>
    <row r="26" spans="1:14" ht="24.75" customHeight="1" x14ac:dyDescent="0.2">
      <c r="A26" s="159"/>
      <c r="B26" s="160"/>
      <c r="C26" s="152"/>
      <c r="D26" s="120" t="s">
        <v>41</v>
      </c>
      <c r="E26" s="89">
        <v>321.5</v>
      </c>
      <c r="F26" s="86">
        <v>321.5</v>
      </c>
      <c r="G26" s="109">
        <v>321.5</v>
      </c>
      <c r="H26" s="86">
        <f t="shared" ref="H26:H30" si="8">G26-F26</f>
        <v>0</v>
      </c>
      <c r="I26" s="91">
        <v>0</v>
      </c>
      <c r="J26" s="162"/>
      <c r="K26" s="9"/>
      <c r="L26" s="1"/>
      <c r="M26" s="1"/>
      <c r="N26" s="1"/>
    </row>
    <row r="27" spans="1:14" ht="22.5" customHeight="1" x14ac:dyDescent="0.2">
      <c r="A27" s="159"/>
      <c r="B27" s="160"/>
      <c r="C27" s="120"/>
      <c r="D27" s="127" t="s">
        <v>23</v>
      </c>
      <c r="E27" s="85">
        <f t="shared" ref="E27" si="9">SUM(E25:E26)</f>
        <v>62491</v>
      </c>
      <c r="F27" s="87">
        <f>SUM(F25:F26)</f>
        <v>62491</v>
      </c>
      <c r="G27" s="87">
        <f t="shared" ref="G27" si="10">SUM(G25:G26)</f>
        <v>62445.3</v>
      </c>
      <c r="H27" s="87">
        <f t="shared" si="8"/>
        <v>-45.69999999999709</v>
      </c>
      <c r="I27" s="91">
        <f t="shared" si="7"/>
        <v>0.99926869469203572</v>
      </c>
      <c r="J27" s="122"/>
      <c r="K27" s="9"/>
      <c r="L27" s="1"/>
      <c r="M27" s="1"/>
      <c r="N27" s="1"/>
    </row>
    <row r="28" spans="1:14" ht="21.75" customHeight="1" x14ac:dyDescent="0.2">
      <c r="A28" s="154" t="s">
        <v>47</v>
      </c>
      <c r="B28" s="154"/>
      <c r="C28" s="154"/>
      <c r="D28" s="120" t="s">
        <v>40</v>
      </c>
      <c r="E28" s="89">
        <f>E25</f>
        <v>62169.5</v>
      </c>
      <c r="F28" s="86">
        <f>F25</f>
        <v>62169.5</v>
      </c>
      <c r="G28" s="86">
        <f>G25</f>
        <v>62123.8</v>
      </c>
      <c r="H28" s="86">
        <f t="shared" si="8"/>
        <v>-45.69999999999709</v>
      </c>
      <c r="I28" s="91">
        <f t="shared" si="7"/>
        <v>0.99926491285919949</v>
      </c>
      <c r="J28" s="122"/>
      <c r="K28" s="9"/>
      <c r="L28" s="1"/>
      <c r="M28" s="1"/>
      <c r="N28" s="1"/>
    </row>
    <row r="29" spans="1:14" ht="21.75" customHeight="1" x14ac:dyDescent="0.2">
      <c r="A29" s="154"/>
      <c r="B29" s="154"/>
      <c r="C29" s="154"/>
      <c r="D29" s="120" t="s">
        <v>41</v>
      </c>
      <c r="E29" s="89">
        <f>E26</f>
        <v>321.5</v>
      </c>
      <c r="F29" s="89">
        <f t="shared" ref="F29:G29" si="11">F26</f>
        <v>321.5</v>
      </c>
      <c r="G29" s="89">
        <f t="shared" si="11"/>
        <v>321.5</v>
      </c>
      <c r="H29" s="86">
        <f t="shared" si="8"/>
        <v>0</v>
      </c>
      <c r="I29" s="91">
        <v>0</v>
      </c>
      <c r="J29" s="122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121" t="s">
        <v>23</v>
      </c>
      <c r="E30" s="85">
        <f t="shared" ref="E30:G30" si="12">SUM(E28:E29)</f>
        <v>62491</v>
      </c>
      <c r="F30" s="85">
        <f t="shared" si="12"/>
        <v>62491</v>
      </c>
      <c r="G30" s="85">
        <f t="shared" si="12"/>
        <v>62445.3</v>
      </c>
      <c r="H30" s="87">
        <f t="shared" si="8"/>
        <v>-45.69999999999709</v>
      </c>
      <c r="I30" s="91">
        <f t="shared" si="7"/>
        <v>0.99926869469203572</v>
      </c>
      <c r="J30" s="122"/>
      <c r="K30" s="9"/>
      <c r="L30" s="1"/>
      <c r="M30" s="1"/>
      <c r="N30" s="1"/>
    </row>
    <row r="31" spans="1:14" ht="19.5" customHeight="1" x14ac:dyDescent="0.2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9"/>
      <c r="L31" s="1"/>
      <c r="M31" s="1"/>
      <c r="N31" s="1"/>
    </row>
    <row r="32" spans="1:14" ht="24" customHeight="1" x14ac:dyDescent="0.2">
      <c r="A32" s="159" t="s">
        <v>49</v>
      </c>
      <c r="B32" s="160" t="s">
        <v>50</v>
      </c>
      <c r="C32" s="152" t="s">
        <v>21</v>
      </c>
      <c r="D32" s="120" t="s">
        <v>40</v>
      </c>
      <c r="E32" s="90">
        <v>2800</v>
      </c>
      <c r="F32" s="86">
        <v>2800</v>
      </c>
      <c r="G32" s="109">
        <v>2798</v>
      </c>
      <c r="H32" s="86">
        <f>G32-F32</f>
        <v>-2</v>
      </c>
      <c r="I32" s="91">
        <f t="shared" ref="I32:I47" si="13">G32/F32*100%</f>
        <v>0.99928571428571433</v>
      </c>
      <c r="J32" s="186" t="s">
        <v>83</v>
      </c>
      <c r="K32" s="9"/>
      <c r="L32" s="1"/>
      <c r="M32" s="1"/>
      <c r="N32" s="1"/>
    </row>
    <row r="33" spans="1:14" ht="22.5" customHeight="1" x14ac:dyDescent="0.2">
      <c r="A33" s="159"/>
      <c r="B33" s="160"/>
      <c r="C33" s="152"/>
      <c r="D33" s="120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87"/>
      <c r="K33" s="9"/>
      <c r="L33" s="1"/>
      <c r="M33" s="1"/>
      <c r="N33" s="1"/>
    </row>
    <row r="34" spans="1:14" ht="32.25" customHeight="1" x14ac:dyDescent="0.2">
      <c r="A34" s="159"/>
      <c r="B34" s="160"/>
      <c r="C34" s="67" t="s">
        <v>42</v>
      </c>
      <c r="D34" s="120" t="s">
        <v>41</v>
      </c>
      <c r="E34" s="94">
        <v>41</v>
      </c>
      <c r="F34" s="86">
        <v>41</v>
      </c>
      <c r="G34" s="109">
        <v>41</v>
      </c>
      <c r="H34" s="86">
        <f t="shared" si="14"/>
        <v>0</v>
      </c>
      <c r="I34" s="91">
        <f t="shared" si="13"/>
        <v>1</v>
      </c>
      <c r="J34" s="125"/>
      <c r="K34" s="9"/>
      <c r="L34" s="1"/>
      <c r="M34" s="1"/>
      <c r="N34" s="1"/>
    </row>
    <row r="35" spans="1:14" ht="19.5" customHeight="1" x14ac:dyDescent="0.2">
      <c r="A35" s="159"/>
      <c r="B35" s="160"/>
      <c r="C35" s="120"/>
      <c r="D35" s="12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3312</v>
      </c>
      <c r="H35" s="87">
        <f t="shared" si="14"/>
        <v>-2</v>
      </c>
      <c r="I35" s="91">
        <f t="shared" si="13"/>
        <v>0.99939649969824984</v>
      </c>
      <c r="J35" s="125"/>
      <c r="K35" s="9"/>
      <c r="L35" s="1"/>
      <c r="M35" s="1"/>
      <c r="N35" s="1"/>
    </row>
    <row r="36" spans="1:14" ht="19.5" customHeight="1" x14ac:dyDescent="0.2">
      <c r="A36" s="154" t="s">
        <v>51</v>
      </c>
      <c r="B36" s="154"/>
      <c r="C36" s="154"/>
      <c r="D36" s="120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2798</v>
      </c>
      <c r="H36" s="86">
        <f t="shared" si="14"/>
        <v>-2</v>
      </c>
      <c r="I36" s="91">
        <f t="shared" si="13"/>
        <v>0.99928571428571433</v>
      </c>
      <c r="J36" s="125"/>
      <c r="K36" s="9"/>
      <c r="L36" s="1"/>
      <c r="M36" s="1"/>
      <c r="N36" s="1"/>
    </row>
    <row r="37" spans="1:14" ht="19.5" customHeight="1" x14ac:dyDescent="0.2">
      <c r="A37" s="154"/>
      <c r="B37" s="154"/>
      <c r="C37" s="154"/>
      <c r="D37" s="120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25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12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3312</v>
      </c>
      <c r="H38" s="87">
        <f t="shared" si="14"/>
        <v>-2</v>
      </c>
      <c r="I38" s="91">
        <f t="shared" si="13"/>
        <v>0.99939649969824984</v>
      </c>
      <c r="J38" s="125"/>
      <c r="K38" s="9"/>
      <c r="L38" s="1"/>
      <c r="M38" s="1"/>
      <c r="N38" s="1"/>
    </row>
    <row r="39" spans="1:14" ht="19.5" customHeight="1" x14ac:dyDescent="0.2">
      <c r="A39" s="155"/>
      <c r="B39" s="156" t="s">
        <v>52</v>
      </c>
      <c r="C39" s="157" t="s">
        <v>22</v>
      </c>
      <c r="D39" s="121" t="s">
        <v>40</v>
      </c>
      <c r="E39" s="96">
        <f t="shared" ref="E39:G39" si="19">E17+E25+E32</f>
        <v>77680.800000000003</v>
      </c>
      <c r="F39" s="96">
        <f t="shared" si="19"/>
        <v>77680.800000000003</v>
      </c>
      <c r="G39" s="96">
        <f t="shared" si="19"/>
        <v>77633.100000000006</v>
      </c>
      <c r="H39" s="87">
        <f t="shared" si="14"/>
        <v>-47.69999999999709</v>
      </c>
      <c r="I39" s="97">
        <f t="shared" si="13"/>
        <v>0.99938594865140429</v>
      </c>
      <c r="J39" s="125"/>
      <c r="K39" s="9"/>
      <c r="L39" s="1"/>
      <c r="M39" s="1"/>
      <c r="N39" s="1"/>
    </row>
    <row r="40" spans="1:14" ht="19.5" customHeight="1" x14ac:dyDescent="0.2">
      <c r="A40" s="155"/>
      <c r="B40" s="156"/>
      <c r="C40" s="157"/>
      <c r="D40" s="121" t="s">
        <v>41</v>
      </c>
      <c r="E40" s="96">
        <f t="shared" ref="E40:G40" si="20">E18+E19+E26+E33+E34</f>
        <v>12508.6</v>
      </c>
      <c r="F40" s="96">
        <f t="shared" si="20"/>
        <v>12508.6</v>
      </c>
      <c r="G40" s="96">
        <f t="shared" si="20"/>
        <v>12504.7</v>
      </c>
      <c r="H40" s="87">
        <f t="shared" si="14"/>
        <v>-3.8999999999996362</v>
      </c>
      <c r="I40" s="97">
        <f t="shared" si="13"/>
        <v>0.99968821450841827</v>
      </c>
      <c r="J40" s="125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121" t="s">
        <v>23</v>
      </c>
      <c r="E41" s="96">
        <f t="shared" ref="E41:G41" si="21">SUM(E39:E40)</f>
        <v>90189.400000000009</v>
      </c>
      <c r="F41" s="96">
        <f t="shared" si="21"/>
        <v>90189.400000000009</v>
      </c>
      <c r="G41" s="96">
        <f t="shared" si="21"/>
        <v>90137.8</v>
      </c>
      <c r="H41" s="87">
        <f t="shared" si="14"/>
        <v>-51.600000000005821</v>
      </c>
      <c r="I41" s="97">
        <f t="shared" si="13"/>
        <v>0.99942787068103345</v>
      </c>
      <c r="J41" s="125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25"/>
      <c r="K42" s="9"/>
      <c r="L42" s="1"/>
      <c r="M42" s="1"/>
      <c r="N42" s="1"/>
    </row>
    <row r="43" spans="1:14" ht="19.5" customHeight="1" x14ac:dyDescent="0.2">
      <c r="A43" s="152"/>
      <c r="B43" s="153" t="s">
        <v>54</v>
      </c>
      <c r="C43" s="153" t="s">
        <v>22</v>
      </c>
      <c r="D43" s="121" t="s">
        <v>40</v>
      </c>
      <c r="E43" s="98">
        <f t="shared" ref="E43:G44" si="22">E17+E25+E32</f>
        <v>77680.800000000003</v>
      </c>
      <c r="F43" s="98">
        <f t="shared" si="22"/>
        <v>77680.800000000003</v>
      </c>
      <c r="G43" s="98">
        <f t="shared" si="22"/>
        <v>77633.100000000006</v>
      </c>
      <c r="H43" s="87">
        <f t="shared" si="14"/>
        <v>-47.69999999999709</v>
      </c>
      <c r="I43" s="97">
        <f t="shared" si="13"/>
        <v>0.99938594865140429</v>
      </c>
      <c r="J43" s="125"/>
      <c r="K43" s="9"/>
      <c r="L43" s="1"/>
      <c r="M43" s="1"/>
      <c r="N43" s="1"/>
    </row>
    <row r="44" spans="1:14" ht="19.5" customHeight="1" x14ac:dyDescent="0.2">
      <c r="A44" s="152"/>
      <c r="B44" s="153"/>
      <c r="C44" s="153"/>
      <c r="D44" s="121" t="s">
        <v>41</v>
      </c>
      <c r="E44" s="98">
        <f t="shared" si="22"/>
        <v>12467.6</v>
      </c>
      <c r="F44" s="98">
        <f t="shared" si="22"/>
        <v>12467.6</v>
      </c>
      <c r="G44" s="98">
        <f t="shared" si="22"/>
        <v>12463.7</v>
      </c>
      <c r="H44" s="87">
        <f t="shared" si="14"/>
        <v>-3.8999999999996362</v>
      </c>
      <c r="I44" s="97">
        <f t="shared" si="13"/>
        <v>0.99968718919439192</v>
      </c>
      <c r="J44" s="125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121" t="s">
        <v>23</v>
      </c>
      <c r="E45" s="98">
        <f t="shared" ref="E45:G45" si="23">SUM(E43:E44)</f>
        <v>90148.400000000009</v>
      </c>
      <c r="F45" s="98">
        <f t="shared" si="23"/>
        <v>90148.400000000009</v>
      </c>
      <c r="G45" s="98">
        <f t="shared" si="23"/>
        <v>90096.8</v>
      </c>
      <c r="H45" s="87">
        <f t="shared" si="14"/>
        <v>-51.600000000005821</v>
      </c>
      <c r="I45" s="97">
        <f t="shared" si="13"/>
        <v>0.99942761047339712</v>
      </c>
      <c r="J45" s="125"/>
      <c r="K45" s="9"/>
      <c r="L45" s="1"/>
      <c r="M45" s="1"/>
      <c r="N45" s="1"/>
    </row>
    <row r="46" spans="1:14" ht="19.5" customHeight="1" x14ac:dyDescent="0.2">
      <c r="A46" s="152"/>
      <c r="B46" s="153" t="s">
        <v>55</v>
      </c>
      <c r="C46" s="153" t="s">
        <v>22</v>
      </c>
      <c r="D46" s="12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25"/>
      <c r="K46" s="9"/>
      <c r="L46" s="1"/>
      <c r="M46" s="1"/>
      <c r="N46" s="1"/>
    </row>
    <row r="47" spans="1:14" ht="19.5" customHeight="1" x14ac:dyDescent="0.2">
      <c r="A47" s="152"/>
      <c r="B47" s="153"/>
      <c r="C47" s="153"/>
      <c r="D47" s="12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25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48" t="s">
        <v>5</v>
      </c>
      <c r="B51" s="148"/>
      <c r="C51" s="149" t="s">
        <v>25</v>
      </c>
      <c r="D51" s="149"/>
      <c r="E51" s="21"/>
      <c r="F51" s="18"/>
      <c r="G51" s="150" t="s">
        <v>26</v>
      </c>
      <c r="H51" s="150"/>
      <c r="I51" s="22"/>
      <c r="J51" s="23" t="s">
        <v>79</v>
      </c>
      <c r="K51" s="13"/>
      <c r="L51" s="1"/>
      <c r="M51" s="1"/>
      <c r="N51" s="1"/>
    </row>
    <row r="52" spans="1:14" ht="24.75" customHeight="1" x14ac:dyDescent="0.2">
      <c r="A52" s="24"/>
      <c r="B52" s="118" t="s">
        <v>6</v>
      </c>
      <c r="C52" s="146" t="s">
        <v>28</v>
      </c>
      <c r="D52" s="146"/>
      <c r="E52" s="119" t="s">
        <v>29</v>
      </c>
      <c r="F52" s="119"/>
      <c r="G52" s="147" t="s">
        <v>30</v>
      </c>
      <c r="H52" s="147"/>
      <c r="I52" s="27" t="s">
        <v>29</v>
      </c>
      <c r="J52" s="28" t="s">
        <v>31</v>
      </c>
      <c r="K52" s="13"/>
      <c r="L52" s="1"/>
      <c r="M52" s="1"/>
      <c r="N52" s="1"/>
    </row>
    <row r="53" spans="1:14" ht="15.75" customHeight="1" x14ac:dyDescent="0.2">
      <c r="A53" s="29"/>
      <c r="B53" s="118"/>
      <c r="C53" s="118"/>
      <c r="D53" s="118"/>
      <c r="E53" s="119"/>
      <c r="F53" s="119"/>
      <c r="G53" s="119"/>
      <c r="H53" s="119"/>
      <c r="I53" s="30"/>
      <c r="J53" s="28"/>
      <c r="K53" s="13"/>
      <c r="L53" s="1"/>
      <c r="M53" s="1"/>
      <c r="N53" s="1"/>
    </row>
    <row r="54" spans="1:14" ht="29.25" customHeight="1" x14ac:dyDescent="0.25">
      <c r="A54" s="148" t="s">
        <v>24</v>
      </c>
      <c r="B54" s="148"/>
      <c r="C54" s="149" t="s">
        <v>32</v>
      </c>
      <c r="D54" s="149"/>
      <c r="E54" s="31"/>
      <c r="F54" s="32"/>
      <c r="G54" s="150" t="s">
        <v>33</v>
      </c>
      <c r="H54" s="15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51" t="s">
        <v>35</v>
      </c>
      <c r="B55" s="151"/>
      <c r="C55" s="146" t="s">
        <v>28</v>
      </c>
      <c r="D55" s="146"/>
      <c r="E55" s="119" t="s">
        <v>29</v>
      </c>
      <c r="F55" s="119"/>
      <c r="G55" s="147" t="s">
        <v>30</v>
      </c>
      <c r="H55" s="14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44"/>
      <c r="B57" s="35" t="s">
        <v>36</v>
      </c>
      <c r="C57" s="145" t="s">
        <v>80</v>
      </c>
      <c r="D57" s="14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4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2"/>
  <sheetViews>
    <sheetView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73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9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58</v>
      </c>
      <c r="C12" s="181" t="s">
        <v>59</v>
      </c>
      <c r="D12" s="179" t="s">
        <v>11</v>
      </c>
      <c r="E12" s="179" t="s">
        <v>12</v>
      </c>
      <c r="F12" s="181" t="s">
        <v>13</v>
      </c>
      <c r="G12" s="181" t="s">
        <v>14</v>
      </c>
      <c r="H12" s="168" t="s">
        <v>15</v>
      </c>
      <c r="I12" s="169"/>
      <c r="J12" s="170" t="s">
        <v>63</v>
      </c>
      <c r="K12" s="1"/>
      <c r="L12" s="1"/>
      <c r="M12" s="1"/>
      <c r="N12" s="1"/>
    </row>
    <row r="13" spans="1:14" ht="73.5" customHeight="1" x14ac:dyDescent="0.2">
      <c r="A13" s="178"/>
      <c r="B13" s="180"/>
      <c r="C13" s="182"/>
      <c r="D13" s="180"/>
      <c r="E13" s="180"/>
      <c r="F13" s="182"/>
      <c r="G13" s="182"/>
      <c r="H13" s="7" t="s">
        <v>60</v>
      </c>
      <c r="I13" s="117" t="s">
        <v>18</v>
      </c>
      <c r="J13" s="171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112" t="s">
        <v>40</v>
      </c>
      <c r="E17" s="92">
        <v>18638</v>
      </c>
      <c r="F17" s="126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188" t="s">
        <v>75</v>
      </c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189"/>
      <c r="K18" s="9"/>
      <c r="L18" s="1"/>
      <c r="M18" s="1"/>
      <c r="N18" s="1"/>
    </row>
    <row r="19" spans="1:14" ht="36" customHeight="1" x14ac:dyDescent="0.2">
      <c r="A19" s="159"/>
      <c r="B19" s="163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159"/>
      <c r="B20" s="163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31.5" customHeight="1" x14ac:dyDescent="0.2">
      <c r="A25" s="159" t="s">
        <v>45</v>
      </c>
      <c r="B25" s="160" t="s">
        <v>46</v>
      </c>
      <c r="C25" s="152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186" t="s">
        <v>76</v>
      </c>
      <c r="K25" s="9"/>
      <c r="L25" s="1"/>
      <c r="M25" s="1"/>
      <c r="N25" s="1"/>
    </row>
    <row r="26" spans="1:14" ht="24.75" customHeight="1" x14ac:dyDescent="0.2">
      <c r="A26" s="159"/>
      <c r="B26" s="160"/>
      <c r="C26" s="152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187"/>
      <c r="K26" s="9"/>
      <c r="L26" s="1"/>
      <c r="M26" s="1"/>
      <c r="N26" s="1"/>
    </row>
    <row r="27" spans="1:14" ht="22.5" customHeight="1" x14ac:dyDescent="0.2">
      <c r="A27" s="159"/>
      <c r="B27" s="160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154" t="s">
        <v>47</v>
      </c>
      <c r="B28" s="154"/>
      <c r="C28" s="154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154"/>
      <c r="B29" s="154"/>
      <c r="C29" s="154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9"/>
      <c r="L31" s="1"/>
      <c r="M31" s="1"/>
      <c r="N31" s="1"/>
    </row>
    <row r="32" spans="1:14" ht="19.5" customHeight="1" x14ac:dyDescent="0.2">
      <c r="A32" s="159" t="s">
        <v>49</v>
      </c>
      <c r="B32" s="160" t="s">
        <v>50</v>
      </c>
      <c r="C32" s="152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188" t="s">
        <v>77</v>
      </c>
      <c r="K32" s="9"/>
      <c r="L32" s="1"/>
      <c r="M32" s="1"/>
      <c r="N32" s="1"/>
    </row>
    <row r="33" spans="1:14" ht="19.5" customHeight="1" x14ac:dyDescent="0.2">
      <c r="A33" s="159"/>
      <c r="B33" s="160"/>
      <c r="C33" s="152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89"/>
      <c r="K33" s="9"/>
      <c r="L33" s="1"/>
      <c r="M33" s="1"/>
      <c r="N33" s="1"/>
    </row>
    <row r="34" spans="1:14" ht="34.5" customHeight="1" x14ac:dyDescent="0.2">
      <c r="A34" s="159"/>
      <c r="B34" s="160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159"/>
      <c r="B35" s="160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154" t="s">
        <v>51</v>
      </c>
      <c r="B36" s="154"/>
      <c r="C36" s="154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154"/>
      <c r="B37" s="154"/>
      <c r="C37" s="154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155"/>
      <c r="B39" s="156" t="s">
        <v>52</v>
      </c>
      <c r="C39" s="157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155"/>
      <c r="B40" s="156"/>
      <c r="C40" s="157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152"/>
      <c r="B43" s="153" t="s">
        <v>54</v>
      </c>
      <c r="C43" s="153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152"/>
      <c r="B44" s="153"/>
      <c r="C44" s="153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152"/>
      <c r="B46" s="153" t="s">
        <v>55</v>
      </c>
      <c r="C46" s="153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152"/>
      <c r="B47" s="153"/>
      <c r="C47" s="153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48" t="s">
        <v>5</v>
      </c>
      <c r="B51" s="148"/>
      <c r="C51" s="149" t="s">
        <v>25</v>
      </c>
      <c r="D51" s="149"/>
      <c r="E51" s="21"/>
      <c r="F51" s="18"/>
      <c r="G51" s="150" t="s">
        <v>26</v>
      </c>
      <c r="H51" s="15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146" t="s">
        <v>28</v>
      </c>
      <c r="D52" s="146"/>
      <c r="E52" s="111" t="s">
        <v>29</v>
      </c>
      <c r="F52" s="111"/>
      <c r="G52" s="147" t="s">
        <v>30</v>
      </c>
      <c r="H52" s="14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148" t="s">
        <v>24</v>
      </c>
      <c r="B54" s="148"/>
      <c r="C54" s="149" t="s">
        <v>32</v>
      </c>
      <c r="D54" s="149"/>
      <c r="E54" s="31"/>
      <c r="F54" s="32"/>
      <c r="G54" s="150" t="s">
        <v>33</v>
      </c>
      <c r="H54" s="15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51" t="s">
        <v>35</v>
      </c>
      <c r="B55" s="151"/>
      <c r="C55" s="146" t="s">
        <v>28</v>
      </c>
      <c r="D55" s="146"/>
      <c r="E55" s="111" t="s">
        <v>29</v>
      </c>
      <c r="F55" s="111"/>
      <c r="G55" s="147" t="s">
        <v>30</v>
      </c>
      <c r="H55" s="14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44"/>
      <c r="B57" s="35" t="s">
        <v>36</v>
      </c>
      <c r="C57" s="145" t="s">
        <v>74</v>
      </c>
      <c r="D57" s="14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4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67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9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58</v>
      </c>
      <c r="C12" s="181" t="s">
        <v>59</v>
      </c>
      <c r="D12" s="179" t="s">
        <v>11</v>
      </c>
      <c r="E12" s="179" t="s">
        <v>12</v>
      </c>
      <c r="F12" s="181" t="s">
        <v>13</v>
      </c>
      <c r="G12" s="181" t="s">
        <v>14</v>
      </c>
      <c r="H12" s="168" t="s">
        <v>15</v>
      </c>
      <c r="I12" s="169"/>
      <c r="J12" s="170" t="s">
        <v>63</v>
      </c>
      <c r="K12" s="1"/>
      <c r="L12" s="1"/>
      <c r="M12" s="1"/>
      <c r="N12" s="1"/>
    </row>
    <row r="13" spans="1:14" ht="73.5" customHeight="1" x14ac:dyDescent="0.2">
      <c r="A13" s="178"/>
      <c r="B13" s="180"/>
      <c r="C13" s="182"/>
      <c r="D13" s="180"/>
      <c r="E13" s="180"/>
      <c r="F13" s="182"/>
      <c r="G13" s="182"/>
      <c r="H13" s="7" t="s">
        <v>60</v>
      </c>
      <c r="I13" s="106" t="s">
        <v>18</v>
      </c>
      <c r="J13" s="171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188" t="s">
        <v>70</v>
      </c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89"/>
      <c r="K18" s="9"/>
      <c r="L18" s="1"/>
      <c r="M18" s="1"/>
      <c r="N18" s="1"/>
    </row>
    <row r="19" spans="1:14" ht="36" customHeight="1" x14ac:dyDescent="0.2">
      <c r="A19" s="159"/>
      <c r="B19" s="163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159"/>
      <c r="B20" s="163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21.75" customHeight="1" x14ac:dyDescent="0.2">
      <c r="A25" s="159" t="s">
        <v>45</v>
      </c>
      <c r="B25" s="160" t="s">
        <v>46</v>
      </c>
      <c r="C25" s="152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188" t="s">
        <v>68</v>
      </c>
      <c r="K25" s="9"/>
      <c r="L25" s="1"/>
      <c r="M25" s="1"/>
      <c r="N25" s="1"/>
    </row>
    <row r="26" spans="1:14" ht="21.75" customHeight="1" x14ac:dyDescent="0.2">
      <c r="A26" s="159"/>
      <c r="B26" s="160"/>
      <c r="C26" s="152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89"/>
      <c r="K26" s="9"/>
      <c r="L26" s="1"/>
      <c r="M26" s="1"/>
      <c r="N26" s="1"/>
    </row>
    <row r="27" spans="1:14" ht="21.75" customHeight="1" x14ac:dyDescent="0.2">
      <c r="A27" s="159"/>
      <c r="B27" s="160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154" t="s">
        <v>47</v>
      </c>
      <c r="B28" s="154"/>
      <c r="C28" s="154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154"/>
      <c r="B29" s="154"/>
      <c r="C29" s="154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9"/>
      <c r="L31" s="1"/>
      <c r="M31" s="1"/>
      <c r="N31" s="1"/>
    </row>
    <row r="32" spans="1:14" ht="19.5" customHeight="1" x14ac:dyDescent="0.2">
      <c r="A32" s="159" t="s">
        <v>49</v>
      </c>
      <c r="B32" s="160" t="s">
        <v>50</v>
      </c>
      <c r="C32" s="152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188" t="s">
        <v>69</v>
      </c>
      <c r="K32" s="9"/>
      <c r="L32" s="1"/>
      <c r="M32" s="1"/>
      <c r="N32" s="1"/>
    </row>
    <row r="33" spans="1:14" ht="19.5" customHeight="1" x14ac:dyDescent="0.2">
      <c r="A33" s="159"/>
      <c r="B33" s="160"/>
      <c r="C33" s="152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89"/>
      <c r="K33" s="9"/>
      <c r="L33" s="1"/>
      <c r="M33" s="1"/>
      <c r="N33" s="1"/>
    </row>
    <row r="34" spans="1:14" ht="34.5" customHeight="1" x14ac:dyDescent="0.2">
      <c r="A34" s="159"/>
      <c r="B34" s="160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159"/>
      <c r="B35" s="160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154" t="s">
        <v>51</v>
      </c>
      <c r="B36" s="154"/>
      <c r="C36" s="154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154"/>
      <c r="B37" s="154"/>
      <c r="C37" s="154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155"/>
      <c r="B39" s="156" t="s">
        <v>52</v>
      </c>
      <c r="C39" s="157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155"/>
      <c r="B40" s="156"/>
      <c r="C40" s="157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152"/>
      <c r="B43" s="153" t="s">
        <v>54</v>
      </c>
      <c r="C43" s="153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152"/>
      <c r="B44" s="153"/>
      <c r="C44" s="153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152"/>
      <c r="B46" s="153" t="s">
        <v>55</v>
      </c>
      <c r="C46" s="153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152"/>
      <c r="B47" s="153"/>
      <c r="C47" s="153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48" t="s">
        <v>5</v>
      </c>
      <c r="B51" s="148"/>
      <c r="C51" s="149" t="s">
        <v>71</v>
      </c>
      <c r="D51" s="149"/>
      <c r="E51" s="21"/>
      <c r="F51" s="18"/>
      <c r="G51" s="150" t="s">
        <v>26</v>
      </c>
      <c r="H51" s="15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146" t="s">
        <v>28</v>
      </c>
      <c r="D52" s="146"/>
      <c r="E52" s="101" t="s">
        <v>29</v>
      </c>
      <c r="F52" s="101"/>
      <c r="G52" s="147" t="s">
        <v>30</v>
      </c>
      <c r="H52" s="14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148" t="s">
        <v>24</v>
      </c>
      <c r="B54" s="148"/>
      <c r="C54" s="149" t="s">
        <v>32</v>
      </c>
      <c r="D54" s="149"/>
      <c r="E54" s="31"/>
      <c r="F54" s="32"/>
      <c r="G54" s="150" t="s">
        <v>33</v>
      </c>
      <c r="H54" s="15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51" t="s">
        <v>35</v>
      </c>
      <c r="B55" s="151"/>
      <c r="C55" s="146" t="s">
        <v>28</v>
      </c>
      <c r="D55" s="146"/>
      <c r="E55" s="101" t="s">
        <v>29</v>
      </c>
      <c r="F55" s="101"/>
      <c r="G55" s="147" t="s">
        <v>30</v>
      </c>
      <c r="H55" s="14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44"/>
      <c r="B57" s="35" t="s">
        <v>36</v>
      </c>
      <c r="C57" s="145" t="s">
        <v>72</v>
      </c>
      <c r="D57" s="14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4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57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12.75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58</v>
      </c>
      <c r="C12" s="181" t="s">
        <v>59</v>
      </c>
      <c r="D12" s="179" t="s">
        <v>11</v>
      </c>
      <c r="E12" s="179" t="s">
        <v>12</v>
      </c>
      <c r="F12" s="181" t="s">
        <v>13</v>
      </c>
      <c r="G12" s="181" t="s">
        <v>14</v>
      </c>
      <c r="H12" s="168" t="s">
        <v>15</v>
      </c>
      <c r="I12" s="169"/>
      <c r="J12" s="170" t="s">
        <v>63</v>
      </c>
      <c r="K12" s="1"/>
      <c r="L12" s="1"/>
      <c r="M12" s="1"/>
      <c r="N12" s="1"/>
    </row>
    <row r="13" spans="1:14" ht="73.5" customHeight="1" x14ac:dyDescent="0.2">
      <c r="A13" s="178"/>
      <c r="B13" s="180"/>
      <c r="C13" s="182"/>
      <c r="D13" s="180"/>
      <c r="E13" s="180"/>
      <c r="F13" s="182"/>
      <c r="G13" s="182"/>
      <c r="H13" s="7" t="s">
        <v>60</v>
      </c>
      <c r="I13" s="77" t="s">
        <v>18</v>
      </c>
      <c r="J13" s="171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90" t="s">
        <v>66</v>
      </c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82"/>
      <c r="K18" s="9"/>
      <c r="L18" s="1"/>
      <c r="M18" s="1"/>
      <c r="N18" s="1"/>
    </row>
    <row r="19" spans="1:14" ht="36" customHeight="1" x14ac:dyDescent="0.2">
      <c r="A19" s="159"/>
      <c r="B19" s="163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59"/>
      <c r="B20" s="163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21.75" customHeight="1" x14ac:dyDescent="0.2">
      <c r="A25" s="159" t="s">
        <v>45</v>
      </c>
      <c r="B25" s="160" t="s">
        <v>46</v>
      </c>
      <c r="C25" s="152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90" t="s">
        <v>64</v>
      </c>
      <c r="K25" s="9"/>
      <c r="L25" s="1"/>
      <c r="M25" s="1"/>
      <c r="N25" s="1"/>
    </row>
    <row r="26" spans="1:14" ht="21.75" customHeight="1" x14ac:dyDescent="0.2">
      <c r="A26" s="159"/>
      <c r="B26" s="160"/>
      <c r="C26" s="152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82"/>
      <c r="K26" s="9"/>
      <c r="L26" s="1"/>
      <c r="M26" s="1"/>
      <c r="N26" s="1"/>
    </row>
    <row r="27" spans="1:14" ht="21.75" customHeight="1" x14ac:dyDescent="0.2">
      <c r="A27" s="159"/>
      <c r="B27" s="160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54" t="s">
        <v>47</v>
      </c>
      <c r="B28" s="154"/>
      <c r="C28" s="154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54"/>
      <c r="B29" s="154"/>
      <c r="C29" s="154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9"/>
      <c r="L31" s="1"/>
      <c r="M31" s="1"/>
      <c r="N31" s="1"/>
    </row>
    <row r="32" spans="1:14" ht="19.5" customHeight="1" x14ac:dyDescent="0.2">
      <c r="A32" s="159" t="s">
        <v>49</v>
      </c>
      <c r="B32" s="160" t="s">
        <v>50</v>
      </c>
      <c r="C32" s="152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90" t="s">
        <v>65</v>
      </c>
      <c r="K32" s="9"/>
      <c r="L32" s="1"/>
      <c r="M32" s="1"/>
      <c r="N32" s="1"/>
    </row>
    <row r="33" spans="1:14" ht="19.5" customHeight="1" x14ac:dyDescent="0.2">
      <c r="A33" s="159"/>
      <c r="B33" s="160"/>
      <c r="C33" s="152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82"/>
      <c r="K33" s="9"/>
      <c r="L33" s="1"/>
      <c r="M33" s="1"/>
      <c r="N33" s="1"/>
    </row>
    <row r="34" spans="1:14" ht="34.5" customHeight="1" x14ac:dyDescent="0.2">
      <c r="A34" s="159"/>
      <c r="B34" s="160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59"/>
      <c r="B35" s="160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54" t="s">
        <v>51</v>
      </c>
      <c r="B36" s="154"/>
      <c r="C36" s="154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54"/>
      <c r="B37" s="154"/>
      <c r="C37" s="154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55"/>
      <c r="B39" s="156" t="s">
        <v>52</v>
      </c>
      <c r="C39" s="157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55"/>
      <c r="B40" s="156"/>
      <c r="C40" s="157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52"/>
      <c r="B43" s="153" t="s">
        <v>54</v>
      </c>
      <c r="C43" s="153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52"/>
      <c r="B44" s="153"/>
      <c r="C44" s="153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52"/>
      <c r="B46" s="153" t="s">
        <v>55</v>
      </c>
      <c r="C46" s="153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52"/>
      <c r="B47" s="153"/>
      <c r="C47" s="153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48" t="s">
        <v>5</v>
      </c>
      <c r="B51" s="148"/>
      <c r="C51" s="149" t="s">
        <v>25</v>
      </c>
      <c r="D51" s="149"/>
      <c r="E51" s="21"/>
      <c r="F51" s="18"/>
      <c r="G51" s="150" t="s">
        <v>26</v>
      </c>
      <c r="H51" s="15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46" t="s">
        <v>28</v>
      </c>
      <c r="D52" s="146"/>
      <c r="E52" s="83" t="s">
        <v>29</v>
      </c>
      <c r="F52" s="83"/>
      <c r="G52" s="147" t="s">
        <v>30</v>
      </c>
      <c r="H52" s="14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48" t="s">
        <v>24</v>
      </c>
      <c r="B54" s="148"/>
      <c r="C54" s="149" t="s">
        <v>32</v>
      </c>
      <c r="D54" s="149"/>
      <c r="E54" s="31"/>
      <c r="F54" s="32"/>
      <c r="G54" s="150" t="s">
        <v>33</v>
      </c>
      <c r="H54" s="15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51" t="s">
        <v>35</v>
      </c>
      <c r="B55" s="151"/>
      <c r="C55" s="146" t="s">
        <v>28</v>
      </c>
      <c r="D55" s="146"/>
      <c r="E55" s="83" t="s">
        <v>29</v>
      </c>
      <c r="F55" s="83"/>
      <c r="G55" s="147" t="s">
        <v>30</v>
      </c>
      <c r="H55" s="14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44"/>
      <c r="B57" s="35" t="s">
        <v>36</v>
      </c>
      <c r="C57" s="145" t="s">
        <v>61</v>
      </c>
      <c r="D57" s="14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4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C52:D52"/>
    <mergeCell ref="G52:H52"/>
    <mergeCell ref="A54:B54"/>
    <mergeCell ref="C54:D54"/>
    <mergeCell ref="G54:H54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A55:B55"/>
    <mergeCell ref="C55:D55"/>
    <mergeCell ref="G55:H55"/>
    <mergeCell ref="A57:A58"/>
    <mergeCell ref="C57:D5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83" t="s">
        <v>37</v>
      </c>
      <c r="J1" s="18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83" t="s">
        <v>0</v>
      </c>
      <c r="J2" s="183"/>
    </row>
    <row r="3" spans="1:14" ht="18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2"/>
      <c r="L3" s="1"/>
      <c r="M3" s="1"/>
      <c r="N3" s="1"/>
    </row>
    <row r="4" spans="1:14" ht="18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2"/>
      <c r="L4" s="1"/>
      <c r="M4" s="1"/>
      <c r="N4" s="1"/>
    </row>
    <row r="5" spans="1:14" ht="18" customHeight="1" x14ac:dyDescent="0.2">
      <c r="A5" s="184" t="s">
        <v>57</v>
      </c>
      <c r="B5" s="184"/>
      <c r="C5" s="184"/>
      <c r="D5" s="184"/>
      <c r="E5" s="184"/>
      <c r="F5" s="184"/>
      <c r="G5" s="184"/>
      <c r="H5" s="184"/>
      <c r="I5" s="184"/>
      <c r="J5" s="184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"/>
      <c r="L7" s="1"/>
      <c r="M7" s="1"/>
      <c r="N7" s="1"/>
    </row>
    <row r="8" spans="1:14" ht="12.75" customHeight="1" x14ac:dyDescent="0.2">
      <c r="A8" s="175" t="s">
        <v>4</v>
      </c>
      <c r="B8" s="175"/>
      <c r="C8" s="175"/>
      <c r="D8" s="175"/>
      <c r="E8" s="175"/>
      <c r="F8" s="175"/>
      <c r="G8" s="175"/>
      <c r="H8" s="175"/>
      <c r="I8" s="175"/>
      <c r="J8" s="175"/>
      <c r="K8" s="1"/>
      <c r="L8" s="1"/>
      <c r="M8" s="1"/>
      <c r="N8" s="1"/>
    </row>
    <row r="9" spans="1:14" ht="19.5" customHeight="1" x14ac:dyDescent="0.2">
      <c r="A9" s="176" t="s">
        <v>5</v>
      </c>
      <c r="B9" s="176"/>
      <c r="C9" s="176"/>
      <c r="D9" s="176"/>
      <c r="E9" s="176"/>
      <c r="F9" s="176"/>
      <c r="G9" s="176"/>
      <c r="H9" s="176"/>
      <c r="I9" s="176"/>
      <c r="J9" s="176"/>
      <c r="K9" s="1"/>
      <c r="L9" s="1"/>
      <c r="M9" s="1"/>
      <c r="N9" s="1"/>
    </row>
    <row r="10" spans="1:14" ht="12" customHeight="1" x14ac:dyDescent="0.2">
      <c r="A10" s="175" t="s">
        <v>6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77" t="s">
        <v>8</v>
      </c>
      <c r="B12" s="179" t="s">
        <v>9</v>
      </c>
      <c r="C12" s="181" t="s">
        <v>10</v>
      </c>
      <c r="D12" s="179" t="s">
        <v>11</v>
      </c>
      <c r="E12" s="179" t="s">
        <v>12</v>
      </c>
      <c r="F12" s="181" t="s">
        <v>13</v>
      </c>
      <c r="G12" s="191" t="s">
        <v>14</v>
      </c>
      <c r="H12" s="168" t="s">
        <v>15</v>
      </c>
      <c r="I12" s="169"/>
      <c r="J12" s="170" t="s">
        <v>16</v>
      </c>
      <c r="K12" s="1"/>
      <c r="L12" s="1"/>
      <c r="M12" s="1"/>
      <c r="N12" s="1"/>
    </row>
    <row r="13" spans="1:14" ht="63" customHeight="1" x14ac:dyDescent="0.2">
      <c r="A13" s="178"/>
      <c r="B13" s="180"/>
      <c r="C13" s="182"/>
      <c r="D13" s="180"/>
      <c r="E13" s="180"/>
      <c r="F13" s="182"/>
      <c r="G13" s="189"/>
      <c r="H13" s="7" t="s">
        <v>17</v>
      </c>
      <c r="I13" s="8" t="s">
        <v>18</v>
      </c>
      <c r="J13" s="171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72" t="s">
        <v>19</v>
      </c>
      <c r="B15" s="173"/>
      <c r="C15" s="173"/>
      <c r="D15" s="173"/>
      <c r="E15" s="173"/>
      <c r="F15" s="173"/>
      <c r="G15" s="173"/>
      <c r="H15" s="173"/>
      <c r="I15" s="173"/>
      <c r="J15" s="174"/>
      <c r="K15" s="9"/>
      <c r="L15" s="1"/>
      <c r="M15" s="1"/>
      <c r="N15" s="1"/>
    </row>
    <row r="16" spans="1:14" ht="21" customHeight="1" x14ac:dyDescent="0.2">
      <c r="A16" s="172" t="s">
        <v>20</v>
      </c>
      <c r="B16" s="173"/>
      <c r="C16" s="173"/>
      <c r="D16" s="173"/>
      <c r="E16" s="173"/>
      <c r="F16" s="173"/>
      <c r="G16" s="173"/>
      <c r="H16" s="173"/>
      <c r="I16" s="173"/>
      <c r="J16" s="174"/>
      <c r="K16" s="9"/>
      <c r="L16" s="1"/>
      <c r="M16" s="1"/>
      <c r="N16" s="1"/>
    </row>
    <row r="17" spans="1:14" ht="21" customHeight="1" x14ac:dyDescent="0.2">
      <c r="A17" s="159" t="s">
        <v>38</v>
      </c>
      <c r="B17" s="163" t="s">
        <v>39</v>
      </c>
      <c r="C17" s="152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59"/>
      <c r="B18" s="163"/>
      <c r="C18" s="152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59"/>
      <c r="B19" s="163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59"/>
      <c r="B20" s="163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63" t="s">
        <v>43</v>
      </c>
      <c r="B21" s="163"/>
      <c r="C21" s="163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63"/>
      <c r="B22" s="163"/>
      <c r="C22" s="163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63"/>
      <c r="B23" s="163"/>
      <c r="C23" s="163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58" t="s">
        <v>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9"/>
      <c r="L24" s="1"/>
      <c r="M24" s="1"/>
      <c r="N24" s="1"/>
    </row>
    <row r="25" spans="1:14" ht="21.75" customHeight="1" x14ac:dyDescent="0.2">
      <c r="A25" s="159" t="s">
        <v>45</v>
      </c>
      <c r="B25" s="160" t="s">
        <v>46</v>
      </c>
      <c r="C25" s="152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59"/>
      <c r="B26" s="160"/>
      <c r="C26" s="152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59"/>
      <c r="B27" s="160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54" t="s">
        <v>47</v>
      </c>
      <c r="B28" s="154"/>
      <c r="C28" s="154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54"/>
      <c r="B29" s="154"/>
      <c r="C29" s="154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54"/>
      <c r="B30" s="154"/>
      <c r="C30" s="154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58" t="s">
        <v>48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9"/>
      <c r="L31" s="1"/>
      <c r="M31" s="1"/>
      <c r="N31" s="1"/>
    </row>
    <row r="32" spans="1:14" ht="19.5" customHeight="1" x14ac:dyDescent="0.2">
      <c r="A32" s="159" t="s">
        <v>49</v>
      </c>
      <c r="B32" s="160" t="s">
        <v>50</v>
      </c>
      <c r="C32" s="152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59"/>
      <c r="B33" s="160"/>
      <c r="C33" s="152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59"/>
      <c r="B34" s="160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59"/>
      <c r="B35" s="160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54" t="s">
        <v>51</v>
      </c>
      <c r="B36" s="154"/>
      <c r="C36" s="154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54"/>
      <c r="B37" s="154"/>
      <c r="C37" s="154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54"/>
      <c r="B38" s="154"/>
      <c r="C38" s="154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55"/>
      <c r="B39" s="156" t="s">
        <v>52</v>
      </c>
      <c r="C39" s="157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55"/>
      <c r="B40" s="156"/>
      <c r="C40" s="157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55"/>
      <c r="B41" s="156"/>
      <c r="C41" s="157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52"/>
      <c r="B43" s="153" t="s">
        <v>54</v>
      </c>
      <c r="C43" s="153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52"/>
      <c r="B44" s="153"/>
      <c r="C44" s="153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52"/>
      <c r="B45" s="153"/>
      <c r="C45" s="153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52"/>
      <c r="B46" s="153" t="s">
        <v>55</v>
      </c>
      <c r="C46" s="153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52"/>
      <c r="B47" s="153"/>
      <c r="C47" s="153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48" t="s">
        <v>5</v>
      </c>
      <c r="B51" s="148"/>
      <c r="C51" s="149" t="s">
        <v>25</v>
      </c>
      <c r="D51" s="149"/>
      <c r="E51" s="21"/>
      <c r="F51" s="18"/>
      <c r="G51" s="150" t="s">
        <v>26</v>
      </c>
      <c r="H51" s="15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46" t="s">
        <v>28</v>
      </c>
      <c r="D52" s="146"/>
      <c r="E52" s="26" t="s">
        <v>29</v>
      </c>
      <c r="F52" s="26"/>
      <c r="G52" s="147" t="s">
        <v>30</v>
      </c>
      <c r="H52" s="147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48" t="s">
        <v>24</v>
      </c>
      <c r="B54" s="148"/>
      <c r="C54" s="149" t="s">
        <v>32</v>
      </c>
      <c r="D54" s="149"/>
      <c r="E54" s="31"/>
      <c r="F54" s="32"/>
      <c r="G54" s="150" t="s">
        <v>33</v>
      </c>
      <c r="H54" s="15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51" t="s">
        <v>35</v>
      </c>
      <c r="B55" s="151"/>
      <c r="C55" s="146" t="s">
        <v>28</v>
      </c>
      <c r="D55" s="146"/>
      <c r="E55" s="26" t="s">
        <v>29</v>
      </c>
      <c r="F55" s="26"/>
      <c r="G55" s="147" t="s">
        <v>30</v>
      </c>
      <c r="H55" s="147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44"/>
      <c r="B57" s="35" t="s">
        <v>36</v>
      </c>
      <c r="C57" s="145" t="s">
        <v>56</v>
      </c>
      <c r="D57" s="145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44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  <mergeCell ref="C51:D51"/>
    <mergeCell ref="A39:A41"/>
    <mergeCell ref="B39:B41"/>
    <mergeCell ref="C39:C41"/>
    <mergeCell ref="A43:A45"/>
    <mergeCell ref="B43:B45"/>
    <mergeCell ref="C43:C45"/>
    <mergeCell ref="A28:C30"/>
    <mergeCell ref="A32:A35"/>
    <mergeCell ref="A24:J24"/>
    <mergeCell ref="A36:C38"/>
    <mergeCell ref="B32:B35"/>
    <mergeCell ref="C32:C33"/>
    <mergeCell ref="C17:C18"/>
    <mergeCell ref="A17:A20"/>
    <mergeCell ref="B17:B20"/>
    <mergeCell ref="A21:C23"/>
    <mergeCell ref="A25:A27"/>
    <mergeCell ref="B25:B27"/>
    <mergeCell ref="C25:C26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7:J7"/>
    <mergeCell ref="A8:J8"/>
    <mergeCell ref="A9:J9"/>
    <mergeCell ref="A10:J10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отчет за 1 кв. 2017</vt:lpstr>
      <vt:lpstr>отчет за 4 кв. 2016</vt:lpstr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1 кв. 2017'!Заголовки_для_печати</vt:lpstr>
      <vt:lpstr>'отчет за 2 кв. 2016'!Заголовки_для_печати</vt:lpstr>
      <vt:lpstr>'отчет за 3 кв. 2016'!Заголовки_для_печати</vt:lpstr>
      <vt:lpstr>'отчет за 4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2017-04-06T10:03:36Z</cp:lastPrinted>
  <dcterms:created xsi:type="dcterms:W3CDTF">2016-04-06T14:17:20Z</dcterms:created>
  <dcterms:modified xsi:type="dcterms:W3CDTF">2017-04-06T10:03:40Z</dcterms:modified>
</cp:coreProperties>
</file>