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0" windowWidth="19320" windowHeight="1155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H146" i="1" l="1"/>
  <c r="E146" i="1"/>
  <c r="G145" i="1"/>
  <c r="G142" i="1" s="1"/>
  <c r="F145" i="1"/>
  <c r="F142" i="1" s="1"/>
  <c r="E145" i="1"/>
  <c r="H144" i="1"/>
  <c r="E144" i="1"/>
  <c r="E142" i="1" s="1"/>
  <c r="H143" i="1"/>
  <c r="E143" i="1"/>
  <c r="H141" i="1"/>
  <c r="E141" i="1"/>
  <c r="G140" i="1"/>
  <c r="G137" i="1" s="1"/>
  <c r="F140" i="1"/>
  <c r="F137" i="1" s="1"/>
  <c r="E140" i="1"/>
  <c r="H139" i="1"/>
  <c r="E139" i="1"/>
  <c r="H138" i="1"/>
  <c r="E138" i="1"/>
  <c r="E137" i="1"/>
  <c r="H136" i="1"/>
  <c r="E136" i="1"/>
  <c r="G135" i="1"/>
  <c r="G132" i="1" s="1"/>
  <c r="F135" i="1"/>
  <c r="E135" i="1" s="1"/>
  <c r="H134" i="1"/>
  <c r="E134" i="1"/>
  <c r="H133" i="1"/>
  <c r="E133" i="1"/>
  <c r="G131" i="1"/>
  <c r="H131" i="1" s="1"/>
  <c r="F131" i="1"/>
  <c r="G129" i="1"/>
  <c r="F129" i="1"/>
  <c r="I129" i="1" s="1"/>
  <c r="G128" i="1"/>
  <c r="F128" i="1"/>
  <c r="H120" i="1"/>
  <c r="H119" i="1"/>
  <c r="H118" i="1"/>
  <c r="H117" i="1"/>
  <c r="F116" i="1"/>
  <c r="H116" i="1" s="1"/>
  <c r="E116" i="1"/>
  <c r="G109" i="1"/>
  <c r="H109" i="1" s="1"/>
  <c r="F109" i="1"/>
  <c r="E109" i="1" s="1"/>
  <c r="G108" i="1"/>
  <c r="F108" i="1"/>
  <c r="I108" i="1" s="1"/>
  <c r="E108" i="1"/>
  <c r="G107" i="1"/>
  <c r="F107" i="1"/>
  <c r="E107" i="1" s="1"/>
  <c r="G106" i="1"/>
  <c r="F106" i="1"/>
  <c r="E106" i="1" s="1"/>
  <c r="H104" i="1"/>
  <c r="E104" i="1"/>
  <c r="H103" i="1"/>
  <c r="H102" i="1"/>
  <c r="E102" i="1"/>
  <c r="H101" i="1"/>
  <c r="E101" i="1"/>
  <c r="G100" i="1"/>
  <c r="F100" i="1"/>
  <c r="H99" i="1"/>
  <c r="E99" i="1"/>
  <c r="I98" i="1"/>
  <c r="H98" i="1"/>
  <c r="H97" i="1"/>
  <c r="E97" i="1"/>
  <c r="H96" i="1"/>
  <c r="E96" i="1"/>
  <c r="G95" i="1"/>
  <c r="F95" i="1"/>
  <c r="H94" i="1"/>
  <c r="E94" i="1"/>
  <c r="I93" i="1"/>
  <c r="H93" i="1"/>
  <c r="H92" i="1"/>
  <c r="E92" i="1"/>
  <c r="H91" i="1"/>
  <c r="E91" i="1"/>
  <c r="E90" i="1" s="1"/>
  <c r="G90" i="1"/>
  <c r="F90" i="1"/>
  <c r="G88" i="1"/>
  <c r="H88" i="1" s="1"/>
  <c r="F88" i="1"/>
  <c r="E88" i="1" s="1"/>
  <c r="F87" i="1"/>
  <c r="G86" i="1"/>
  <c r="F86" i="1"/>
  <c r="G85" i="1"/>
  <c r="F85" i="1"/>
  <c r="E85" i="1" s="1"/>
  <c r="H83" i="1"/>
  <c r="E83" i="1"/>
  <c r="H82" i="1"/>
  <c r="E82" i="1"/>
  <c r="E87" i="1" s="1"/>
  <c r="H81" i="1"/>
  <c r="E81" i="1"/>
  <c r="H80" i="1"/>
  <c r="E80" i="1"/>
  <c r="E79" i="1" s="1"/>
  <c r="F79" i="1"/>
  <c r="H79" i="1" s="1"/>
  <c r="H78" i="1"/>
  <c r="E78" i="1"/>
  <c r="I77" i="1"/>
  <c r="H77" i="1"/>
  <c r="H76" i="1"/>
  <c r="E76" i="1"/>
  <c r="H75" i="1"/>
  <c r="E75" i="1"/>
  <c r="G74" i="1"/>
  <c r="F74" i="1"/>
  <c r="H73" i="1"/>
  <c r="E73" i="1"/>
  <c r="H72" i="1"/>
  <c r="H71" i="1"/>
  <c r="E71" i="1"/>
  <c r="H70" i="1"/>
  <c r="E70" i="1"/>
  <c r="G69" i="1"/>
  <c r="H69" i="1" s="1"/>
  <c r="F69" i="1"/>
  <c r="I68" i="1"/>
  <c r="H68" i="1"/>
  <c r="I67" i="1"/>
  <c r="I66" i="1"/>
  <c r="H66" i="1"/>
  <c r="H65" i="1"/>
  <c r="E65" i="1"/>
  <c r="E64" i="1" s="1"/>
  <c r="F64" i="1"/>
  <c r="H63" i="1"/>
  <c r="E63" i="1"/>
  <c r="I62" i="1"/>
  <c r="H62" i="1"/>
  <c r="H61" i="1"/>
  <c r="E61" i="1"/>
  <c r="H60" i="1"/>
  <c r="E60" i="1"/>
  <c r="G59" i="1"/>
  <c r="F59" i="1"/>
  <c r="I58" i="1"/>
  <c r="H58" i="1"/>
  <c r="I57" i="1"/>
  <c r="H57" i="1"/>
  <c r="H56" i="1"/>
  <c r="E56" i="1"/>
  <c r="E129" i="1" s="1"/>
  <c r="H55" i="1"/>
  <c r="E55" i="1"/>
  <c r="G54" i="1"/>
  <c r="F54" i="1"/>
  <c r="G52" i="1"/>
  <c r="F52" i="1"/>
  <c r="E52" i="1"/>
  <c r="G51" i="1"/>
  <c r="I51" i="1" s="1"/>
  <c r="F51" i="1"/>
  <c r="E51" i="1"/>
  <c r="G50" i="1"/>
  <c r="G112" i="1" s="1"/>
  <c r="F50" i="1"/>
  <c r="E50" i="1"/>
  <c r="G49" i="1"/>
  <c r="F49" i="1"/>
  <c r="E49" i="1"/>
  <c r="H47" i="1"/>
  <c r="H46" i="1"/>
  <c r="H45" i="1"/>
  <c r="H44" i="1"/>
  <c r="G43" i="1"/>
  <c r="F43" i="1"/>
  <c r="H43" i="1" s="1"/>
  <c r="E43" i="1"/>
  <c r="H42" i="1"/>
  <c r="H41" i="1"/>
  <c r="H40" i="1"/>
  <c r="I39" i="1"/>
  <c r="H39" i="1"/>
  <c r="G38" i="1"/>
  <c r="F38" i="1"/>
  <c r="I38" i="1" s="1"/>
  <c r="E38" i="1"/>
  <c r="H37" i="1"/>
  <c r="I36" i="1"/>
  <c r="H36" i="1"/>
  <c r="H33" i="1" s="1"/>
  <c r="H35" i="1"/>
  <c r="H34" i="1"/>
  <c r="G33" i="1"/>
  <c r="F33" i="1"/>
  <c r="E33" i="1"/>
  <c r="H32" i="1"/>
  <c r="I31" i="1"/>
  <c r="H31" i="1"/>
  <c r="I30" i="1"/>
  <c r="H30" i="1"/>
  <c r="H29" i="1"/>
  <c r="G28" i="1"/>
  <c r="F28" i="1"/>
  <c r="E28" i="1"/>
  <c r="I27" i="1"/>
  <c r="H27" i="1"/>
  <c r="I26" i="1"/>
  <c r="H26" i="1"/>
  <c r="H25" i="1"/>
  <c r="H24" i="1"/>
  <c r="G23" i="1"/>
  <c r="F23" i="1"/>
  <c r="E23" i="1"/>
  <c r="I22" i="1"/>
  <c r="H22" i="1"/>
  <c r="I21" i="1"/>
  <c r="H21" i="1"/>
  <c r="I20" i="1"/>
  <c r="H20" i="1"/>
  <c r="H19" i="1"/>
  <c r="G18" i="1"/>
  <c r="F18" i="1"/>
  <c r="I18" i="1" s="1"/>
  <c r="E18" i="1"/>
  <c r="E74" i="1" l="1"/>
  <c r="H100" i="1"/>
  <c r="E132" i="1"/>
  <c r="I88" i="1"/>
  <c r="I74" i="1"/>
  <c r="H90" i="1"/>
  <c r="H107" i="1"/>
  <c r="I28" i="1"/>
  <c r="F112" i="1"/>
  <c r="F123" i="1" s="1"/>
  <c r="F114" i="1"/>
  <c r="F125" i="1" s="1"/>
  <c r="E69" i="1"/>
  <c r="H74" i="1"/>
  <c r="I86" i="1"/>
  <c r="I95" i="1"/>
  <c r="H106" i="1"/>
  <c r="I33" i="1"/>
  <c r="F111" i="1"/>
  <c r="H51" i="1"/>
  <c r="G114" i="1"/>
  <c r="G125" i="1" s="1"/>
  <c r="E128" i="1"/>
  <c r="E131" i="1"/>
  <c r="H86" i="1"/>
  <c r="I90" i="1"/>
  <c r="E95" i="1"/>
  <c r="H108" i="1"/>
  <c r="H129" i="1"/>
  <c r="F132" i="1"/>
  <c r="I132" i="1" s="1"/>
  <c r="H135" i="1"/>
  <c r="H140" i="1"/>
  <c r="H145" i="1"/>
  <c r="E125" i="1"/>
  <c r="E105" i="1"/>
  <c r="E111" i="1"/>
  <c r="I54" i="1"/>
  <c r="E100" i="1"/>
  <c r="I23" i="1"/>
  <c r="G111" i="1"/>
  <c r="G122" i="1" s="1"/>
  <c r="H52" i="1"/>
  <c r="I59" i="1"/>
  <c r="H85" i="1"/>
  <c r="F113" i="1"/>
  <c r="F124" i="1" s="1"/>
  <c r="G105" i="1"/>
  <c r="F127" i="1"/>
  <c r="I131" i="1"/>
  <c r="H132" i="1"/>
  <c r="H137" i="1"/>
  <c r="I137" i="1"/>
  <c r="H142" i="1"/>
  <c r="I142" i="1"/>
  <c r="F122" i="1"/>
  <c r="H114" i="1"/>
  <c r="I114" i="1"/>
  <c r="I111" i="1"/>
  <c r="E124" i="1"/>
  <c r="E113" i="1"/>
  <c r="E114" i="1"/>
  <c r="G123" i="1"/>
  <c r="H28" i="1"/>
  <c r="E48" i="1"/>
  <c r="H49" i="1"/>
  <c r="I52" i="1"/>
  <c r="H54" i="1"/>
  <c r="H59" i="1"/>
  <c r="G64" i="1"/>
  <c r="H67" i="1"/>
  <c r="F84" i="1"/>
  <c r="E86" i="1"/>
  <c r="E84" i="1" s="1"/>
  <c r="G87" i="1"/>
  <c r="G113" i="1" s="1"/>
  <c r="G110" i="1" s="1"/>
  <c r="H95" i="1"/>
  <c r="H112" i="1"/>
  <c r="H128" i="1"/>
  <c r="I135" i="1"/>
  <c r="I140" i="1"/>
  <c r="I145" i="1"/>
  <c r="G130" i="1"/>
  <c r="G127" i="1" s="1"/>
  <c r="H18" i="1"/>
  <c r="H23" i="1"/>
  <c r="H38" i="1"/>
  <c r="F48" i="1"/>
  <c r="I49" i="1"/>
  <c r="H50" i="1"/>
  <c r="E54" i="1"/>
  <c r="E112" i="1"/>
  <c r="E110" i="1" s="1"/>
  <c r="I128" i="1"/>
  <c r="G48" i="1"/>
  <c r="I50" i="1"/>
  <c r="F105" i="1"/>
  <c r="H105" i="1" s="1"/>
  <c r="E123" i="1" l="1"/>
  <c r="F110" i="1"/>
  <c r="I110" i="1" s="1"/>
  <c r="H111" i="1"/>
  <c r="I112" i="1"/>
  <c r="E127" i="1"/>
  <c r="I127" i="1"/>
  <c r="H127" i="1"/>
  <c r="I123" i="1"/>
  <c r="H123" i="1"/>
  <c r="I105" i="1"/>
  <c r="I130" i="1"/>
  <c r="H130" i="1"/>
  <c r="H48" i="1"/>
  <c r="I48" i="1"/>
  <c r="H122" i="1"/>
  <c r="I122" i="1"/>
  <c r="E122" i="1"/>
  <c r="E121" i="1" s="1"/>
  <c r="F121" i="1"/>
  <c r="I113" i="1"/>
  <c r="H113" i="1"/>
  <c r="G124" i="1"/>
  <c r="G121" i="1" s="1"/>
  <c r="I87" i="1"/>
  <c r="H87" i="1"/>
  <c r="I64" i="1"/>
  <c r="H64" i="1"/>
  <c r="H125" i="1"/>
  <c r="I125" i="1"/>
  <c r="G84" i="1"/>
  <c r="H110" i="1" l="1"/>
  <c r="H121" i="1"/>
  <c r="I121" i="1"/>
  <c r="H84" i="1"/>
  <c r="I84" i="1"/>
  <c r="I124" i="1"/>
  <c r="H124" i="1"/>
</calcChain>
</file>

<file path=xl/sharedStrings.xml><?xml version="1.0" encoding="utf-8"?>
<sst xmlns="http://schemas.openxmlformats.org/spreadsheetml/2006/main" count="274" uniqueCount="112">
  <si>
    <t>Номер основного мероприятия</t>
  </si>
  <si>
    <t>Источники финансирования</t>
  </si>
  <si>
    <t>всего</t>
  </si>
  <si>
    <t>федеральный бюджет</t>
  </si>
  <si>
    <t>бюджет автономного округа</t>
  </si>
  <si>
    <t>местный бюджет</t>
  </si>
  <si>
    <t>Итого по подпрограмме I</t>
  </si>
  <si>
    <t>Итого по подпрограмме II</t>
  </si>
  <si>
    <t>Итого по подпрограмме III</t>
  </si>
  <si>
    <t>В том числе:</t>
  </si>
  <si>
    <t>Прочие расходы</t>
  </si>
  <si>
    <t>Развитие библиотечного дела (1)</t>
  </si>
  <si>
    <t>Развитие музейного дела (1)</t>
  </si>
  <si>
    <t>Управление культуры администрации города Югорска</t>
  </si>
  <si>
    <t xml:space="preserve"> </t>
  </si>
  <si>
    <t>Стимулирование культурного разнообразия в городе Югорске (1)</t>
  </si>
  <si>
    <t>Всего по муниципальной программе:</t>
  </si>
  <si>
    <t>Основные мероприятия муниципальной программы (их связь с целевыми показателями муниципальной программы)</t>
  </si>
  <si>
    <t>Управление культуры администрации города Югорска,</t>
  </si>
  <si>
    <t>1.1</t>
  </si>
  <si>
    <t>1.2</t>
  </si>
  <si>
    <t>1.3</t>
  </si>
  <si>
    <t>1.4</t>
  </si>
  <si>
    <t>1.5</t>
  </si>
  <si>
    <t>2.1</t>
  </si>
  <si>
    <t>2.2</t>
  </si>
  <si>
    <t>2.3</t>
  </si>
  <si>
    <t>2.4</t>
  </si>
  <si>
    <t>3.1</t>
  </si>
  <si>
    <t xml:space="preserve">Управление бухгалтерского учета и отчетности администрации города Югорска   </t>
  </si>
  <si>
    <t xml:space="preserve">Управление культуры администрации города Югорска         </t>
  </si>
  <si>
    <t>3.2</t>
  </si>
  <si>
    <t>3.3</t>
  </si>
  <si>
    <t>Проведение независимой оценки качества условий оказания услуг организациями культуры, в том числе негосударственными (коммерческими, некоммерческими) (1)</t>
  </si>
  <si>
    <t>Освещение мероприятий в сфере культуры в  средствах массовой информации (1)</t>
  </si>
  <si>
    <t>Ответственный исполнитель                                                                                             (Управление культуры администрации города Югорска)</t>
  </si>
  <si>
    <t>Соисполнитель 1                                                                                                         (Управление бухгалтерского учета и отчетности администрации города Югорска)</t>
  </si>
  <si>
    <t>Департамент муниципальной собственности и градостроительства администрации города Югорска</t>
  </si>
  <si>
    <t>иные источники финансирования</t>
  </si>
  <si>
    <t>в том числе инвестиции в объекты муниципальной собственности</t>
  </si>
  <si>
    <t>Подпрограмма I «Модернизация и развитие учреждений и организаций культуры»</t>
  </si>
  <si>
    <t>Подпрограмма II «Поддержка творческих инициатив, способствующих самореализации населения»</t>
  </si>
  <si>
    <t>Подпрограмма III «Организационные, экономические механизмы развития культуры»</t>
  </si>
  <si>
    <t>Поддержка одаренных детей и молодежи, развитие художественного образования (4)</t>
  </si>
  <si>
    <t>Организационно-техническое и финансовое обеспечение деятельности  Управления культуры администрации города Югорска (1)</t>
  </si>
  <si>
    <t>Участие в реализации федерального проекта «Творческие люди»                                        (1, 2, 3, 4)</t>
  </si>
  <si>
    <t>Соисполнитель 2                                                                                     (Департамент муниципальной собственности и градостроительства администрации города Югорска)</t>
  </si>
  <si>
    <t xml:space="preserve">Ответственный исполнитель/соисполнитель </t>
  </si>
  <si>
    <t>Утверждено по программе (план по программе)</t>
  </si>
  <si>
    <t>Утверждено в бюджете</t>
  </si>
  <si>
    <t>Фактическое значение за отчетный период</t>
  </si>
  <si>
    <t>Абсолютное значение</t>
  </si>
  <si>
    <t>Относительное значение</t>
  </si>
  <si>
    <t>Отклонение</t>
  </si>
  <si>
    <t>Результаты реализации муниципальной программы</t>
  </si>
  <si>
    <t>(гр.7-гр.6)</t>
  </si>
  <si>
    <t>(гр.7/гр.6*100%)</t>
  </si>
  <si>
    <t>(ответственный исполнитель)</t>
  </si>
  <si>
    <t>Муниципальная программа города Югорска "Культурное пространство"</t>
  </si>
  <si>
    <t>(наименование программы)</t>
  </si>
  <si>
    <t xml:space="preserve">Отчет </t>
  </si>
  <si>
    <t>об исполнении муниципальной программы</t>
  </si>
  <si>
    <t>по</t>
  </si>
  <si>
    <t>состоянию на</t>
  </si>
  <si>
    <t>Х</t>
  </si>
  <si>
    <t>/_________</t>
  </si>
  <si>
    <t>(подпись)</t>
  </si>
  <si>
    <t>Исполнитель: главный специалист Управления культуры администрации города Югорска</t>
  </si>
  <si>
    <t>(телефон)</t>
  </si>
  <si>
    <t>Управление бухгалтерского учета и отчетности администрации города Югорска</t>
  </si>
  <si>
    <t>Михайлова Л.А.</t>
  </si>
  <si>
    <t>/__________</t>
  </si>
  <si>
    <t>Бочарова О.В.</t>
  </si>
  <si>
    <t>(соисполнитель)</t>
  </si>
  <si>
    <t>Начальник управления бухгалтерского учета и отчетности администрации города Югорска</t>
  </si>
  <si>
    <t>Исполнитель: главный специалист по экономике Управления бухгалтерского учета и отчетности администрации города Югорска</t>
  </si>
  <si>
    <t>5-00-26  (вн.201)</t>
  </si>
  <si>
    <t>Голин С.Д.</t>
  </si>
  <si>
    <t>Первый заместитель главы города - директор ДМСиГ администрации города Югорска</t>
  </si>
  <si>
    <t>Департамент жилищно-коммунального и строительного комплекса администрации города Югорска</t>
  </si>
  <si>
    <t>Соисполнитель 3                                                                                     (Департамент жилищно-коммунального и строительного комплекса администрации города Югорска)</t>
  </si>
  <si>
    <t>контракт на сумму 1999821,0 р.</t>
  </si>
  <si>
    <t>Управление культуры                                                                                                 администрации города Югорска</t>
  </si>
  <si>
    <t>Нестерова Н.Н</t>
  </si>
  <si>
    <t>Потапова В.В.</t>
  </si>
  <si>
    <t>5-00-47</t>
  </si>
  <si>
    <t>5-00-14</t>
  </si>
  <si>
    <t xml:space="preserve">Краева С.В. </t>
  </si>
  <si>
    <t>Исполнитель: Заместитель начальника отдела по Управлению муниципальным имуществом ДМСиГ администрации города Югорска</t>
  </si>
  <si>
    <t>7-43-03</t>
  </si>
  <si>
    <t>Титова Е.В.</t>
  </si>
  <si>
    <t>Исполнитель: Начальник отдела экономики в строительстве ДЖКиСК</t>
  </si>
  <si>
    <t>2020 г.</t>
  </si>
  <si>
    <t>Участие в реализации регионального проекта «Культурная среда» (1)</t>
  </si>
  <si>
    <t>Участие в реализации регионального проекта «Цифровая культура» (1)</t>
  </si>
  <si>
    <t>Реализация муниципального проекта "Музейно-туристический комплекс «Ворота в Югру» (1)</t>
  </si>
  <si>
    <t>Начальник Управления культуры администрации города Югорска</t>
  </si>
  <si>
    <t>X</t>
  </si>
  <si>
    <t>Муниципальный контракт №1 по информационному освещению мероприятий в сфере культуры с МУП "Югорский информационно-издательский центр" заключен 31.01.2020</t>
  </si>
  <si>
    <t xml:space="preserve">В январе оплачены услуги по проведению фейерверка в честь Нового года. </t>
  </si>
  <si>
    <t xml:space="preserve">С целью развития и пополнения экспозиции под открытым небом «Суеват пауль»:
 - произведена реконструкция объектов экспозиционного раздела: изба национальная, кухня летняя (костровище), печь хлебная, навес для хранения утвари;
 - приобретены предметы для создания интерактивного музейного пространства: лодка калданка, рыболовная ловушка плетеная традиционная, грузила и поплавки для сетей;
- обустроены зоны отдыха включающие в себя: беседки деревянные, стол деревянный, лавка деревянная, мангально-костровая зона;
- обустроены санитарные зоны;
- изготовлены 3 скульптуры из дерева объединенные единой скульптурной группой: комар, лягушка, цапля.
</t>
  </si>
  <si>
    <t>01 октября</t>
  </si>
  <si>
    <t>Проведен аукцион, ремонтные работы МБУ ДО "Детская школа искусств города Югорска"  проведены. Документы на оплату направлены в бухгалтерию ДЖКиСк</t>
  </si>
  <si>
    <t>В рамках мероприятия  для МАУ "ЦК"Югра-презент":                                           - приобретены сценические мониторы;                                                                           - приобретено напольное покрытие для сцены;                                                                               - приобретена цифровая вокальная радиосистема;                                                         - приобретена рабочая станция и монитор;                                                                    - проведена огнезащитная пропитка чердаков зданий;                                                   - произведен ремонт сцены зрительного зала и помещений здания по ул.Спортивной д.6.;                                                                                                                   - приобретены сценические костюмы;                                                                            - здание МАУ "Центр культуры "Югра-презент" по ул. Спортивная д.6 дооборудовано системой видеонаблюдения;                                                                                                             Для МБУ "Централизованная библиотечная система города Югорска"  (ДОО № 1, Чкалова 7/3) приобретена и установлена противопожарная дверь; В МБУ ДО "Детская школа искусств города Югорска" приобретено пианино, оборудование для школьного камерного струнного оркеста "Северная камерата"</t>
  </si>
  <si>
    <t xml:space="preserve">              Количество читателей МБУ «ЦБС г. Югорска» по итогам 3-х  кварталов 2020 года составило 7896 человек, в том числе 2150 детей в возрасте до 14 лет. В отчетном периоде посещение библиотек было запрещено в связи с действующими карантинными мероприятиями. Выдача документов из фондов библиотек составила 70025 экземпляров (нарастающим итогом за 3 квартала), в том числе для детей 32100 экземпляров. По справочно - библиографическому обслуживанию пользователей были выполнены 71 справка (в формате онлайн) и проведены 85 консультации (дистанционно).
       На конец отчетного периода  библиотечный фонд составляет 161010 экземпляра, число поступлений новых книг составляет 3500 экземпляров. 
         На 01.10.2020г. общая база данных учреждения составляет 124,8 тыс. записей.
         Для продвижения книги и чтения активно используется сайт учреждения. В 3 квартале сотрудниками учреждения на официальном сайте Централизованной библиотечной системы и на сайте органов местного самоуправления города Югорска размещено 85 информационных материалов, на официальных страницах социальных сетей «ВКонтакте», «Одноклассники», «Инстаграм» опубликовано 1985 материалов.
С 24 августа 2020 года  на основании Постановления Губернатора от 13.08.2020 №105 библиотеки возобновили деятельность по проведению индивидуальных занятий, выдаче книг по предварительной записи с соблюдением требований в целях недопущения распространения новой коронавирусной инфекции (COVID-19). Запланированные офлайн-мероприятия муниципальные библиотеки города Югорска провели  в онлайн-формате. Проекты, реализуемые в медиапространстве, были востребованы у виртуальных пользователей. Всего за 3-й квартал проведено 139 онлайн-мероприятий, в которых приняло участие  1451 человек, количество виртуальных зрителей и участников онлайн-событий превышает 61 тыс.  человек. 
</t>
  </si>
  <si>
    <t>Нимой П.С.</t>
  </si>
  <si>
    <t>Исполняющий обязанности директора ДЖКиСК</t>
  </si>
  <si>
    <t xml:space="preserve">С 24 августа 2020 года  на основании Постановления Губернатора от 13.08.2020 №105 музеи возобновили деятельность по проведению индивидуальных занятий, экскурсий на открытом воздухе до 5 человек, с соблюдением требований в целях недопущения распространения новой коронавирусной инфекции (COVID-19). 
В 3 квартале объем музейных фондов составил 35,6 тысяч единиц хранения, принятых в постоянное пользование, таким образом, на конец отчетного периода объем музейных фондов  составляет: 25,4 тысяч единиц  основной фонд, 10,2 тысяч единиц - научно-вспомогательный.  
Текущий учет музейных предметов и музейных коллекций ведется в комплексной автоматизированной музейной системе КАМИС. Электронная учетная база данных на конец отчётного периода составляет 35,6 тысяч  единиц хранения, что составляет 100 % объема музейного фонда.
Электронная база инвентаризированного фонда на конец отчетного периода составляет 17186 единиц хранения музейных предметов. За 3 квартал 2020 г. было оцифровано 685 единиц хранения. Количество музейных предметов, получивших цифровое изображение, на конец отчетного периода составляет 14591 единицу хранения.
</t>
  </si>
  <si>
    <t>Контингент учащихся по программам общеразвивающего и предпрофессионального образования  по итогам I квартала - 968 учащихся, по итогам II квартала 2020 года- 963 учащихся, по итогам III квартала - 1003 учащихся</t>
  </si>
  <si>
    <t xml:space="preserve">В течение 3 квартала 2020 года в связи со сложившейся эпидемиологической обстановкой учреждение осуществляло свою деятельность преимущественно в режиме дистанционного предоставления услуг. С 24 августа 2020 года  на основании Постановления Губернатора от 13.08.2020 №105 Центр культуры «Югра-презент» возобновил деятельность по проведению индивидуальных занятий с соблюдением требований в целях недопущения распространения новой коронавирусной инфекции (COVID-19). С 24 августа 2020 года  на основании Постановления Губернатора от 13.08.2020 №105 Центр культуры "Югра-презент" возобновил деятельность по проведению индивидуальных занятий с соблюдением требований в целях недопущения распространения новой коронавирусной инфекции (COVID-19). 
Количество клубных формирований, действующих на базе МАУ «Центр культуры «Югра-презент»,  не изменилось - функционирует 56 клубных формирований, из них для детей - 29 формирований, в которых занимается 1 284 человека, в том числе детей - 694 человека. Двенадцать коллективов имеют звание «народный самодеятельный коллектив» и «образцовый художественный коллектив». 
Учреждением в 1 квартале 2020 года проведено 220 культурно-массовых мероприятий (без учета  киносеансов) для разновозрастной аудитории 33 253 человека, в том числе для детей проведено 88 мероприятий для 4 776 посетителей. За 2-3 квартал 2020 года 499 мероприятий проведены удаленно через сеть интернет, в том числе  для детей проведено 131 мероприятие, количество посетителей удаленно через сеть интернет по итогам отчетного периода составило 237 392.
</t>
  </si>
  <si>
    <t>Открытие модельной библиотеки в городе Югорске состоялось 05 сентября. Показатель «Количество муниципальных библиотек, переоснащенных по модельному стандарту» регионального проекта 
«Культурная среда» национального проекта «Культура» достигнут.
В библиотеке создано современное комфортное функциональное пространство, которое включает новые локации: информационный зал с единой кафедрой обслуживания, переговорную зону, мультимедийный музей, зал интерактивного и тихого чтения с бесплатным Wi-Fi, выставочное пространство, мини-типографию и площадку  для проведения мастер-классов. Техническое оснащение библиотеки радикально поменяло традиционные направления работы. Открыт доступ к электронной библиотеке «Литрес», электронным фондам Президентской библиотеки им. Б.Н. Ельцина и Национальной электронной библиотеки.</t>
  </si>
  <si>
    <t xml:space="preserve">Укрепление материально-технической базы, модернизация, капитальный ремонт и ремонт учреждений в сфере культуры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</si>
</sst>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charset val="204"/>
      <scheme val="minor"/>
    </font>
    <font>
      <sz val="10"/>
      <color theme="1"/>
      <name val="Times New Roman"/>
      <family val="1"/>
      <charset val="204"/>
    </font>
    <font>
      <sz val="9"/>
      <color theme="1"/>
      <name val="Times New Roman"/>
      <family val="1"/>
      <charset val="204"/>
    </font>
    <font>
      <b/>
      <sz val="9"/>
      <color theme="1"/>
      <name val="Times New Roman"/>
      <family val="1"/>
      <charset val="204"/>
    </font>
    <font>
      <b/>
      <sz val="11"/>
      <color theme="1"/>
      <name val="Calibri"/>
      <family val="2"/>
      <charset val="204"/>
      <scheme val="minor"/>
    </font>
    <font>
      <sz val="9"/>
      <color theme="1"/>
      <name val="Calibri"/>
      <family val="2"/>
      <charset val="204"/>
      <scheme val="minor"/>
    </font>
    <font>
      <sz val="11"/>
      <color rgb="FFFF0000"/>
      <name val="Calibri"/>
      <family val="2"/>
      <charset val="204"/>
      <scheme val="minor"/>
    </font>
    <font>
      <b/>
      <u/>
      <sz val="10"/>
      <color theme="1"/>
      <name val="Times New Roman"/>
      <family val="1"/>
      <charset val="204"/>
    </font>
    <font>
      <b/>
      <u/>
      <sz val="11"/>
      <color theme="1"/>
      <name val="Calibri"/>
      <family val="2"/>
      <charset val="204"/>
      <scheme val="minor"/>
    </font>
    <font>
      <sz val="8"/>
      <color theme="1"/>
      <name val="Times New Roman"/>
      <family val="1"/>
      <charset val="204"/>
    </font>
    <font>
      <b/>
      <sz val="12"/>
      <color theme="1"/>
      <name val="Times New Roman"/>
      <family val="1"/>
      <charset val="204"/>
    </font>
    <font>
      <sz val="8"/>
      <color theme="1"/>
      <name val="Calibri"/>
      <family val="2"/>
      <charset val="204"/>
      <scheme val="minor"/>
    </font>
    <font>
      <u/>
      <sz val="12"/>
      <color theme="1"/>
      <name val="Times New Roman"/>
      <family val="1"/>
      <charset val="204"/>
    </font>
    <font>
      <sz val="12"/>
      <color theme="1"/>
      <name val="Times New Roman"/>
      <family val="1"/>
      <charset val="204"/>
    </font>
    <font>
      <sz val="11"/>
      <color theme="1"/>
      <name val="Times New Roman"/>
      <family val="1"/>
      <charset val="204"/>
    </font>
    <font>
      <sz val="8"/>
      <name val="Times New Roman"/>
      <family val="1"/>
      <charset val="204"/>
    </font>
    <font>
      <u/>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272">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wrapText="1"/>
    </xf>
    <xf numFmtId="0" fontId="10" fillId="0" borderId="0" xfId="0" applyFont="1" applyAlignment="1">
      <alignment vertical="center"/>
    </xf>
    <xf numFmtId="0" fontId="10" fillId="0" borderId="0" xfId="0" applyFont="1" applyFill="1" applyAlignment="1">
      <alignment horizontal="right" vertical="center"/>
    </xf>
    <xf numFmtId="0" fontId="10" fillId="0" borderId="0" xfId="0" applyFont="1" applyFill="1" applyAlignment="1">
      <alignment horizontal="center" vertical="center"/>
    </xf>
    <xf numFmtId="0" fontId="10" fillId="0" borderId="5" xfId="0" applyFont="1" applyBorder="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vertical="center"/>
    </xf>
    <xf numFmtId="0" fontId="1" fillId="0" borderId="0" xfId="0" applyFont="1" applyAlignment="1">
      <alignment horizontal="right" vertical="center" wrapText="1"/>
    </xf>
    <xf numFmtId="164" fontId="3" fillId="0" borderId="1" xfId="0" applyNumberFormat="1" applyFont="1" applyBorder="1" applyAlignment="1">
      <alignment horizontal="center" vertical="center"/>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center"/>
    </xf>
    <xf numFmtId="0" fontId="2" fillId="0" borderId="13" xfId="0" applyFont="1" applyBorder="1" applyAlignment="1">
      <alignment vertical="center" wrapText="1"/>
    </xf>
    <xf numFmtId="164" fontId="2" fillId="0" borderId="13" xfId="0" applyNumberFormat="1" applyFont="1" applyBorder="1" applyAlignment="1">
      <alignment horizontal="center" vertical="center" wrapText="1"/>
    </xf>
    <xf numFmtId="164" fontId="2" fillId="0" borderId="13" xfId="0" applyNumberFormat="1" applyFont="1" applyBorder="1" applyAlignment="1">
      <alignment horizontal="center" vertical="center"/>
    </xf>
    <xf numFmtId="164" fontId="2" fillId="0" borderId="16" xfId="0" applyNumberFormat="1"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16" xfId="0" applyNumberFormat="1" applyFont="1" applyFill="1" applyBorder="1" applyAlignment="1">
      <alignment horizontal="center" vertical="center" wrapText="1"/>
    </xf>
    <xf numFmtId="164" fontId="2" fillId="0" borderId="13" xfId="0" applyNumberFormat="1" applyFont="1" applyFill="1" applyBorder="1" applyAlignment="1">
      <alignment horizontal="center" vertical="center" wrapText="1"/>
    </xf>
    <xf numFmtId="164" fontId="2" fillId="0" borderId="4" xfId="0" applyNumberFormat="1" applyFont="1" applyBorder="1" applyAlignment="1">
      <alignment vertical="center"/>
    </xf>
    <xf numFmtId="0" fontId="3" fillId="0" borderId="16" xfId="0" applyFont="1" applyBorder="1" applyAlignment="1">
      <alignment vertical="center" wrapText="1"/>
    </xf>
    <xf numFmtId="164" fontId="3" fillId="0" borderId="16" xfId="0" applyNumberFormat="1" applyFont="1" applyBorder="1" applyAlignment="1">
      <alignment horizontal="center" vertical="center" wrapText="1"/>
    </xf>
    <xf numFmtId="164" fontId="3" fillId="0" borderId="16" xfId="0" applyNumberFormat="1" applyFont="1" applyBorder="1" applyAlignment="1">
      <alignment horizontal="center" vertical="center"/>
    </xf>
    <xf numFmtId="0" fontId="3" fillId="0" borderId="13" xfId="0" applyFont="1" applyBorder="1" applyAlignment="1">
      <alignment vertical="center" wrapText="1"/>
    </xf>
    <xf numFmtId="164" fontId="3"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xf>
    <xf numFmtId="0" fontId="5" fillId="0" borderId="0" xfId="0" applyFont="1"/>
    <xf numFmtId="164" fontId="13" fillId="0" borderId="0" xfId="0" applyNumberFormat="1" applyFont="1" applyFill="1" applyAlignment="1">
      <alignment horizontal="left" wrapText="1"/>
    </xf>
    <xf numFmtId="0" fontId="13" fillId="0" borderId="5" xfId="0" applyFont="1" applyBorder="1" applyAlignment="1">
      <alignment horizontal="center" wrapText="1"/>
    </xf>
    <xf numFmtId="0" fontId="1" fillId="0" borderId="0" xfId="0" applyFont="1" applyAlignment="1">
      <alignment horizontal="center" vertical="center" wrapText="1"/>
    </xf>
    <xf numFmtId="164" fontId="1" fillId="0" borderId="0" xfId="0" applyNumberFormat="1" applyFont="1" applyFill="1" applyAlignment="1">
      <alignment horizontal="center" vertical="top" wrapText="1"/>
    </xf>
    <xf numFmtId="164" fontId="1" fillId="0" borderId="0" xfId="0" applyNumberFormat="1" applyFont="1" applyAlignment="1">
      <alignment horizontal="center" vertical="top" wrapText="1"/>
    </xf>
    <xf numFmtId="0" fontId="1" fillId="0" borderId="0" xfId="0" applyFont="1" applyAlignment="1">
      <alignment vertical="center" wrapText="1"/>
    </xf>
    <xf numFmtId="164" fontId="2" fillId="0" borderId="16" xfId="0" applyNumberFormat="1" applyFont="1" applyBorder="1" applyAlignment="1">
      <alignment horizontal="center"/>
    </xf>
    <xf numFmtId="164" fontId="1" fillId="0" borderId="0" xfId="0" applyNumberFormat="1" applyFont="1" applyAlignment="1">
      <alignment horizontal="center" vertical="top" wrapText="1"/>
    </xf>
    <xf numFmtId="0" fontId="2" fillId="0" borderId="2" xfId="0" applyFont="1" applyBorder="1" applyAlignment="1">
      <alignment vertical="center" wrapText="1"/>
    </xf>
    <xf numFmtId="164" fontId="2" fillId="0" borderId="15" xfId="0" applyNumberFormat="1" applyFont="1" applyBorder="1" applyAlignment="1">
      <alignment horizontal="center" vertical="center"/>
    </xf>
    <xf numFmtId="0" fontId="2" fillId="0" borderId="16"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164" fontId="2" fillId="0" borderId="2" xfId="0" applyNumberFormat="1" applyFont="1" applyBorder="1" applyAlignment="1">
      <alignment horizontal="center" vertical="center"/>
    </xf>
    <xf numFmtId="164" fontId="0" fillId="0" borderId="0" xfId="0" applyNumberFormat="1"/>
    <xf numFmtId="164" fontId="2" fillId="0" borderId="13"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0" fillId="0" borderId="0" xfId="0" applyFont="1"/>
    <xf numFmtId="0" fontId="0" fillId="0" borderId="4" xfId="0" applyFont="1" applyBorder="1" applyAlignment="1">
      <alignment vertical="center" wrapText="1"/>
    </xf>
    <xf numFmtId="164" fontId="2" fillId="0" borderId="16" xfId="0" applyNumberFormat="1" applyFont="1" applyFill="1" applyBorder="1" applyAlignment="1">
      <alignment horizontal="center"/>
    </xf>
    <xf numFmtId="0" fontId="2" fillId="0" borderId="1" xfId="0" applyFont="1" applyFill="1" applyBorder="1" applyAlignment="1">
      <alignment vertical="center" wrapText="1"/>
    </xf>
    <xf numFmtId="0" fontId="0" fillId="0" borderId="0" xfId="0" applyFont="1" applyFill="1"/>
    <xf numFmtId="0" fontId="0" fillId="0" borderId="0" xfId="0" applyFill="1"/>
    <xf numFmtId="0" fontId="2" fillId="2" borderId="16" xfId="0" applyFont="1" applyFill="1" applyBorder="1" applyAlignment="1">
      <alignment vertical="center" wrapText="1"/>
    </xf>
    <xf numFmtId="164" fontId="2" fillId="2" borderId="16" xfId="0" applyNumberFormat="1" applyFont="1" applyFill="1" applyBorder="1" applyAlignment="1">
      <alignment horizontal="center" vertical="center" wrapText="1"/>
    </xf>
    <xf numFmtId="164" fontId="2" fillId="2" borderId="16" xfId="0" applyNumberFormat="1" applyFont="1" applyFill="1" applyBorder="1" applyAlignment="1">
      <alignment horizontal="center" vertical="center"/>
    </xf>
    <xf numFmtId="0" fontId="0" fillId="2" borderId="0" xfId="0" applyFill="1"/>
    <xf numFmtId="0" fontId="2" fillId="2" borderId="1" xfId="0" applyFont="1" applyFill="1" applyBorder="1" applyAlignment="1">
      <alignment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6" fillId="2" borderId="0" xfId="0" applyNumberFormat="1" applyFont="1" applyFill="1"/>
    <xf numFmtId="0" fontId="2" fillId="2" borderId="13" xfId="0" applyFont="1" applyFill="1" applyBorder="1" applyAlignment="1">
      <alignment vertical="center" wrapText="1"/>
    </xf>
    <xf numFmtId="164" fontId="2" fillId="2" borderId="13"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xf>
    <xf numFmtId="0" fontId="2" fillId="2" borderId="4" xfId="0" applyFont="1" applyFill="1" applyBorder="1" applyAlignment="1">
      <alignment vertical="center" wrapText="1"/>
    </xf>
    <xf numFmtId="164"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xf>
    <xf numFmtId="0" fontId="2" fillId="2" borderId="2" xfId="0" applyFont="1" applyFill="1" applyBorder="1" applyAlignment="1">
      <alignment vertical="center" wrapText="1"/>
    </xf>
    <xf numFmtId="164"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xf>
    <xf numFmtId="0" fontId="2" fillId="0" borderId="4" xfId="0" applyFont="1" applyFill="1" applyBorder="1" applyAlignment="1">
      <alignment vertical="center" wrapText="1"/>
    </xf>
    <xf numFmtId="0" fontId="2" fillId="0" borderId="1" xfId="0" applyFont="1" applyBorder="1" applyAlignment="1">
      <alignment vertical="center" wrapText="1"/>
    </xf>
    <xf numFmtId="164" fontId="2" fillId="0" borderId="15" xfId="0" applyNumberFormat="1" applyFont="1" applyBorder="1" applyAlignment="1">
      <alignment horizontal="center" vertical="center"/>
    </xf>
    <xf numFmtId="0" fontId="0" fillId="0" borderId="3" xfId="0" applyFont="1" applyBorder="1" applyAlignment="1">
      <alignment horizontal="center" vertical="center"/>
    </xf>
    <xf numFmtId="0" fontId="0" fillId="0" borderId="14" xfId="0" applyFont="1" applyBorder="1" applyAlignment="1">
      <alignment horizontal="center" vertical="center"/>
    </xf>
    <xf numFmtId="0" fontId="2" fillId="0" borderId="8" xfId="0" applyFont="1" applyBorder="1" applyAlignment="1">
      <alignment vertical="center" wrapText="1"/>
    </xf>
    <xf numFmtId="0" fontId="2" fillId="0" borderId="0" xfId="0" applyFont="1" applyBorder="1" applyAlignment="1">
      <alignment vertical="center" wrapText="1"/>
    </xf>
    <xf numFmtId="0" fontId="0" fillId="0" borderId="0" xfId="0" applyFont="1" applyBorder="1" applyAlignment="1">
      <alignment vertical="center"/>
    </xf>
    <xf numFmtId="0" fontId="0" fillId="0" borderId="9" xfId="0" applyFont="1" applyBorder="1" applyAlignment="1">
      <alignment vertical="center"/>
    </xf>
    <xf numFmtId="0" fontId="2" fillId="0" borderId="17" xfId="0" applyFont="1" applyBorder="1" applyAlignment="1">
      <alignment vertical="center" wrapText="1"/>
    </xf>
    <xf numFmtId="0" fontId="5" fillId="0" borderId="18"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1" fillId="0" borderId="15" xfId="0" applyFont="1" applyBorder="1" applyAlignment="1">
      <alignment vertical="center" wrapText="1"/>
    </xf>
    <xf numFmtId="0" fontId="0" fillId="0" borderId="3" xfId="0" applyFont="1" applyBorder="1" applyAlignment="1">
      <alignment vertical="center"/>
    </xf>
    <xf numFmtId="0" fontId="0" fillId="0" borderId="14" xfId="0" applyFont="1" applyBorder="1" applyAlignment="1">
      <alignment vertical="center"/>
    </xf>
    <xf numFmtId="0" fontId="2" fillId="0" borderId="18" xfId="0" applyFont="1" applyBorder="1" applyAlignment="1">
      <alignment vertical="center" wrapText="1"/>
    </xf>
    <xf numFmtId="0" fontId="2" fillId="0" borderId="9"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0" fillId="0" borderId="15" xfId="0" applyFont="1" applyBorder="1" applyAlignment="1">
      <alignment vertical="center" wrapText="1"/>
    </xf>
    <xf numFmtId="0" fontId="0" fillId="0" borderId="3" xfId="0" applyFont="1" applyBorder="1" applyAlignment="1">
      <alignment vertical="center" wrapText="1"/>
    </xf>
    <xf numFmtId="0" fontId="0" fillId="0" borderId="14"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17" xfId="0" applyFont="1" applyBorder="1" applyAlignment="1">
      <alignment vertical="center" wrapText="1"/>
    </xf>
    <xf numFmtId="0" fontId="4" fillId="0" borderId="18"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2" fillId="0" borderId="15" xfId="0" applyFont="1" applyBorder="1" applyAlignment="1">
      <alignment vertical="center" wrapText="1"/>
    </xf>
    <xf numFmtId="0" fontId="1" fillId="0" borderId="0" xfId="0" applyFont="1" applyFill="1" applyAlignment="1">
      <alignment horizontal="right" vertical="center" wrapText="1"/>
    </xf>
    <xf numFmtId="0" fontId="0" fillId="0" borderId="0" xfId="0" applyAlignment="1"/>
    <xf numFmtId="0" fontId="1" fillId="0" borderId="0" xfId="0" applyFont="1" applyAlignment="1">
      <alignment horizontal="right" vertical="center" wrapText="1"/>
    </xf>
    <xf numFmtId="0" fontId="0" fillId="0" borderId="0" xfId="0" applyAlignment="1">
      <alignment horizontal="right" vertical="center" wrapText="1"/>
    </xf>
    <xf numFmtId="0" fontId="0" fillId="0" borderId="0" xfId="0" applyFill="1" applyAlignment="1">
      <alignment horizontal="right" vertical="center" wrapText="1"/>
    </xf>
    <xf numFmtId="0" fontId="0" fillId="0" borderId="0" xfId="0" applyFill="1" applyAlignment="1"/>
    <xf numFmtId="164" fontId="2" fillId="0" borderId="15" xfId="0" applyNumberFormat="1" applyFont="1" applyFill="1" applyBorder="1" applyAlignment="1">
      <alignment vertical="center" wrapText="1"/>
    </xf>
    <xf numFmtId="0" fontId="0" fillId="0" borderId="3" xfId="0" applyFont="1" applyFill="1" applyBorder="1" applyAlignment="1">
      <alignment vertical="center" wrapText="1"/>
    </xf>
    <xf numFmtId="0" fontId="0" fillId="0" borderId="14" xfId="0" applyFont="1" applyFill="1" applyBorder="1" applyAlignment="1">
      <alignment vertical="center" wrapText="1"/>
    </xf>
    <xf numFmtId="164" fontId="9" fillId="2" borderId="15" xfId="0" applyNumberFormat="1" applyFont="1" applyFill="1" applyBorder="1" applyAlignment="1">
      <alignment horizontal="left" vertical="center" wrapText="1"/>
    </xf>
    <xf numFmtId="0" fontId="11" fillId="2" borderId="3" xfId="0" applyFont="1" applyFill="1" applyBorder="1" applyAlignment="1">
      <alignment horizontal="left" vertical="center"/>
    </xf>
    <xf numFmtId="0" fontId="11" fillId="2" borderId="14" xfId="0" applyFont="1" applyFill="1" applyBorder="1" applyAlignment="1">
      <alignment horizontal="left" vertical="center"/>
    </xf>
    <xf numFmtId="164" fontId="15" fillId="2" borderId="15" xfId="0" applyNumberFormat="1" applyFont="1" applyFill="1" applyBorder="1" applyAlignment="1">
      <alignment horizontal="left" vertical="top" wrapText="1"/>
    </xf>
    <xf numFmtId="0" fontId="11" fillId="2" borderId="3" xfId="0" applyFont="1" applyFill="1" applyBorder="1" applyAlignment="1">
      <alignment horizontal="left" vertical="top"/>
    </xf>
    <xf numFmtId="0" fontId="11" fillId="2" borderId="14" xfId="0" applyFont="1" applyFill="1" applyBorder="1" applyAlignment="1">
      <alignment horizontal="left" vertical="top"/>
    </xf>
    <xf numFmtId="164" fontId="2" fillId="2" borderId="15" xfId="0" applyNumberFormat="1"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164" fontId="2" fillId="0" borderId="2" xfId="0" applyNumberFormat="1" applyFont="1" applyBorder="1" applyAlignment="1">
      <alignment horizontal="left" vertical="center" wrapText="1"/>
    </xf>
    <xf numFmtId="0" fontId="0" fillId="0" borderId="3" xfId="0" applyFont="1" applyBorder="1" applyAlignment="1">
      <alignment horizontal="left" vertical="center" wrapText="1"/>
    </xf>
    <xf numFmtId="0" fontId="0" fillId="0" borderId="14" xfId="0" applyFont="1" applyBorder="1" applyAlignment="1">
      <alignment horizontal="left" vertical="center" wrapText="1"/>
    </xf>
    <xf numFmtId="164" fontId="2" fillId="0" borderId="3" xfId="0" applyNumberFormat="1" applyFont="1" applyBorder="1" applyAlignment="1">
      <alignment horizontal="center" vertical="center"/>
    </xf>
    <xf numFmtId="164" fontId="2" fillId="0" borderId="2" xfId="0" applyNumberFormat="1" applyFont="1" applyBorder="1" applyAlignment="1">
      <alignment vertical="top" wrapText="1"/>
    </xf>
    <xf numFmtId="0" fontId="0" fillId="0" borderId="3" xfId="0" applyFont="1" applyBorder="1" applyAlignment="1">
      <alignment vertical="top" wrapText="1"/>
    </xf>
    <xf numFmtId="0" fontId="0" fillId="0" borderId="14" xfId="0" applyFont="1" applyBorder="1" applyAlignment="1">
      <alignment vertical="top" wrapText="1"/>
    </xf>
    <xf numFmtId="164" fontId="2" fillId="0" borderId="15" xfId="0" applyNumberFormat="1" applyFont="1" applyBorder="1" applyAlignment="1">
      <alignment vertical="top" wrapText="1"/>
    </xf>
    <xf numFmtId="164" fontId="2" fillId="0" borderId="15" xfId="0" applyNumberFormat="1" applyFont="1" applyFill="1" applyBorder="1" applyAlignment="1">
      <alignment vertical="top" wrapText="1"/>
    </xf>
    <xf numFmtId="0" fontId="0" fillId="0" borderId="3" xfId="0" applyFont="1" applyFill="1" applyBorder="1" applyAlignment="1">
      <alignment vertical="top" wrapText="1"/>
    </xf>
    <xf numFmtId="0" fontId="0" fillId="0" borderId="14" xfId="0" applyFont="1" applyFill="1" applyBorder="1" applyAlignment="1">
      <alignment vertical="top" wrapText="1"/>
    </xf>
    <xf numFmtId="164" fontId="2" fillId="0" borderId="15"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14" xfId="0" applyFont="1" applyBorder="1" applyAlignment="1">
      <alignment horizontal="center" vertical="center" wrapText="1"/>
    </xf>
    <xf numFmtId="164" fontId="2" fillId="0" borderId="3" xfId="0" applyNumberFormat="1"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xf numFmtId="0" fontId="8" fillId="0" borderId="0" xfId="0" applyFont="1" applyAlignment="1"/>
    <xf numFmtId="0" fontId="4" fillId="0" borderId="0" xfId="0" applyFont="1" applyAlignment="1"/>
    <xf numFmtId="0" fontId="1"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vertical="top" wrapText="1"/>
    </xf>
    <xf numFmtId="0" fontId="10"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xf>
    <xf numFmtId="0" fontId="2" fillId="0" borderId="1" xfId="0" applyFont="1" applyFill="1" applyBorder="1" applyAlignment="1">
      <alignment horizontal="center" vertical="center" wrapText="1"/>
    </xf>
    <xf numFmtId="0" fontId="0" fillId="0" borderId="1" xfId="0" applyFont="1" applyBorder="1" applyAlignment="1"/>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0" borderId="4" xfId="0" applyBorder="1" applyAlignment="1">
      <alignment vertical="center"/>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2" xfId="0" applyBorder="1" applyAlignment="1"/>
    <xf numFmtId="0" fontId="0" fillId="0" borderId="7" xfId="0" applyBorder="1" applyAlignment="1"/>
    <xf numFmtId="0" fontId="0" fillId="0" borderId="8" xfId="0" applyBorder="1" applyAlignment="1">
      <alignment vertical="center"/>
    </xf>
    <xf numFmtId="0" fontId="0" fillId="0" borderId="10" xfId="0" applyBorder="1" applyAlignment="1">
      <alignment vertical="center"/>
    </xf>
    <xf numFmtId="0" fontId="0" fillId="0" borderId="3" xfId="0" applyBorder="1" applyAlignment="1">
      <alignment vertical="center"/>
    </xf>
    <xf numFmtId="49" fontId="2" fillId="2" borderId="16"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vertical="center"/>
    </xf>
    <xf numFmtId="0" fontId="9" fillId="0" borderId="0" xfId="0" applyFont="1" applyFill="1" applyBorder="1" applyAlignment="1">
      <alignment horizontal="center" vertical="top" wrapText="1"/>
    </xf>
    <xf numFmtId="0" fontId="0" fillId="0" borderId="0" xfId="0" applyBorder="1" applyAlignment="1">
      <alignment horizontal="center"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1" xfId="0" applyFont="1" applyBorder="1" applyAlignment="1">
      <alignment horizontal="center" vertical="center" wrapText="1"/>
    </xf>
    <xf numFmtId="0" fontId="2" fillId="2" borderId="16" xfId="0" applyFont="1" applyFill="1" applyBorder="1" applyAlignment="1">
      <alignment vertical="center" wrapText="1"/>
    </xf>
    <xf numFmtId="0" fontId="2" fillId="2" borderId="1" xfId="0" applyFont="1" applyFill="1" applyBorder="1" applyAlignment="1">
      <alignment vertical="center" wrapText="1"/>
    </xf>
    <xf numFmtId="0" fontId="2" fillId="2" borderId="13" xfId="0" applyFont="1" applyFill="1" applyBorder="1" applyAlignment="1">
      <alignment vertical="center" wrapText="1"/>
    </xf>
    <xf numFmtId="49" fontId="2" fillId="2" borderId="4"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49" fontId="2" fillId="2" borderId="15"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2" borderId="3" xfId="0" applyNumberFormat="1" applyFont="1" applyFill="1" applyBorder="1" applyAlignment="1">
      <alignment vertical="center" wrapText="1"/>
    </xf>
    <xf numFmtId="0" fontId="0" fillId="2" borderId="3" xfId="0" applyFont="1" applyFill="1" applyBorder="1" applyAlignment="1">
      <alignment vertical="center" wrapText="1"/>
    </xf>
    <xf numFmtId="49" fontId="2"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49" fontId="2" fillId="0" borderId="13"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5"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Border="1" applyAlignment="1">
      <alignment vertical="center" wrapText="1"/>
    </xf>
    <xf numFmtId="49" fontId="2" fillId="0" borderId="15"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2" fillId="2" borderId="15" xfId="0" applyFont="1" applyFill="1" applyBorder="1" applyAlignment="1">
      <alignment vertical="center" wrapText="1"/>
    </xf>
    <xf numFmtId="0" fontId="5" fillId="0" borderId="3" xfId="0" applyFont="1" applyFill="1" applyBorder="1" applyAlignment="1">
      <alignment vertical="center" wrapText="1"/>
    </xf>
    <xf numFmtId="0" fontId="5" fillId="0" borderId="14" xfId="0" applyFont="1" applyFill="1" applyBorder="1" applyAlignment="1">
      <alignment vertical="center" wrapText="1"/>
    </xf>
    <xf numFmtId="49" fontId="0" fillId="0" borderId="3" xfId="0" applyNumberFormat="1" applyFont="1" applyFill="1" applyBorder="1" applyAlignment="1">
      <alignment vertical="center" wrapText="1"/>
    </xf>
    <xf numFmtId="49" fontId="0" fillId="0" borderId="14" xfId="0" applyNumberFormat="1" applyFont="1" applyFill="1" applyBorder="1" applyAlignment="1">
      <alignment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15" xfId="0" applyFont="1" applyFill="1" applyBorder="1" applyAlignment="1">
      <alignment vertical="top" wrapText="1"/>
    </xf>
    <xf numFmtId="0" fontId="2" fillId="2" borderId="3" xfId="0" applyFont="1" applyFill="1" applyBorder="1" applyAlignment="1">
      <alignment vertical="top" wrapText="1"/>
    </xf>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xf numFmtId="0" fontId="0" fillId="0" borderId="9" xfId="0" applyFont="1" applyBorder="1" applyAlignment="1"/>
    <xf numFmtId="0" fontId="2" fillId="0" borderId="14" xfId="0" applyFont="1" applyBorder="1" applyAlignment="1">
      <alignment vertical="center" wrapText="1"/>
    </xf>
    <xf numFmtId="0" fontId="0" fillId="0" borderId="1" xfId="0" applyFont="1" applyBorder="1" applyAlignment="1">
      <alignment vertical="center" wrapText="1"/>
    </xf>
    <xf numFmtId="0" fontId="0" fillId="0" borderId="2" xfId="0" applyFont="1" applyBorder="1" applyAlignment="1">
      <alignment vertical="center" wrapText="1"/>
    </xf>
    <xf numFmtId="0" fontId="2" fillId="0" borderId="16" xfId="0" applyFont="1" applyBorder="1" applyAlignment="1">
      <alignment vertical="center" wrapText="1"/>
    </xf>
    <xf numFmtId="0" fontId="0" fillId="0" borderId="13" xfId="0" applyFont="1" applyBorder="1" applyAlignment="1">
      <alignment vertical="center" wrapText="1"/>
    </xf>
    <xf numFmtId="49" fontId="2" fillId="0" borderId="4"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164" fontId="9" fillId="0" borderId="15" xfId="0" applyNumberFormat="1" applyFont="1" applyBorder="1" applyAlignment="1">
      <alignment vertical="top" wrapText="1"/>
    </xf>
    <xf numFmtId="0" fontId="11" fillId="0" borderId="3" xfId="0" applyFont="1" applyBorder="1" applyAlignment="1">
      <alignment vertical="top"/>
    </xf>
    <xf numFmtId="0" fontId="11" fillId="0" borderId="14" xfId="0" applyFont="1" applyBorder="1" applyAlignment="1">
      <alignment vertical="top"/>
    </xf>
    <xf numFmtId="164" fontId="1" fillId="0" borderId="0" xfId="0" applyNumberFormat="1" applyFont="1" applyAlignment="1">
      <alignment horizontal="center" vertical="center" wrapText="1"/>
    </xf>
    <xf numFmtId="164" fontId="1" fillId="0" borderId="0" xfId="0" applyNumberFormat="1" applyFont="1" applyAlignment="1">
      <alignment horizontal="left" vertical="top" wrapText="1"/>
    </xf>
    <xf numFmtId="0" fontId="12" fillId="0" borderId="0" xfId="0" applyFont="1" applyAlignment="1">
      <alignment horizontal="center" wrapText="1"/>
    </xf>
    <xf numFmtId="0" fontId="0" fillId="0" borderId="0" xfId="0" applyAlignment="1">
      <alignment horizontal="center" wrapText="1"/>
    </xf>
    <xf numFmtId="0" fontId="12" fillId="0" borderId="0" xfId="0" applyFont="1" applyAlignment="1">
      <alignment horizontal="left" wrapText="1"/>
    </xf>
    <xf numFmtId="164" fontId="12" fillId="0" borderId="0" xfId="0" applyNumberFormat="1" applyFont="1" applyAlignment="1">
      <alignment horizontal="center" wrapText="1"/>
    </xf>
    <xf numFmtId="0" fontId="0" fillId="0" borderId="0" xfId="0" applyFont="1" applyAlignment="1">
      <alignment horizontal="center" wrapText="1"/>
    </xf>
    <xf numFmtId="0" fontId="14" fillId="0" borderId="0" xfId="0" applyFont="1" applyAlignment="1">
      <alignment wrapText="1"/>
    </xf>
    <xf numFmtId="0" fontId="0" fillId="0" borderId="0" xfId="0" applyFont="1" applyAlignment="1">
      <alignment wrapText="1"/>
    </xf>
    <xf numFmtId="0" fontId="0" fillId="0" borderId="0" xfId="0" applyAlignment="1">
      <alignment wrapText="1"/>
    </xf>
    <xf numFmtId="0" fontId="5" fillId="0" borderId="0" xfId="0" applyFont="1" applyAlignment="1">
      <alignment wrapText="1"/>
    </xf>
    <xf numFmtId="164" fontId="1" fillId="0" borderId="0" xfId="0" applyNumberFormat="1" applyFont="1" applyAlignment="1">
      <alignment horizontal="center" vertical="top" wrapText="1"/>
    </xf>
    <xf numFmtId="0" fontId="14" fillId="0" borderId="0" xfId="0" applyFont="1" applyAlignment="1">
      <alignment horizontal="left" vertical="center" wrapText="1"/>
    </xf>
    <xf numFmtId="0" fontId="0" fillId="0" borderId="0" xfId="0" applyFont="1" applyAlignment="1">
      <alignment horizontal="left" vertical="center" wrapText="1"/>
    </xf>
    <xf numFmtId="164" fontId="12" fillId="0" borderId="0" xfId="0" applyNumberFormat="1" applyFont="1" applyBorder="1" applyAlignment="1">
      <alignment horizontal="center" wrapText="1"/>
    </xf>
    <xf numFmtId="0" fontId="12" fillId="0" borderId="0" xfId="0" applyFont="1" applyBorder="1" applyAlignment="1">
      <alignment horizontal="center" wrapText="1"/>
    </xf>
    <xf numFmtId="0" fontId="16" fillId="0" borderId="0" xfId="0" applyFont="1" applyBorder="1" applyAlignment="1">
      <alignment horizontal="center" wrapText="1"/>
    </xf>
    <xf numFmtId="0" fontId="12" fillId="0" borderId="0" xfId="0" applyFont="1" applyBorder="1" applyAlignment="1">
      <alignment horizontal="left" wrapText="1"/>
    </xf>
    <xf numFmtId="164" fontId="0" fillId="0" borderId="0" xfId="0" applyNumberFormat="1"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5"/>
  <sheetViews>
    <sheetView tabSelected="1" topLeftCell="A14" zoomScale="110" zoomScaleNormal="110" workbookViewId="0">
      <selection activeCell="M80" sqref="M80"/>
    </sheetView>
  </sheetViews>
  <sheetFormatPr defaultRowHeight="15" x14ac:dyDescent="0.25"/>
  <cols>
    <col min="1" max="1" width="10.85546875" customWidth="1"/>
    <col min="2" max="2" width="17.140625" customWidth="1"/>
    <col min="3" max="3" width="19.5703125" customWidth="1"/>
    <col min="4" max="4" width="14.5703125" customWidth="1"/>
    <col min="5" max="5" width="14.85546875" customWidth="1"/>
    <col min="6" max="6" width="19.85546875" customWidth="1"/>
    <col min="7" max="7" width="17.85546875" customWidth="1"/>
    <col min="8" max="8" width="14.42578125" customWidth="1"/>
    <col min="9" max="9" width="18.140625" customWidth="1"/>
    <col min="10" max="10" width="51.5703125" customWidth="1"/>
  </cols>
  <sheetData>
    <row r="1" spans="1:10" hidden="1" x14ac:dyDescent="0.25">
      <c r="H1" s="117"/>
      <c r="I1" s="118"/>
      <c r="J1" s="118"/>
    </row>
    <row r="2" spans="1:10" ht="15" hidden="1" customHeight="1" x14ac:dyDescent="0.25">
      <c r="H2" s="119"/>
      <c r="I2" s="120"/>
      <c r="J2" s="118"/>
    </row>
    <row r="3" spans="1:10" ht="15" hidden="1" customHeight="1" x14ac:dyDescent="0.25">
      <c r="H3" s="18"/>
      <c r="I3" s="119"/>
      <c r="J3" s="120"/>
    </row>
    <row r="4" spans="1:10" ht="15" hidden="1" customHeight="1" x14ac:dyDescent="0.25">
      <c r="H4" s="117"/>
      <c r="I4" s="121"/>
      <c r="J4" s="122"/>
    </row>
    <row r="5" spans="1:10" ht="31.5" customHeight="1" x14ac:dyDescent="0.25">
      <c r="A5" s="157" t="s">
        <v>60</v>
      </c>
      <c r="B5" s="157"/>
      <c r="C5" s="157"/>
      <c r="D5" s="157"/>
      <c r="E5" s="157"/>
      <c r="F5" s="157"/>
      <c r="G5" s="157"/>
      <c r="H5" s="157"/>
      <c r="I5" s="157"/>
      <c r="J5" s="157"/>
    </row>
    <row r="6" spans="1:10" ht="28.5" customHeight="1" x14ac:dyDescent="0.25">
      <c r="A6" s="157" t="s">
        <v>61</v>
      </c>
      <c r="B6" s="157"/>
      <c r="C6" s="157"/>
      <c r="D6" s="157"/>
      <c r="E6" s="157"/>
      <c r="F6" s="157"/>
      <c r="G6" s="157"/>
      <c r="H6" s="157"/>
      <c r="I6" s="157"/>
      <c r="J6" s="157"/>
    </row>
    <row r="7" spans="1:10" ht="15.75" x14ac:dyDescent="0.25">
      <c r="A7" s="12"/>
      <c r="B7" s="12"/>
      <c r="C7" s="12"/>
      <c r="D7" s="13" t="s">
        <v>62</v>
      </c>
      <c r="E7" s="14" t="s">
        <v>63</v>
      </c>
      <c r="F7" s="15" t="s">
        <v>101</v>
      </c>
      <c r="G7" s="16" t="s">
        <v>92</v>
      </c>
      <c r="H7" s="12"/>
      <c r="I7" s="12"/>
      <c r="J7" s="17"/>
    </row>
    <row r="8" spans="1:10" ht="14.25" customHeight="1" x14ac:dyDescent="0.25"/>
    <row r="9" spans="1:10" x14ac:dyDescent="0.25">
      <c r="A9" s="150" t="s">
        <v>58</v>
      </c>
      <c r="B9" s="150"/>
      <c r="C9" s="150"/>
      <c r="D9" s="150"/>
      <c r="E9" s="151"/>
      <c r="F9" s="152"/>
      <c r="G9" s="153"/>
      <c r="H9" s="153"/>
      <c r="I9" s="153"/>
      <c r="J9" s="153"/>
    </row>
    <row r="10" spans="1:10" x14ac:dyDescent="0.25">
      <c r="A10" s="154" t="s">
        <v>59</v>
      </c>
      <c r="B10" s="155"/>
      <c r="C10" s="155"/>
      <c r="D10" s="155"/>
      <c r="E10" s="155"/>
      <c r="F10" s="156"/>
      <c r="G10" s="156"/>
      <c r="H10" s="156"/>
      <c r="I10" s="156"/>
      <c r="J10" s="156"/>
    </row>
    <row r="11" spans="1:10" x14ac:dyDescent="0.25">
      <c r="A11" s="182" t="s">
        <v>13</v>
      </c>
      <c r="B11" s="183"/>
      <c r="C11" s="183"/>
      <c r="D11" s="183"/>
      <c r="E11" s="184"/>
      <c r="F11" s="184"/>
      <c r="G11" s="184"/>
      <c r="H11" s="184"/>
      <c r="I11" s="184"/>
      <c r="J11" s="184"/>
    </row>
    <row r="12" spans="1:10" ht="15" customHeight="1" x14ac:dyDescent="0.25">
      <c r="A12" s="185" t="s">
        <v>57</v>
      </c>
      <c r="B12" s="185"/>
      <c r="C12" s="185"/>
      <c r="D12" s="185"/>
      <c r="E12" s="186"/>
      <c r="F12" s="186"/>
      <c r="G12" s="186"/>
      <c r="H12" s="186"/>
      <c r="I12" s="186"/>
      <c r="J12" s="186"/>
    </row>
    <row r="13" spans="1:10" ht="17.25" customHeight="1" x14ac:dyDescent="0.25">
      <c r="A13" s="158" t="s">
        <v>0</v>
      </c>
      <c r="B13" s="158" t="s">
        <v>17</v>
      </c>
      <c r="C13" s="158" t="s">
        <v>47</v>
      </c>
      <c r="D13" s="189" t="s">
        <v>1</v>
      </c>
      <c r="E13" s="172" t="s">
        <v>48</v>
      </c>
      <c r="F13" s="158" t="s">
        <v>49</v>
      </c>
      <c r="G13" s="158" t="s">
        <v>50</v>
      </c>
      <c r="H13" s="161" t="s">
        <v>53</v>
      </c>
      <c r="I13" s="161"/>
      <c r="J13" s="161"/>
    </row>
    <row r="14" spans="1:10" ht="39.75" customHeight="1" x14ac:dyDescent="0.25">
      <c r="A14" s="187"/>
      <c r="B14" s="187"/>
      <c r="C14" s="187"/>
      <c r="D14" s="189"/>
      <c r="E14" s="176"/>
      <c r="F14" s="178"/>
      <c r="G14" s="159"/>
      <c r="H14" s="10" t="s">
        <v>51</v>
      </c>
      <c r="I14" s="10" t="s">
        <v>52</v>
      </c>
      <c r="J14" s="158" t="s">
        <v>54</v>
      </c>
    </row>
    <row r="15" spans="1:10" ht="53.25" customHeight="1" x14ac:dyDescent="0.25">
      <c r="A15" s="188"/>
      <c r="B15" s="188"/>
      <c r="C15" s="188"/>
      <c r="D15" s="189"/>
      <c r="E15" s="177"/>
      <c r="F15" s="171"/>
      <c r="G15" s="160"/>
      <c r="H15" s="11" t="s">
        <v>55</v>
      </c>
      <c r="I15" s="11" t="s">
        <v>56</v>
      </c>
      <c r="J15" s="171"/>
    </row>
    <row r="16" spans="1:10" x14ac:dyDescent="0.25">
      <c r="A16" s="1">
        <v>1</v>
      </c>
      <c r="B16" s="1">
        <v>2</v>
      </c>
      <c r="C16" s="1">
        <v>3</v>
      </c>
      <c r="D16" s="1">
        <v>4</v>
      </c>
      <c r="E16" s="1">
        <v>5</v>
      </c>
      <c r="F16" s="1">
        <v>6</v>
      </c>
      <c r="G16" s="3">
        <v>7</v>
      </c>
      <c r="H16" s="3">
        <v>8</v>
      </c>
      <c r="I16" s="3">
        <v>9</v>
      </c>
      <c r="J16" s="3">
        <v>10</v>
      </c>
    </row>
    <row r="17" spans="1:14" ht="29.25" customHeight="1" thickBot="1" x14ac:dyDescent="0.3">
      <c r="A17" s="172" t="s">
        <v>40</v>
      </c>
      <c r="B17" s="173"/>
      <c r="C17" s="173"/>
      <c r="D17" s="173"/>
      <c r="E17" s="173"/>
      <c r="F17" s="173"/>
      <c r="G17" s="174"/>
      <c r="H17" s="174"/>
      <c r="I17" s="174"/>
      <c r="J17" s="175"/>
    </row>
    <row r="18" spans="1:14" s="69" customFormat="1" ht="61.5" customHeight="1" x14ac:dyDescent="0.25">
      <c r="A18" s="179" t="s">
        <v>19</v>
      </c>
      <c r="B18" s="190" t="s">
        <v>11</v>
      </c>
      <c r="C18" s="190" t="s">
        <v>13</v>
      </c>
      <c r="D18" s="66" t="s">
        <v>2</v>
      </c>
      <c r="E18" s="67">
        <f>SUM(E19:E22)</f>
        <v>32470.899999999998</v>
      </c>
      <c r="F18" s="67">
        <f>SUM(F19:F22)</f>
        <v>32470.899999999998</v>
      </c>
      <c r="G18" s="68">
        <f>SUM(G19:G22)</f>
        <v>21867.175999999999</v>
      </c>
      <c r="H18" s="68">
        <f>G18-F18</f>
        <v>-10603.723999999998</v>
      </c>
      <c r="I18" s="68">
        <f>G18/F18*100</f>
        <v>67.343917168911233</v>
      </c>
      <c r="J18" s="126" t="s">
        <v>104</v>
      </c>
    </row>
    <row r="19" spans="1:14" s="69" customFormat="1" ht="66" customHeight="1" x14ac:dyDescent="0.25">
      <c r="A19" s="180"/>
      <c r="B19" s="191"/>
      <c r="C19" s="191"/>
      <c r="D19" s="70" t="s">
        <v>3</v>
      </c>
      <c r="E19" s="71">
        <v>0</v>
      </c>
      <c r="F19" s="71">
        <v>0</v>
      </c>
      <c r="G19" s="72">
        <v>0</v>
      </c>
      <c r="H19" s="72">
        <f>G19-F19</f>
        <v>0</v>
      </c>
      <c r="I19" s="72">
        <v>0</v>
      </c>
      <c r="J19" s="127"/>
      <c r="N19" s="69" t="s">
        <v>14</v>
      </c>
    </row>
    <row r="20" spans="1:14" s="69" customFormat="1" ht="90" customHeight="1" x14ac:dyDescent="0.25">
      <c r="A20" s="180"/>
      <c r="B20" s="191"/>
      <c r="C20" s="191"/>
      <c r="D20" s="70" t="s">
        <v>4</v>
      </c>
      <c r="E20" s="71">
        <v>342.1</v>
      </c>
      <c r="F20" s="71">
        <v>342.1</v>
      </c>
      <c r="G20" s="72">
        <v>314.05</v>
      </c>
      <c r="H20" s="72">
        <f>G20-F20</f>
        <v>-28.050000000000011</v>
      </c>
      <c r="I20" s="72">
        <f>G20/F20*100</f>
        <v>91.80064308681672</v>
      </c>
      <c r="J20" s="127"/>
    </row>
    <row r="21" spans="1:14" s="69" customFormat="1" ht="82.5" customHeight="1" x14ac:dyDescent="0.25">
      <c r="A21" s="180"/>
      <c r="B21" s="191"/>
      <c r="C21" s="191"/>
      <c r="D21" s="70" t="s">
        <v>5</v>
      </c>
      <c r="E21" s="71">
        <v>31668.2</v>
      </c>
      <c r="F21" s="71">
        <v>31668.2</v>
      </c>
      <c r="G21" s="72">
        <v>21390.441999999999</v>
      </c>
      <c r="H21" s="72">
        <f>G21-F21</f>
        <v>-10277.758000000002</v>
      </c>
      <c r="I21" s="72">
        <f>G21/F21*100</f>
        <v>67.545493586626321</v>
      </c>
      <c r="J21" s="127"/>
      <c r="L21" s="73"/>
    </row>
    <row r="22" spans="1:14" s="69" customFormat="1" ht="60.75" customHeight="1" thickBot="1" x14ac:dyDescent="0.3">
      <c r="A22" s="181"/>
      <c r="B22" s="192"/>
      <c r="C22" s="192"/>
      <c r="D22" s="74" t="s">
        <v>38</v>
      </c>
      <c r="E22" s="75">
        <v>460.6</v>
      </c>
      <c r="F22" s="75">
        <v>460.6</v>
      </c>
      <c r="G22" s="76">
        <v>162.684</v>
      </c>
      <c r="H22" s="76">
        <f>G22-F22</f>
        <v>-297.91600000000005</v>
      </c>
      <c r="I22" s="76">
        <f>G22/F22*100</f>
        <v>35.320017368649587</v>
      </c>
      <c r="J22" s="128"/>
      <c r="L22" s="167"/>
      <c r="M22" s="169"/>
    </row>
    <row r="23" spans="1:14" s="69" customFormat="1" ht="31.5" customHeight="1" x14ac:dyDescent="0.25">
      <c r="A23" s="193" t="s">
        <v>20</v>
      </c>
      <c r="B23" s="166" t="s">
        <v>12</v>
      </c>
      <c r="C23" s="166" t="s">
        <v>13</v>
      </c>
      <c r="D23" s="77" t="s">
        <v>2</v>
      </c>
      <c r="E23" s="78">
        <f>SUM(E24:E27)</f>
        <v>22958.7</v>
      </c>
      <c r="F23" s="78">
        <f>SUM(F24:F27)</f>
        <v>22958.7</v>
      </c>
      <c r="G23" s="79">
        <f>SUM(G24:G27)</f>
        <v>15076.9</v>
      </c>
      <c r="H23" s="79">
        <f t="shared" ref="H23:H52" si="0">G23-F23</f>
        <v>-7881.8000000000011</v>
      </c>
      <c r="I23" s="79">
        <f>G23/F23*100</f>
        <v>65.669658996371737</v>
      </c>
      <c r="J23" s="129" t="s">
        <v>107</v>
      </c>
      <c r="L23" s="168"/>
      <c r="M23" s="170"/>
    </row>
    <row r="24" spans="1:14" s="69" customFormat="1" ht="35.25" customHeight="1" x14ac:dyDescent="0.25">
      <c r="A24" s="180"/>
      <c r="B24" s="191"/>
      <c r="C24" s="191"/>
      <c r="D24" s="70" t="s">
        <v>3</v>
      </c>
      <c r="E24" s="71">
        <v>0</v>
      </c>
      <c r="F24" s="71">
        <v>0</v>
      </c>
      <c r="G24" s="72">
        <v>0</v>
      </c>
      <c r="H24" s="72">
        <f t="shared" si="0"/>
        <v>0</v>
      </c>
      <c r="I24" s="72">
        <v>0</v>
      </c>
      <c r="J24" s="130"/>
    </row>
    <row r="25" spans="1:14" s="69" customFormat="1" ht="34.5" customHeight="1" x14ac:dyDescent="0.25">
      <c r="A25" s="180"/>
      <c r="B25" s="191"/>
      <c r="C25" s="191"/>
      <c r="D25" s="70" t="s">
        <v>4</v>
      </c>
      <c r="E25" s="72">
        <v>0</v>
      </c>
      <c r="F25" s="72">
        <v>0</v>
      </c>
      <c r="G25" s="72">
        <v>0</v>
      </c>
      <c r="H25" s="72">
        <f t="shared" si="0"/>
        <v>0</v>
      </c>
      <c r="I25" s="72">
        <v>0</v>
      </c>
      <c r="J25" s="130"/>
    </row>
    <row r="26" spans="1:14" s="69" customFormat="1" ht="74.25" customHeight="1" x14ac:dyDescent="0.25">
      <c r="A26" s="180"/>
      <c r="B26" s="191"/>
      <c r="C26" s="191"/>
      <c r="D26" s="70" t="s">
        <v>5</v>
      </c>
      <c r="E26" s="71">
        <v>20962.3</v>
      </c>
      <c r="F26" s="71">
        <v>20962.3</v>
      </c>
      <c r="G26" s="72">
        <v>14893.4</v>
      </c>
      <c r="H26" s="72">
        <f t="shared" si="0"/>
        <v>-6068.9</v>
      </c>
      <c r="I26" s="72">
        <f>G26/F26*100</f>
        <v>71.048501357198404</v>
      </c>
      <c r="J26" s="130"/>
    </row>
    <row r="27" spans="1:14" s="69" customFormat="1" ht="49.5" customHeight="1" thickBot="1" x14ac:dyDescent="0.3">
      <c r="A27" s="194"/>
      <c r="B27" s="164"/>
      <c r="C27" s="164"/>
      <c r="D27" s="80" t="s">
        <v>38</v>
      </c>
      <c r="E27" s="81">
        <v>1996.4</v>
      </c>
      <c r="F27" s="81">
        <v>1996.4</v>
      </c>
      <c r="G27" s="82">
        <v>183.5</v>
      </c>
      <c r="H27" s="82">
        <f t="shared" si="0"/>
        <v>-1812.9</v>
      </c>
      <c r="I27" s="82">
        <f>G27/F27*100</f>
        <v>9.1915447806050885</v>
      </c>
      <c r="J27" s="131"/>
    </row>
    <row r="28" spans="1:14" s="69" customFormat="1" ht="55.5" customHeight="1" x14ac:dyDescent="0.25">
      <c r="A28" s="198" t="s">
        <v>21</v>
      </c>
      <c r="B28" s="223" t="s">
        <v>111</v>
      </c>
      <c r="C28" s="216" t="s">
        <v>18</v>
      </c>
      <c r="D28" s="66" t="s">
        <v>2</v>
      </c>
      <c r="E28" s="67">
        <f>SUM(E29:E32)</f>
        <v>2574.1999999999998</v>
      </c>
      <c r="F28" s="67">
        <f>SUM(F29:F32)</f>
        <v>2574.1999999999998</v>
      </c>
      <c r="G28" s="68">
        <f>SUM(G29:G32)</f>
        <v>2512.33</v>
      </c>
      <c r="H28" s="68">
        <f t="shared" si="0"/>
        <v>-61.869999999999891</v>
      </c>
      <c r="I28" s="68">
        <f>G28/F28*100</f>
        <v>97.596534845777327</v>
      </c>
      <c r="J28" s="132" t="s">
        <v>103</v>
      </c>
    </row>
    <row r="29" spans="1:14" s="69" customFormat="1" ht="36.75" customHeight="1" x14ac:dyDescent="0.25">
      <c r="A29" s="199"/>
      <c r="B29" s="224"/>
      <c r="C29" s="165"/>
      <c r="D29" s="70" t="s">
        <v>3</v>
      </c>
      <c r="E29" s="71">
        <v>0</v>
      </c>
      <c r="F29" s="71">
        <v>0</v>
      </c>
      <c r="G29" s="72">
        <v>0</v>
      </c>
      <c r="H29" s="72">
        <f t="shared" si="0"/>
        <v>0</v>
      </c>
      <c r="I29" s="72">
        <v>0</v>
      </c>
      <c r="J29" s="133"/>
    </row>
    <row r="30" spans="1:14" s="69" customFormat="1" ht="38.25" customHeight="1" x14ac:dyDescent="0.25">
      <c r="A30" s="200"/>
      <c r="B30" s="225"/>
      <c r="C30" s="201"/>
      <c r="D30" s="70" t="s">
        <v>4</v>
      </c>
      <c r="E30" s="71">
        <v>520</v>
      </c>
      <c r="F30" s="71">
        <v>520</v>
      </c>
      <c r="G30" s="72">
        <v>520</v>
      </c>
      <c r="H30" s="72">
        <f t="shared" si="0"/>
        <v>0</v>
      </c>
      <c r="I30" s="72">
        <f>G30/F30*100</f>
        <v>100</v>
      </c>
      <c r="J30" s="133"/>
    </row>
    <row r="31" spans="1:14" s="69" customFormat="1" ht="38.25" customHeight="1" x14ac:dyDescent="0.25">
      <c r="A31" s="200"/>
      <c r="B31" s="225"/>
      <c r="C31" s="201"/>
      <c r="D31" s="70" t="s">
        <v>5</v>
      </c>
      <c r="E31" s="71">
        <v>2054.1999999999998</v>
      </c>
      <c r="F31" s="71">
        <v>2054.1999999999998</v>
      </c>
      <c r="G31" s="72">
        <v>1992.33</v>
      </c>
      <c r="H31" s="72">
        <f t="shared" si="0"/>
        <v>-61.869999999999891</v>
      </c>
      <c r="I31" s="72">
        <f>G31/F31*100</f>
        <v>96.988121896602081</v>
      </c>
      <c r="J31" s="133"/>
    </row>
    <row r="32" spans="1:14" s="69" customFormat="1" ht="41.25" customHeight="1" x14ac:dyDescent="0.25">
      <c r="A32" s="200"/>
      <c r="B32" s="225"/>
      <c r="C32" s="201"/>
      <c r="D32" s="80" t="s">
        <v>38</v>
      </c>
      <c r="E32" s="81">
        <v>0</v>
      </c>
      <c r="F32" s="81">
        <v>0</v>
      </c>
      <c r="G32" s="82">
        <v>0</v>
      </c>
      <c r="H32" s="82">
        <f>G32-F32</f>
        <v>0</v>
      </c>
      <c r="I32" s="82">
        <v>0</v>
      </c>
      <c r="J32" s="134"/>
    </row>
    <row r="33" spans="1:11" s="69" customFormat="1" ht="21.75" customHeight="1" x14ac:dyDescent="0.25">
      <c r="A33" s="201"/>
      <c r="B33" s="225"/>
      <c r="C33" s="164" t="s">
        <v>79</v>
      </c>
      <c r="D33" s="70" t="s">
        <v>2</v>
      </c>
      <c r="E33" s="71">
        <f>SUM(E34:E37)</f>
        <v>1000</v>
      </c>
      <c r="F33" s="71">
        <f>SUM(F34:F37)</f>
        <v>1000</v>
      </c>
      <c r="G33" s="71">
        <f>SUM(G34:G37)</f>
        <v>0</v>
      </c>
      <c r="H33" s="82">
        <f>H36</f>
        <v>-1000</v>
      </c>
      <c r="I33" s="82">
        <f>G33/F33*100</f>
        <v>0</v>
      </c>
      <c r="J33" s="195" t="s">
        <v>102</v>
      </c>
    </row>
    <row r="34" spans="1:11" s="69" customFormat="1" ht="26.25" customHeight="1" x14ac:dyDescent="0.25">
      <c r="A34" s="201"/>
      <c r="B34" s="225"/>
      <c r="C34" s="165"/>
      <c r="D34" s="70" t="s">
        <v>3</v>
      </c>
      <c r="E34" s="71">
        <v>0</v>
      </c>
      <c r="F34" s="71">
        <v>0</v>
      </c>
      <c r="G34" s="72">
        <v>0</v>
      </c>
      <c r="H34" s="82">
        <f>G34-F34</f>
        <v>0</v>
      </c>
      <c r="I34" s="82">
        <v>0</v>
      </c>
      <c r="J34" s="196"/>
    </row>
    <row r="35" spans="1:11" s="69" customFormat="1" ht="36" customHeight="1" x14ac:dyDescent="0.25">
      <c r="A35" s="201"/>
      <c r="B35" s="225"/>
      <c r="C35" s="165"/>
      <c r="D35" s="70" t="s">
        <v>4</v>
      </c>
      <c r="E35" s="71">
        <v>0</v>
      </c>
      <c r="F35" s="71">
        <v>0</v>
      </c>
      <c r="G35" s="72">
        <v>0</v>
      </c>
      <c r="H35" s="82">
        <f>G35-F35</f>
        <v>0</v>
      </c>
      <c r="I35" s="82">
        <v>0</v>
      </c>
      <c r="J35" s="196"/>
    </row>
    <row r="36" spans="1:11" s="69" customFormat="1" ht="15.75" customHeight="1" x14ac:dyDescent="0.25">
      <c r="A36" s="201"/>
      <c r="B36" s="225"/>
      <c r="C36" s="165"/>
      <c r="D36" s="70" t="s">
        <v>5</v>
      </c>
      <c r="E36" s="71">
        <v>1000</v>
      </c>
      <c r="F36" s="71">
        <v>1000</v>
      </c>
      <c r="G36" s="72">
        <v>0</v>
      </c>
      <c r="H36" s="82">
        <f>G36-F36</f>
        <v>-1000</v>
      </c>
      <c r="I36" s="82">
        <f>G36/F36*100</f>
        <v>0</v>
      </c>
      <c r="J36" s="196"/>
    </row>
    <row r="37" spans="1:11" s="69" customFormat="1" ht="26.25" customHeight="1" x14ac:dyDescent="0.25">
      <c r="A37" s="201"/>
      <c r="B37" s="226"/>
      <c r="C37" s="166"/>
      <c r="D37" s="70" t="s">
        <v>38</v>
      </c>
      <c r="E37" s="71">
        <v>0</v>
      </c>
      <c r="F37" s="71">
        <v>0</v>
      </c>
      <c r="G37" s="72">
        <v>0</v>
      </c>
      <c r="H37" s="72">
        <f>G37-F37</f>
        <v>0</v>
      </c>
      <c r="I37" s="72">
        <v>0</v>
      </c>
      <c r="J37" s="197"/>
    </row>
    <row r="38" spans="1:11" x14ac:dyDescent="0.25">
      <c r="A38" s="203" t="s">
        <v>22</v>
      </c>
      <c r="B38" s="205" t="s">
        <v>93</v>
      </c>
      <c r="C38" s="205" t="s">
        <v>13</v>
      </c>
      <c r="D38" s="52" t="s">
        <v>2</v>
      </c>
      <c r="E38" s="29">
        <f>SUM(E39:E42)</f>
        <v>10000</v>
      </c>
      <c r="F38" s="29">
        <f>SUM(F39:F42)</f>
        <v>10000</v>
      </c>
      <c r="G38" s="22">
        <f>SUM(G39:G42)</f>
        <v>10000</v>
      </c>
      <c r="H38" s="8">
        <f t="shared" si="0"/>
        <v>0</v>
      </c>
      <c r="I38" s="8">
        <f>G38/F38*100</f>
        <v>100</v>
      </c>
      <c r="J38" s="135" t="s">
        <v>110</v>
      </c>
      <c r="K38" s="60"/>
    </row>
    <row r="39" spans="1:11" ht="50.25" customHeight="1" x14ac:dyDescent="0.25">
      <c r="A39" s="203"/>
      <c r="B39" s="206"/>
      <c r="C39" s="206"/>
      <c r="D39" s="51" t="s">
        <v>3</v>
      </c>
      <c r="E39" s="4">
        <v>10000</v>
      </c>
      <c r="F39" s="4">
        <v>10000</v>
      </c>
      <c r="G39" s="8">
        <v>10000</v>
      </c>
      <c r="H39" s="8">
        <f t="shared" si="0"/>
        <v>0</v>
      </c>
      <c r="I39" s="8">
        <f>G39/F39*100</f>
        <v>100</v>
      </c>
      <c r="J39" s="136"/>
      <c r="K39" s="60"/>
    </row>
    <row r="40" spans="1:11" ht="48" customHeight="1" x14ac:dyDescent="0.25">
      <c r="A40" s="203"/>
      <c r="B40" s="206"/>
      <c r="C40" s="206"/>
      <c r="D40" s="51" t="s">
        <v>4</v>
      </c>
      <c r="E40" s="4">
        <v>0</v>
      </c>
      <c r="F40" s="4">
        <v>0</v>
      </c>
      <c r="G40" s="8">
        <v>0</v>
      </c>
      <c r="H40" s="8">
        <f t="shared" si="0"/>
        <v>0</v>
      </c>
      <c r="I40" s="8">
        <v>0</v>
      </c>
      <c r="J40" s="136"/>
      <c r="K40" s="60"/>
    </row>
    <row r="41" spans="1:11" ht="40.5" customHeight="1" x14ac:dyDescent="0.25">
      <c r="A41" s="203"/>
      <c r="B41" s="206"/>
      <c r="C41" s="206"/>
      <c r="D41" s="51" t="s">
        <v>5</v>
      </c>
      <c r="E41" s="4">
        <v>0</v>
      </c>
      <c r="F41" s="4">
        <v>0</v>
      </c>
      <c r="G41" s="8">
        <v>0</v>
      </c>
      <c r="H41" s="8">
        <f t="shared" si="0"/>
        <v>0</v>
      </c>
      <c r="I41" s="8">
        <v>0</v>
      </c>
      <c r="J41" s="136"/>
      <c r="K41" s="60"/>
    </row>
    <row r="42" spans="1:11" ht="40.5" customHeight="1" thickBot="1" x14ac:dyDescent="0.3">
      <c r="A42" s="203"/>
      <c r="B42" s="207"/>
      <c r="C42" s="207"/>
      <c r="D42" s="48" t="s">
        <v>38</v>
      </c>
      <c r="E42" s="28">
        <v>0</v>
      </c>
      <c r="F42" s="28">
        <v>0</v>
      </c>
      <c r="G42" s="56">
        <v>0</v>
      </c>
      <c r="H42" s="56">
        <f t="shared" si="0"/>
        <v>0</v>
      </c>
      <c r="I42" s="56">
        <v>0</v>
      </c>
      <c r="J42" s="137"/>
      <c r="K42" s="60"/>
    </row>
    <row r="43" spans="1:11" ht="15" customHeight="1" x14ac:dyDescent="0.25">
      <c r="A43" s="214" t="s">
        <v>23</v>
      </c>
      <c r="B43" s="210" t="s">
        <v>94</v>
      </c>
      <c r="C43" s="210" t="s">
        <v>13</v>
      </c>
      <c r="D43" s="50" t="s">
        <v>2</v>
      </c>
      <c r="E43" s="30">
        <f>SUM(E44:E47)</f>
        <v>0</v>
      </c>
      <c r="F43" s="30">
        <f>SUM(F44:F47)</f>
        <v>0</v>
      </c>
      <c r="G43" s="27">
        <f>SUM(G44:G47)</f>
        <v>0</v>
      </c>
      <c r="H43" s="27">
        <f t="shared" si="0"/>
        <v>0</v>
      </c>
      <c r="I43" s="27">
        <v>0</v>
      </c>
      <c r="J43" s="85" t="s">
        <v>64</v>
      </c>
      <c r="K43" s="60"/>
    </row>
    <row r="44" spans="1:11" ht="24" x14ac:dyDescent="0.25">
      <c r="A44" s="214"/>
      <c r="B44" s="211"/>
      <c r="C44" s="211"/>
      <c r="D44" s="51" t="s">
        <v>3</v>
      </c>
      <c r="E44" s="4">
        <v>0</v>
      </c>
      <c r="F44" s="4">
        <v>0</v>
      </c>
      <c r="G44" s="8">
        <v>0</v>
      </c>
      <c r="H44" s="8">
        <f t="shared" si="0"/>
        <v>0</v>
      </c>
      <c r="I44" s="8">
        <v>0</v>
      </c>
      <c r="J44" s="86"/>
      <c r="K44" s="60"/>
    </row>
    <row r="45" spans="1:11" ht="39.75" customHeight="1" x14ac:dyDescent="0.25">
      <c r="A45" s="214"/>
      <c r="B45" s="211"/>
      <c r="C45" s="211"/>
      <c r="D45" s="51" t="s">
        <v>4</v>
      </c>
      <c r="E45" s="4">
        <v>0</v>
      </c>
      <c r="F45" s="4">
        <v>0</v>
      </c>
      <c r="G45" s="8">
        <v>0</v>
      </c>
      <c r="H45" s="8">
        <f t="shared" si="0"/>
        <v>0</v>
      </c>
      <c r="I45" s="8">
        <v>0</v>
      </c>
      <c r="J45" s="86"/>
      <c r="K45" s="60"/>
    </row>
    <row r="46" spans="1:11" x14ac:dyDescent="0.25">
      <c r="A46" s="219"/>
      <c r="B46" s="217"/>
      <c r="C46" s="217"/>
      <c r="D46" s="51" t="s">
        <v>5</v>
      </c>
      <c r="E46" s="4">
        <v>0</v>
      </c>
      <c r="F46" s="4">
        <v>0</v>
      </c>
      <c r="G46" s="8">
        <v>0</v>
      </c>
      <c r="H46" s="8">
        <f t="shared" si="0"/>
        <v>0</v>
      </c>
      <c r="I46" s="8">
        <v>0</v>
      </c>
      <c r="J46" s="86"/>
      <c r="K46" s="60"/>
    </row>
    <row r="47" spans="1:11" ht="26.25" customHeight="1" thickBot="1" x14ac:dyDescent="0.3">
      <c r="A47" s="220"/>
      <c r="B47" s="218"/>
      <c r="C47" s="218"/>
      <c r="D47" s="23" t="s">
        <v>38</v>
      </c>
      <c r="E47" s="31">
        <v>0</v>
      </c>
      <c r="F47" s="31">
        <v>0</v>
      </c>
      <c r="G47" s="25">
        <v>0</v>
      </c>
      <c r="H47" s="25">
        <f t="shared" si="0"/>
        <v>0</v>
      </c>
      <c r="I47" s="25">
        <v>0</v>
      </c>
      <c r="J47" s="87"/>
      <c r="K47" s="60"/>
    </row>
    <row r="48" spans="1:11" x14ac:dyDescent="0.25">
      <c r="A48" s="221"/>
      <c r="B48" s="205" t="s">
        <v>6</v>
      </c>
      <c r="C48" s="205"/>
      <c r="D48" s="52" t="s">
        <v>2</v>
      </c>
      <c r="E48" s="29">
        <f>E49+E50+E51+E52</f>
        <v>69003.8</v>
      </c>
      <c r="F48" s="29">
        <f>SUM(F49:F52)</f>
        <v>69003.8</v>
      </c>
      <c r="G48" s="22">
        <f>SUM(G49:G52)</f>
        <v>49456.405999999995</v>
      </c>
      <c r="H48" s="22">
        <f t="shared" si="0"/>
        <v>-19547.394000000008</v>
      </c>
      <c r="I48" s="22">
        <f>G48/F48*100</f>
        <v>71.672003570817836</v>
      </c>
      <c r="J48" s="138" t="s">
        <v>64</v>
      </c>
      <c r="K48" s="60"/>
    </row>
    <row r="49" spans="1:16" ht="24" x14ac:dyDescent="0.25">
      <c r="A49" s="162"/>
      <c r="B49" s="206"/>
      <c r="C49" s="206"/>
      <c r="D49" s="51" t="s">
        <v>3</v>
      </c>
      <c r="E49" s="4">
        <f>E19+E24+E39+E44+E29</f>
        <v>10000</v>
      </c>
      <c r="F49" s="4">
        <f>F19+F24+F39+F44+F29</f>
        <v>10000</v>
      </c>
      <c r="G49" s="8">
        <f>G19+G24+G29+G39+G44</f>
        <v>10000</v>
      </c>
      <c r="H49" s="8">
        <f t="shared" si="0"/>
        <v>0</v>
      </c>
      <c r="I49" s="8">
        <f>G49/F49*100</f>
        <v>100</v>
      </c>
      <c r="J49" s="86"/>
      <c r="K49" s="60"/>
    </row>
    <row r="50" spans="1:16" ht="24.75" customHeight="1" x14ac:dyDescent="0.25">
      <c r="A50" s="162"/>
      <c r="B50" s="206"/>
      <c r="C50" s="206"/>
      <c r="D50" s="51" t="s">
        <v>4</v>
      </c>
      <c r="E50" s="4">
        <f>E20+E25+E40+E45+E30</f>
        <v>862.1</v>
      </c>
      <c r="F50" s="4">
        <f>F20+F25+F40+F45+F30</f>
        <v>862.1</v>
      </c>
      <c r="G50" s="8">
        <f>G20+G25+G30+G40+G45</f>
        <v>834.05</v>
      </c>
      <c r="H50" s="8">
        <f t="shared" si="0"/>
        <v>-28.050000000000068</v>
      </c>
      <c r="I50" s="8">
        <f>G50/F50*100</f>
        <v>96.746317132583215</v>
      </c>
      <c r="J50" s="86"/>
      <c r="K50" s="60"/>
    </row>
    <row r="51" spans="1:16" ht="14.25" customHeight="1" x14ac:dyDescent="0.25">
      <c r="A51" s="162"/>
      <c r="B51" s="206"/>
      <c r="C51" s="206"/>
      <c r="D51" s="51" t="s">
        <v>5</v>
      </c>
      <c r="E51" s="71">
        <f>E36+E31+E26+E21</f>
        <v>55684.7</v>
      </c>
      <c r="F51" s="4">
        <f>F21+F26+F41+F46+F36+F31</f>
        <v>55684.7</v>
      </c>
      <c r="G51" s="8">
        <f>G26+G21+G36+G31</f>
        <v>38276.171999999999</v>
      </c>
      <c r="H51" s="8">
        <f t="shared" si="0"/>
        <v>-17408.527999999998</v>
      </c>
      <c r="I51" s="8">
        <f>G51/F51*100</f>
        <v>68.737322819374086</v>
      </c>
      <c r="J51" s="86"/>
      <c r="K51" s="60"/>
      <c r="L51" s="263"/>
      <c r="M51" s="263"/>
      <c r="N51" s="263"/>
      <c r="O51" s="263"/>
      <c r="P51" s="263"/>
    </row>
    <row r="52" spans="1:16" ht="24.75" customHeight="1" x14ac:dyDescent="0.25">
      <c r="A52" s="222"/>
      <c r="B52" s="207"/>
      <c r="C52" s="207"/>
      <c r="D52" s="48" t="s">
        <v>38</v>
      </c>
      <c r="E52" s="28">
        <f>E22+E27+E42+E47+E32</f>
        <v>2457</v>
      </c>
      <c r="F52" s="28">
        <f>F22+F27+F42+F47+F32</f>
        <v>2457</v>
      </c>
      <c r="G52" s="56">
        <f>G22+G27+G32+G42+G47</f>
        <v>346.18399999999997</v>
      </c>
      <c r="H52" s="56">
        <f t="shared" si="0"/>
        <v>-2110.8159999999998</v>
      </c>
      <c r="I52" s="56">
        <f>G52/F52*100</f>
        <v>14.089702889702888</v>
      </c>
      <c r="J52" s="86"/>
      <c r="K52" s="60"/>
    </row>
    <row r="53" spans="1:16" ht="32.25" customHeight="1" x14ac:dyDescent="0.25">
      <c r="A53" s="162" t="s">
        <v>41</v>
      </c>
      <c r="B53" s="162"/>
      <c r="C53" s="162"/>
      <c r="D53" s="162"/>
      <c r="E53" s="162"/>
      <c r="F53" s="162"/>
      <c r="G53" s="163"/>
      <c r="H53" s="163"/>
      <c r="I53" s="163"/>
      <c r="J53" s="163"/>
      <c r="K53" s="60"/>
    </row>
    <row r="54" spans="1:16" x14ac:dyDescent="0.25">
      <c r="A54" s="202" t="s">
        <v>24</v>
      </c>
      <c r="B54" s="205" t="s">
        <v>43</v>
      </c>
      <c r="C54" s="205" t="s">
        <v>13</v>
      </c>
      <c r="D54" s="83" t="s">
        <v>2</v>
      </c>
      <c r="E54" s="29">
        <f>SUM(E55:E58)</f>
        <v>92026</v>
      </c>
      <c r="F54" s="29">
        <f>SUM(F56:F58)</f>
        <v>92026</v>
      </c>
      <c r="G54" s="22">
        <f>SUM(G55:G58)</f>
        <v>57920.6</v>
      </c>
      <c r="H54" s="22">
        <f>G54-F54</f>
        <v>-34105.4</v>
      </c>
      <c r="I54" s="22">
        <f>G54/F54*100</f>
        <v>62.939386695064435</v>
      </c>
      <c r="J54" s="139" t="s">
        <v>108</v>
      </c>
      <c r="K54" s="60"/>
    </row>
    <row r="55" spans="1:16" ht="24" x14ac:dyDescent="0.25">
      <c r="A55" s="203"/>
      <c r="B55" s="206"/>
      <c r="C55" s="206"/>
      <c r="D55" s="51" t="s">
        <v>3</v>
      </c>
      <c r="E55" s="4">
        <f>SUM(F55:F55)</f>
        <v>0</v>
      </c>
      <c r="F55" s="5">
        <v>0</v>
      </c>
      <c r="G55" s="8">
        <v>0</v>
      </c>
      <c r="H55" s="8">
        <f>G55-F55</f>
        <v>0</v>
      </c>
      <c r="I55" s="8">
        <v>0</v>
      </c>
      <c r="J55" s="140"/>
      <c r="K55" s="60"/>
    </row>
    <row r="56" spans="1:16" ht="38.25" customHeight="1" x14ac:dyDescent="0.25">
      <c r="A56" s="203"/>
      <c r="B56" s="206"/>
      <c r="C56" s="206"/>
      <c r="D56" s="51" t="s">
        <v>4</v>
      </c>
      <c r="E56" s="4">
        <f>SUM(F56:F56)</f>
        <v>0</v>
      </c>
      <c r="F56" s="4">
        <v>0</v>
      </c>
      <c r="G56" s="8">
        <v>0</v>
      </c>
      <c r="H56" s="8">
        <f t="shared" ref="H56:H88" si="1">G56-F56</f>
        <v>0</v>
      </c>
      <c r="I56" s="8">
        <v>0</v>
      </c>
      <c r="J56" s="140"/>
      <c r="K56" s="60"/>
    </row>
    <row r="57" spans="1:16" ht="42" customHeight="1" x14ac:dyDescent="0.25">
      <c r="A57" s="203"/>
      <c r="B57" s="206"/>
      <c r="C57" s="206"/>
      <c r="D57" s="51" t="s">
        <v>5</v>
      </c>
      <c r="E57" s="4">
        <v>84438.3</v>
      </c>
      <c r="F57" s="4">
        <v>84438.3</v>
      </c>
      <c r="G57" s="8">
        <v>53944.6</v>
      </c>
      <c r="H57" s="8">
        <f t="shared" si="1"/>
        <v>-30493.700000000004</v>
      </c>
      <c r="I57" s="8">
        <f>G57/F57*100</f>
        <v>63.88641173495914</v>
      </c>
      <c r="J57" s="140"/>
      <c r="K57" s="39"/>
    </row>
    <row r="58" spans="1:16" ht="42" customHeight="1" thickBot="1" x14ac:dyDescent="0.3">
      <c r="A58" s="208"/>
      <c r="B58" s="209"/>
      <c r="C58" s="209"/>
      <c r="D58" s="23" t="s">
        <v>38</v>
      </c>
      <c r="E58" s="31">
        <v>7587.7</v>
      </c>
      <c r="F58" s="31">
        <v>7587.7</v>
      </c>
      <c r="G58" s="58">
        <v>3976</v>
      </c>
      <c r="H58" s="25">
        <f t="shared" si="1"/>
        <v>-3611.7</v>
      </c>
      <c r="I58" s="25">
        <f>G58/F58*100</f>
        <v>52.400595700937046</v>
      </c>
      <c r="J58" s="141"/>
      <c r="K58" s="60"/>
    </row>
    <row r="59" spans="1:16" ht="42" customHeight="1" x14ac:dyDescent="0.25">
      <c r="A59" s="202" t="s">
        <v>25</v>
      </c>
      <c r="B59" s="205" t="s">
        <v>95</v>
      </c>
      <c r="C59" s="205" t="s">
        <v>13</v>
      </c>
      <c r="D59" s="52" t="s">
        <v>2</v>
      </c>
      <c r="E59" s="29">
        <v>100</v>
      </c>
      <c r="F59" s="29">
        <f>SUM(F60:F63)</f>
        <v>1000</v>
      </c>
      <c r="G59" s="22">
        <f>SUM(G60:G63)</f>
        <v>1000</v>
      </c>
      <c r="H59" s="22">
        <f t="shared" si="1"/>
        <v>0</v>
      </c>
      <c r="I59" s="22">
        <f>G59/F59*100</f>
        <v>100</v>
      </c>
      <c r="J59" s="142" t="s">
        <v>100</v>
      </c>
      <c r="K59" s="60"/>
    </row>
    <row r="60" spans="1:16" ht="29.25" customHeight="1" x14ac:dyDescent="0.25">
      <c r="A60" s="203"/>
      <c r="B60" s="206"/>
      <c r="C60" s="206"/>
      <c r="D60" s="51" t="s">
        <v>3</v>
      </c>
      <c r="E60" s="4">
        <f>SUM(F60:F60)</f>
        <v>0</v>
      </c>
      <c r="F60" s="4">
        <v>0</v>
      </c>
      <c r="G60" s="8">
        <v>0</v>
      </c>
      <c r="H60" s="8">
        <f t="shared" si="1"/>
        <v>0</v>
      </c>
      <c r="I60" s="8">
        <v>0</v>
      </c>
      <c r="J60" s="140"/>
      <c r="K60" s="60"/>
    </row>
    <row r="61" spans="1:16" ht="24.75" customHeight="1" x14ac:dyDescent="0.25">
      <c r="A61" s="203"/>
      <c r="B61" s="206"/>
      <c r="C61" s="206"/>
      <c r="D61" s="51" t="s">
        <v>4</v>
      </c>
      <c r="E61" s="4">
        <f>SUM(F61:F61)</f>
        <v>0</v>
      </c>
      <c r="F61" s="4">
        <v>0</v>
      </c>
      <c r="G61" s="8">
        <v>0</v>
      </c>
      <c r="H61" s="8">
        <f t="shared" si="1"/>
        <v>0</v>
      </c>
      <c r="I61" s="8">
        <v>0</v>
      </c>
      <c r="J61" s="140"/>
      <c r="K61" s="60"/>
    </row>
    <row r="62" spans="1:16" ht="14.25" customHeight="1" x14ac:dyDescent="0.25">
      <c r="A62" s="203"/>
      <c r="B62" s="206"/>
      <c r="C62" s="206"/>
      <c r="D62" s="51" t="s">
        <v>5</v>
      </c>
      <c r="E62" s="4">
        <v>1000</v>
      </c>
      <c r="F62" s="4">
        <v>1000</v>
      </c>
      <c r="G62" s="8">
        <v>1000</v>
      </c>
      <c r="H62" s="8">
        <f t="shared" si="1"/>
        <v>0</v>
      </c>
      <c r="I62" s="8">
        <f>G62/F62*100</f>
        <v>100</v>
      </c>
      <c r="J62" s="140"/>
      <c r="K62" s="60"/>
    </row>
    <row r="63" spans="1:16" ht="78.75" customHeight="1" thickBot="1" x14ac:dyDescent="0.3">
      <c r="A63" s="204"/>
      <c r="B63" s="207"/>
      <c r="C63" s="207"/>
      <c r="D63" s="48" t="s">
        <v>38</v>
      </c>
      <c r="E63" s="28">
        <f>SUM(F63:F63)</f>
        <v>0</v>
      </c>
      <c r="F63" s="28">
        <v>0</v>
      </c>
      <c r="G63" s="56">
        <v>0</v>
      </c>
      <c r="H63" s="56">
        <f t="shared" si="1"/>
        <v>0</v>
      </c>
      <c r="I63" s="56">
        <v>0</v>
      </c>
      <c r="J63" s="141"/>
      <c r="K63" s="60"/>
    </row>
    <row r="64" spans="1:16" ht="19.5" customHeight="1" x14ac:dyDescent="0.25">
      <c r="A64" s="213" t="s">
        <v>26</v>
      </c>
      <c r="B64" s="210" t="s">
        <v>15</v>
      </c>
      <c r="C64" s="210" t="s">
        <v>13</v>
      </c>
      <c r="D64" s="50" t="s">
        <v>2</v>
      </c>
      <c r="E64" s="30">
        <f>SUM(E65:E68)</f>
        <v>110953.5</v>
      </c>
      <c r="F64" s="30">
        <f>SUM(F65:F68)</f>
        <v>110953.5</v>
      </c>
      <c r="G64" s="27">
        <f>SUM(G65:G68)</f>
        <v>65288.543999999994</v>
      </c>
      <c r="H64" s="27">
        <f t="shared" si="1"/>
        <v>-45664.956000000006</v>
      </c>
      <c r="I64" s="27">
        <f>G64/F64*100</f>
        <v>58.843158620503175</v>
      </c>
      <c r="J64" s="143" t="s">
        <v>109</v>
      </c>
      <c r="K64" s="60"/>
    </row>
    <row r="65" spans="1:11" ht="25.5" customHeight="1" x14ac:dyDescent="0.25">
      <c r="A65" s="214"/>
      <c r="B65" s="211"/>
      <c r="C65" s="211"/>
      <c r="D65" s="51" t="s">
        <v>3</v>
      </c>
      <c r="E65" s="4">
        <f>SUM(F65:F65)</f>
        <v>0</v>
      </c>
      <c r="F65" s="4">
        <v>0</v>
      </c>
      <c r="G65" s="8">
        <v>0</v>
      </c>
      <c r="H65" s="8">
        <f t="shared" si="1"/>
        <v>0</v>
      </c>
      <c r="I65" s="8">
        <v>0</v>
      </c>
      <c r="J65" s="144"/>
      <c r="K65" s="60"/>
    </row>
    <row r="66" spans="1:11" ht="27" customHeight="1" x14ac:dyDescent="0.25">
      <c r="A66" s="214"/>
      <c r="B66" s="211"/>
      <c r="C66" s="124"/>
      <c r="D66" s="51" t="s">
        <v>4</v>
      </c>
      <c r="E66" s="4">
        <v>50</v>
      </c>
      <c r="F66" s="4">
        <v>50</v>
      </c>
      <c r="G66" s="8">
        <v>50</v>
      </c>
      <c r="H66" s="8">
        <f>G66-F66</f>
        <v>0</v>
      </c>
      <c r="I66" s="8">
        <f>G66/F66*100</f>
        <v>100</v>
      </c>
      <c r="J66" s="144"/>
      <c r="K66" s="60"/>
    </row>
    <row r="67" spans="1:11" s="65" customFormat="1" ht="54" customHeight="1" x14ac:dyDescent="0.25">
      <c r="A67" s="214"/>
      <c r="B67" s="211"/>
      <c r="C67" s="124"/>
      <c r="D67" s="63" t="s">
        <v>5</v>
      </c>
      <c r="E67" s="4">
        <v>98828.5</v>
      </c>
      <c r="F67" s="4">
        <v>98828.5</v>
      </c>
      <c r="G67" s="59">
        <v>62605.7</v>
      </c>
      <c r="H67" s="59">
        <f t="shared" si="1"/>
        <v>-36222.800000000003</v>
      </c>
      <c r="I67" s="59">
        <f>G67/F67*100</f>
        <v>63.347819707877782</v>
      </c>
      <c r="J67" s="144"/>
      <c r="K67" s="64"/>
    </row>
    <row r="68" spans="1:11" ht="222" customHeight="1" thickBot="1" x14ac:dyDescent="0.3">
      <c r="A68" s="214"/>
      <c r="B68" s="211"/>
      <c r="C68" s="124"/>
      <c r="D68" s="48" t="s">
        <v>38</v>
      </c>
      <c r="E68" s="28">
        <v>12075</v>
      </c>
      <c r="F68" s="28">
        <v>12075</v>
      </c>
      <c r="G68" s="56">
        <v>2632.8440000000001</v>
      </c>
      <c r="H68" s="56">
        <f t="shared" si="1"/>
        <v>-9442.155999999999</v>
      </c>
      <c r="I68" s="56">
        <f>G68/F68*100</f>
        <v>21.80409109730849</v>
      </c>
      <c r="J68" s="145"/>
      <c r="K68" s="60"/>
    </row>
    <row r="69" spans="1:11" ht="20.25" customHeight="1" x14ac:dyDescent="0.25">
      <c r="A69" s="215"/>
      <c r="B69" s="124"/>
      <c r="C69" s="116" t="s">
        <v>29</v>
      </c>
      <c r="D69" s="50" t="s">
        <v>2</v>
      </c>
      <c r="E69" s="30">
        <f>SUM(E70:E73)</f>
        <v>0</v>
      </c>
      <c r="F69" s="30">
        <f>SUM(F70:F73)</f>
        <v>0</v>
      </c>
      <c r="G69" s="27">
        <f>SUM(G70:G73)</f>
        <v>0</v>
      </c>
      <c r="H69" s="27">
        <f t="shared" si="1"/>
        <v>0</v>
      </c>
      <c r="I69" s="27">
        <v>0</v>
      </c>
      <c r="J69" s="146" t="s">
        <v>97</v>
      </c>
      <c r="K69" s="60"/>
    </row>
    <row r="70" spans="1:11" ht="24.75" customHeight="1" x14ac:dyDescent="0.25">
      <c r="A70" s="215"/>
      <c r="B70" s="124"/>
      <c r="C70" s="212"/>
      <c r="D70" s="51" t="s">
        <v>3</v>
      </c>
      <c r="E70" s="4">
        <f>SUM(F70:F70)</f>
        <v>0</v>
      </c>
      <c r="F70" s="4">
        <v>0</v>
      </c>
      <c r="G70" s="8">
        <v>0</v>
      </c>
      <c r="H70" s="8">
        <f t="shared" si="1"/>
        <v>0</v>
      </c>
      <c r="I70" s="8">
        <v>0</v>
      </c>
      <c r="J70" s="147"/>
      <c r="K70" s="60"/>
    </row>
    <row r="71" spans="1:11" ht="47.25" customHeight="1" x14ac:dyDescent="0.25">
      <c r="A71" s="215"/>
      <c r="B71" s="124"/>
      <c r="C71" s="106"/>
      <c r="D71" s="51" t="s">
        <v>4</v>
      </c>
      <c r="E71" s="4">
        <f>SUM(F71:F71)</f>
        <v>0</v>
      </c>
      <c r="F71" s="4">
        <v>0</v>
      </c>
      <c r="G71" s="8">
        <v>0</v>
      </c>
      <c r="H71" s="8">
        <f t="shared" si="1"/>
        <v>0</v>
      </c>
      <c r="I71" s="8">
        <v>0</v>
      </c>
      <c r="J71" s="147"/>
      <c r="K71" s="60"/>
    </row>
    <row r="72" spans="1:11" ht="18.75" customHeight="1" x14ac:dyDescent="0.25">
      <c r="A72" s="215"/>
      <c r="B72" s="124"/>
      <c r="C72" s="106"/>
      <c r="D72" s="51" t="s">
        <v>5</v>
      </c>
      <c r="E72" s="4">
        <v>0</v>
      </c>
      <c r="F72" s="4">
        <v>0</v>
      </c>
      <c r="G72" s="8">
        <v>0</v>
      </c>
      <c r="H72" s="8">
        <f t="shared" si="1"/>
        <v>0</v>
      </c>
      <c r="I72" s="8">
        <v>0</v>
      </c>
      <c r="J72" s="147"/>
      <c r="K72" s="60"/>
    </row>
    <row r="73" spans="1:11" ht="27.75" customHeight="1" thickBot="1" x14ac:dyDescent="0.3">
      <c r="A73" s="215"/>
      <c r="B73" s="124"/>
      <c r="C73" s="107"/>
      <c r="D73" s="23" t="s">
        <v>38</v>
      </c>
      <c r="E73" s="31">
        <f>SUM(F73:F73)</f>
        <v>0</v>
      </c>
      <c r="F73" s="31">
        <v>0</v>
      </c>
      <c r="G73" s="25">
        <v>0</v>
      </c>
      <c r="H73" s="25">
        <f t="shared" si="1"/>
        <v>0</v>
      </c>
      <c r="I73" s="25">
        <v>0</v>
      </c>
      <c r="J73" s="148"/>
      <c r="K73" s="60"/>
    </row>
    <row r="74" spans="1:11" ht="16.5" customHeight="1" x14ac:dyDescent="0.25">
      <c r="A74" s="215"/>
      <c r="B74" s="106"/>
      <c r="C74" s="211" t="s">
        <v>37</v>
      </c>
      <c r="D74" s="52" t="s">
        <v>2</v>
      </c>
      <c r="E74" s="29">
        <f>SUM(E75:E78)</f>
        <v>300</v>
      </c>
      <c r="F74" s="29">
        <f>SUM(F75:F78)</f>
        <v>300</v>
      </c>
      <c r="G74" s="22">
        <f>SUM(G75:G78)</f>
        <v>300</v>
      </c>
      <c r="H74" s="22">
        <f t="shared" si="1"/>
        <v>0</v>
      </c>
      <c r="I74" s="22">
        <f>G74/F74*100</f>
        <v>100</v>
      </c>
      <c r="J74" s="149" t="s">
        <v>99</v>
      </c>
      <c r="K74" s="60"/>
    </row>
    <row r="75" spans="1:11" ht="25.5" customHeight="1" x14ac:dyDescent="0.25">
      <c r="A75" s="215"/>
      <c r="B75" s="106"/>
      <c r="C75" s="106"/>
      <c r="D75" s="51" t="s">
        <v>3</v>
      </c>
      <c r="E75" s="4">
        <f>SUM(F75:F75)</f>
        <v>0</v>
      </c>
      <c r="F75" s="4">
        <v>0</v>
      </c>
      <c r="G75" s="8">
        <v>0</v>
      </c>
      <c r="H75" s="8">
        <f t="shared" si="1"/>
        <v>0</v>
      </c>
      <c r="I75" s="8">
        <v>0</v>
      </c>
      <c r="J75" s="106"/>
      <c r="K75" s="60"/>
    </row>
    <row r="76" spans="1:11" ht="46.5" customHeight="1" x14ac:dyDescent="0.25">
      <c r="A76" s="215"/>
      <c r="B76" s="106"/>
      <c r="C76" s="106"/>
      <c r="D76" s="51" t="s">
        <v>4</v>
      </c>
      <c r="E76" s="4">
        <f>SUM(F76:F76)</f>
        <v>0</v>
      </c>
      <c r="F76" s="4">
        <v>0</v>
      </c>
      <c r="G76" s="8">
        <v>0</v>
      </c>
      <c r="H76" s="8">
        <f t="shared" si="1"/>
        <v>0</v>
      </c>
      <c r="I76" s="8">
        <v>0</v>
      </c>
      <c r="J76" s="106"/>
      <c r="K76" s="60"/>
    </row>
    <row r="77" spans="1:11" ht="15.75" customHeight="1" x14ac:dyDescent="0.25">
      <c r="A77" s="215"/>
      <c r="B77" s="106"/>
      <c r="C77" s="106"/>
      <c r="D77" s="51" t="s">
        <v>5</v>
      </c>
      <c r="E77" s="4">
        <v>300</v>
      </c>
      <c r="F77" s="4">
        <v>300</v>
      </c>
      <c r="G77" s="8">
        <v>300</v>
      </c>
      <c r="H77" s="8">
        <f t="shared" si="1"/>
        <v>0</v>
      </c>
      <c r="I77" s="8">
        <f>G77/F77*100</f>
        <v>100</v>
      </c>
      <c r="J77" s="106"/>
      <c r="K77" s="60"/>
    </row>
    <row r="78" spans="1:11" ht="27.75" customHeight="1" x14ac:dyDescent="0.25">
      <c r="A78" s="215"/>
      <c r="B78" s="106"/>
      <c r="C78" s="106"/>
      <c r="D78" s="84" t="s">
        <v>38</v>
      </c>
      <c r="E78" s="4">
        <f>SUM(F78:F78)</f>
        <v>0</v>
      </c>
      <c r="F78" s="4">
        <v>0</v>
      </c>
      <c r="G78" s="8">
        <v>0</v>
      </c>
      <c r="H78" s="8">
        <f t="shared" si="1"/>
        <v>0</v>
      </c>
      <c r="I78" s="8">
        <v>0</v>
      </c>
      <c r="J78" s="106"/>
      <c r="K78" s="60"/>
    </row>
    <row r="79" spans="1:11" ht="29.25" customHeight="1" x14ac:dyDescent="0.25">
      <c r="A79" s="203" t="s">
        <v>27</v>
      </c>
      <c r="B79" s="206" t="s">
        <v>45</v>
      </c>
      <c r="C79" s="207" t="s">
        <v>13</v>
      </c>
      <c r="D79" s="52" t="s">
        <v>2</v>
      </c>
      <c r="E79" s="29">
        <f>SUM(E80:E83)</f>
        <v>0</v>
      </c>
      <c r="F79" s="29">
        <f>SUM(F80:F83)</f>
        <v>0</v>
      </c>
      <c r="G79" s="22">
        <v>0</v>
      </c>
      <c r="H79" s="22">
        <f t="shared" si="1"/>
        <v>0</v>
      </c>
      <c r="I79" s="22">
        <v>0</v>
      </c>
      <c r="J79" s="138" t="s">
        <v>64</v>
      </c>
      <c r="K79" s="60"/>
    </row>
    <row r="80" spans="1:11" ht="35.25" customHeight="1" x14ac:dyDescent="0.25">
      <c r="A80" s="203"/>
      <c r="B80" s="206"/>
      <c r="C80" s="211"/>
      <c r="D80" s="51" t="s">
        <v>3</v>
      </c>
      <c r="E80" s="4">
        <f>SUM(F80:F80)</f>
        <v>0</v>
      </c>
      <c r="F80" s="4">
        <v>0</v>
      </c>
      <c r="G80" s="8">
        <v>0</v>
      </c>
      <c r="H80" s="8">
        <f t="shared" si="1"/>
        <v>0</v>
      </c>
      <c r="I80" s="8">
        <v>0</v>
      </c>
      <c r="J80" s="86"/>
      <c r="K80" s="60"/>
    </row>
    <row r="81" spans="1:12" ht="24" customHeight="1" x14ac:dyDescent="0.25">
      <c r="A81" s="203"/>
      <c r="B81" s="206"/>
      <c r="C81" s="124"/>
      <c r="D81" s="51" t="s">
        <v>4</v>
      </c>
      <c r="E81" s="4">
        <f>SUM(F81:F81)</f>
        <v>0</v>
      </c>
      <c r="F81" s="4">
        <v>0</v>
      </c>
      <c r="G81" s="8">
        <v>0</v>
      </c>
      <c r="H81" s="8">
        <f t="shared" si="1"/>
        <v>0</v>
      </c>
      <c r="I81" s="8">
        <v>0</v>
      </c>
      <c r="J81" s="86"/>
      <c r="K81" s="60"/>
    </row>
    <row r="82" spans="1:12" x14ac:dyDescent="0.25">
      <c r="A82" s="203"/>
      <c r="B82" s="206"/>
      <c r="C82" s="124"/>
      <c r="D82" s="51" t="s">
        <v>5</v>
      </c>
      <c r="E82" s="4">
        <f>SUM(F82:F82)</f>
        <v>0</v>
      </c>
      <c r="F82" s="4">
        <v>0</v>
      </c>
      <c r="G82" s="8">
        <v>0</v>
      </c>
      <c r="H82" s="8">
        <f t="shared" si="1"/>
        <v>0</v>
      </c>
      <c r="I82" s="8">
        <v>0</v>
      </c>
      <c r="J82" s="86"/>
      <c r="K82" s="60"/>
    </row>
    <row r="83" spans="1:12" ht="27" customHeight="1" thickBot="1" x14ac:dyDescent="0.3">
      <c r="A83" s="208"/>
      <c r="B83" s="209"/>
      <c r="C83" s="125"/>
      <c r="D83" s="48" t="s">
        <v>38</v>
      </c>
      <c r="E83" s="28">
        <f>SUM(F83:F83)</f>
        <v>0</v>
      </c>
      <c r="F83" s="28">
        <v>0</v>
      </c>
      <c r="G83" s="56">
        <v>0</v>
      </c>
      <c r="H83" s="56">
        <f t="shared" si="1"/>
        <v>0</v>
      </c>
      <c r="I83" s="56">
        <v>0</v>
      </c>
      <c r="J83" s="86"/>
      <c r="K83" s="60"/>
    </row>
    <row r="84" spans="1:12" x14ac:dyDescent="0.25">
      <c r="A84" s="227"/>
      <c r="B84" s="229" t="s">
        <v>7</v>
      </c>
      <c r="C84" s="229"/>
      <c r="D84" s="50" t="s">
        <v>2</v>
      </c>
      <c r="E84" s="30">
        <f>SUM(E85:E88)</f>
        <v>204279.5</v>
      </c>
      <c r="F84" s="30">
        <f>SUM(F85:F88)</f>
        <v>204279.5</v>
      </c>
      <c r="G84" s="27">
        <f>SUM(G85:G88)</f>
        <v>124509.14399999999</v>
      </c>
      <c r="H84" s="27">
        <f t="shared" si="1"/>
        <v>-79770.356000000014</v>
      </c>
      <c r="I84" s="27">
        <f>G84/F84*100</f>
        <v>60.950386113143992</v>
      </c>
      <c r="J84" s="85" t="s">
        <v>64</v>
      </c>
      <c r="K84" s="60"/>
    </row>
    <row r="85" spans="1:12" ht="24" x14ac:dyDescent="0.25">
      <c r="A85" s="162"/>
      <c r="B85" s="206"/>
      <c r="C85" s="206"/>
      <c r="D85" s="51" t="s">
        <v>3</v>
      </c>
      <c r="E85" s="4">
        <f>SUM(F85:F85)</f>
        <v>0</v>
      </c>
      <c r="F85" s="4">
        <f>F55+F60+F80+F75+F70+F65</f>
        <v>0</v>
      </c>
      <c r="G85" s="8">
        <f>G55+G60+G80+G75+G70+G65</f>
        <v>0</v>
      </c>
      <c r="H85" s="8">
        <f t="shared" si="1"/>
        <v>0</v>
      </c>
      <c r="I85" s="8">
        <v>0</v>
      </c>
      <c r="J85" s="86"/>
      <c r="K85" s="60"/>
    </row>
    <row r="86" spans="1:12" ht="40.5" customHeight="1" x14ac:dyDescent="0.25">
      <c r="A86" s="162"/>
      <c r="B86" s="206"/>
      <c r="C86" s="206"/>
      <c r="D86" s="51" t="s">
        <v>4</v>
      </c>
      <c r="E86" s="4">
        <f>E56+E61+E81+E76+E71+E66</f>
        <v>50</v>
      </c>
      <c r="F86" s="4">
        <f>F56+F61+F81+F76+F71+F66</f>
        <v>50</v>
      </c>
      <c r="G86" s="8">
        <f>G56+G61+G81+G71+G76+G66</f>
        <v>50</v>
      </c>
      <c r="H86" s="8">
        <f t="shared" si="1"/>
        <v>0</v>
      </c>
      <c r="I86" s="8">
        <f>G86/F86*100</f>
        <v>100</v>
      </c>
      <c r="J86" s="86"/>
      <c r="K86" s="60"/>
      <c r="L86" s="57"/>
    </row>
    <row r="87" spans="1:12" x14ac:dyDescent="0.25">
      <c r="A87" s="162"/>
      <c r="B87" s="206"/>
      <c r="C87" s="206"/>
      <c r="D87" s="51" t="s">
        <v>5</v>
      </c>
      <c r="E87" s="4">
        <f>E82+E77+E72+E67+E62+E57</f>
        <v>184566.8</v>
      </c>
      <c r="F87" s="4">
        <f>F57+F62+F82+F77+F72+F67</f>
        <v>184566.8</v>
      </c>
      <c r="G87" s="8">
        <f>G57+G62+G82+G77+G72+G67</f>
        <v>117850.29999999999</v>
      </c>
      <c r="H87" s="8">
        <f t="shared" si="1"/>
        <v>-66716.5</v>
      </c>
      <c r="I87" s="8">
        <f>G87/F87*100</f>
        <v>63.852382985455669</v>
      </c>
      <c r="J87" s="86"/>
      <c r="K87" s="60"/>
    </row>
    <row r="88" spans="1:12" ht="27.75" customHeight="1" thickBot="1" x14ac:dyDescent="0.3">
      <c r="A88" s="228"/>
      <c r="B88" s="209"/>
      <c r="C88" s="209"/>
      <c r="D88" s="23" t="s">
        <v>38</v>
      </c>
      <c r="E88" s="31">
        <f>SUM(F88:F88)</f>
        <v>19662.7</v>
      </c>
      <c r="F88" s="31">
        <f>F58+F63+F83+F73+F68</f>
        <v>19662.7</v>
      </c>
      <c r="G88" s="25">
        <f>G58+G63+G83+G68</f>
        <v>6608.8440000000001</v>
      </c>
      <c r="H88" s="25">
        <f t="shared" si="1"/>
        <v>-13053.856</v>
      </c>
      <c r="I88" s="25">
        <f>G88/F88*100</f>
        <v>33.61107070748168</v>
      </c>
      <c r="J88" s="87"/>
      <c r="K88" s="271"/>
    </row>
    <row r="89" spans="1:12" ht="15.75" thickBot="1" x14ac:dyDescent="0.3">
      <c r="A89" s="233" t="s">
        <v>42</v>
      </c>
      <c r="B89" s="234"/>
      <c r="C89" s="234"/>
      <c r="D89" s="234"/>
      <c r="E89" s="234"/>
      <c r="F89" s="234"/>
      <c r="G89" s="235"/>
      <c r="H89" s="235"/>
      <c r="I89" s="235"/>
      <c r="J89" s="236"/>
      <c r="K89" s="60"/>
    </row>
    <row r="90" spans="1:12" ht="25.5" customHeight="1" x14ac:dyDescent="0.25">
      <c r="A90" s="247" t="s">
        <v>28</v>
      </c>
      <c r="B90" s="116" t="s">
        <v>44</v>
      </c>
      <c r="C90" s="116" t="s">
        <v>29</v>
      </c>
      <c r="D90" s="55" t="s">
        <v>2</v>
      </c>
      <c r="E90" s="26">
        <f>SUM(E91:E94)</f>
        <v>8139.9</v>
      </c>
      <c r="F90" s="26">
        <f>SUM(F91:F94)</f>
        <v>8139.9</v>
      </c>
      <c r="G90" s="27">
        <f>SUM(G91:G94)</f>
        <v>5727.9530000000004</v>
      </c>
      <c r="H90" s="27">
        <f>G90-F90</f>
        <v>-2411.9469999999992</v>
      </c>
      <c r="I90" s="27">
        <f>G90/F90*100</f>
        <v>70.36883745500559</v>
      </c>
      <c r="J90" s="250"/>
      <c r="K90" s="60"/>
    </row>
    <row r="91" spans="1:12" ht="31.5" customHeight="1" x14ac:dyDescent="0.25">
      <c r="A91" s="248"/>
      <c r="B91" s="212"/>
      <c r="C91" s="212"/>
      <c r="D91" s="54" t="s">
        <v>3</v>
      </c>
      <c r="E91" s="6">
        <f>SUM(F91:F91)</f>
        <v>0</v>
      </c>
      <c r="F91" s="6">
        <v>0</v>
      </c>
      <c r="G91" s="8">
        <v>0</v>
      </c>
      <c r="H91" s="8">
        <f>G91-F91</f>
        <v>0</v>
      </c>
      <c r="I91" s="8">
        <v>0</v>
      </c>
      <c r="J91" s="251"/>
      <c r="K91" s="60"/>
    </row>
    <row r="92" spans="1:12" ht="36.75" customHeight="1" x14ac:dyDescent="0.25">
      <c r="A92" s="248"/>
      <c r="B92" s="212"/>
      <c r="C92" s="106"/>
      <c r="D92" s="54" t="s">
        <v>4</v>
      </c>
      <c r="E92" s="6">
        <f>SUM(F92:F92)</f>
        <v>0</v>
      </c>
      <c r="F92" s="6">
        <v>0</v>
      </c>
      <c r="G92" s="8">
        <v>0</v>
      </c>
      <c r="H92" s="8">
        <f>G92-F92</f>
        <v>0</v>
      </c>
      <c r="I92" s="8">
        <v>0</v>
      </c>
      <c r="J92" s="251"/>
      <c r="K92" s="60"/>
    </row>
    <row r="93" spans="1:12" ht="30" customHeight="1" x14ac:dyDescent="0.25">
      <c r="A93" s="248"/>
      <c r="B93" s="212"/>
      <c r="C93" s="106"/>
      <c r="D93" s="54" t="s">
        <v>5</v>
      </c>
      <c r="E93" s="6">
        <v>8139.9</v>
      </c>
      <c r="F93" s="6">
        <v>8139.9</v>
      </c>
      <c r="G93" s="8">
        <v>5727.9530000000004</v>
      </c>
      <c r="H93" s="8">
        <f>G93-F93</f>
        <v>-2411.9469999999992</v>
      </c>
      <c r="I93" s="8">
        <f>G93/F93*100</f>
        <v>70.36883745500559</v>
      </c>
      <c r="J93" s="251"/>
      <c r="K93" s="60"/>
    </row>
    <row r="94" spans="1:12" ht="34.5" customHeight="1" thickBot="1" x14ac:dyDescent="0.3">
      <c r="A94" s="249"/>
      <c r="B94" s="237"/>
      <c r="C94" s="107"/>
      <c r="D94" s="23" t="s">
        <v>38</v>
      </c>
      <c r="E94" s="24">
        <f>SUM(F94:F94)</f>
        <v>0</v>
      </c>
      <c r="F94" s="24">
        <v>0</v>
      </c>
      <c r="G94" s="25">
        <v>0</v>
      </c>
      <c r="H94" s="25">
        <f>G94-F94</f>
        <v>0</v>
      </c>
      <c r="I94" s="25">
        <v>0</v>
      </c>
      <c r="J94" s="252"/>
      <c r="K94" s="60"/>
    </row>
    <row r="95" spans="1:12" x14ac:dyDescent="0.25">
      <c r="A95" s="242" t="s">
        <v>31</v>
      </c>
      <c r="B95" s="230" t="s">
        <v>34</v>
      </c>
      <c r="C95" s="212" t="s">
        <v>30</v>
      </c>
      <c r="D95" s="53" t="s">
        <v>2</v>
      </c>
      <c r="E95" s="21">
        <f>SUM(E96:E99)</f>
        <v>2000</v>
      </c>
      <c r="F95" s="21">
        <f>SUM(F96:F99)</f>
        <v>2000</v>
      </c>
      <c r="G95" s="22">
        <f>SUM(G96:G99)</f>
        <v>1797.94</v>
      </c>
      <c r="H95" s="22">
        <f t="shared" ref="H95:H125" si="2">G95-F95</f>
        <v>-202.05999999999995</v>
      </c>
      <c r="I95" s="22">
        <f>G95/F95*100</f>
        <v>89.897000000000006</v>
      </c>
      <c r="J95" s="123" t="s">
        <v>98</v>
      </c>
      <c r="K95" s="60"/>
    </row>
    <row r="96" spans="1:12" ht="24" x14ac:dyDescent="0.25">
      <c r="A96" s="243"/>
      <c r="B96" s="238"/>
      <c r="C96" s="212"/>
      <c r="D96" s="54" t="s">
        <v>3</v>
      </c>
      <c r="E96" s="6">
        <f>SUM(F96:F96)</f>
        <v>0</v>
      </c>
      <c r="F96" s="6">
        <v>0</v>
      </c>
      <c r="G96" s="8">
        <v>0</v>
      </c>
      <c r="H96" s="8">
        <f t="shared" si="2"/>
        <v>0</v>
      </c>
      <c r="I96" s="8">
        <v>0</v>
      </c>
      <c r="J96" s="124"/>
      <c r="K96" s="60"/>
    </row>
    <row r="97" spans="1:12" ht="45" customHeight="1" x14ac:dyDescent="0.25">
      <c r="A97" s="243"/>
      <c r="B97" s="238"/>
      <c r="C97" s="212"/>
      <c r="D97" s="54" t="s">
        <v>4</v>
      </c>
      <c r="E97" s="6">
        <f>SUM(F97:F97)</f>
        <v>0</v>
      </c>
      <c r="F97" s="6">
        <v>0</v>
      </c>
      <c r="G97" s="8">
        <v>0</v>
      </c>
      <c r="H97" s="8">
        <f t="shared" si="2"/>
        <v>0</v>
      </c>
      <c r="I97" s="8">
        <v>0</v>
      </c>
      <c r="J97" s="124"/>
      <c r="K97" s="60"/>
    </row>
    <row r="98" spans="1:12" ht="26.25" customHeight="1" x14ac:dyDescent="0.25">
      <c r="A98" s="243"/>
      <c r="B98" s="238"/>
      <c r="C98" s="212"/>
      <c r="D98" s="54" t="s">
        <v>5</v>
      </c>
      <c r="E98" s="6">
        <v>2000</v>
      </c>
      <c r="F98" s="6">
        <v>2000</v>
      </c>
      <c r="G98" s="8">
        <v>1797.94</v>
      </c>
      <c r="H98" s="8">
        <f t="shared" si="2"/>
        <v>-202.05999999999995</v>
      </c>
      <c r="I98" s="8">
        <f>G98/F98*100</f>
        <v>89.897000000000006</v>
      </c>
      <c r="J98" s="124"/>
      <c r="K98" s="60"/>
      <c r="L98" t="s">
        <v>81</v>
      </c>
    </row>
    <row r="99" spans="1:12" ht="31.5" customHeight="1" thickBot="1" x14ac:dyDescent="0.3">
      <c r="A99" s="244"/>
      <c r="B99" s="239"/>
      <c r="C99" s="212"/>
      <c r="D99" s="48" t="s">
        <v>38</v>
      </c>
      <c r="E99" s="20">
        <f>SUM(F99:F99)</f>
        <v>0</v>
      </c>
      <c r="F99" s="20">
        <v>0</v>
      </c>
      <c r="G99" s="56">
        <v>0</v>
      </c>
      <c r="H99" s="56">
        <f t="shared" si="2"/>
        <v>0</v>
      </c>
      <c r="I99" s="56">
        <v>0</v>
      </c>
      <c r="J99" s="125"/>
      <c r="K99" s="60"/>
    </row>
    <row r="100" spans="1:12" ht="23.25" customHeight="1" x14ac:dyDescent="0.25">
      <c r="A100" s="245" t="s">
        <v>32</v>
      </c>
      <c r="B100" s="240" t="s">
        <v>33</v>
      </c>
      <c r="C100" s="116" t="s">
        <v>30</v>
      </c>
      <c r="D100" s="55" t="s">
        <v>2</v>
      </c>
      <c r="E100" s="26">
        <f>SUM(E101:E104)</f>
        <v>0</v>
      </c>
      <c r="F100" s="26">
        <f>SUM(F101:F104)</f>
        <v>0</v>
      </c>
      <c r="G100" s="27">
        <f>SUM(G101:G104)</f>
        <v>0</v>
      </c>
      <c r="H100" s="27">
        <f t="shared" si="2"/>
        <v>0</v>
      </c>
      <c r="I100" s="27">
        <v>0</v>
      </c>
      <c r="J100" s="146" t="s">
        <v>97</v>
      </c>
      <c r="K100" s="60"/>
    </row>
    <row r="101" spans="1:12" ht="47.25" customHeight="1" x14ac:dyDescent="0.25">
      <c r="A101" s="243"/>
      <c r="B101" s="238"/>
      <c r="C101" s="212"/>
      <c r="D101" s="54" t="s">
        <v>3</v>
      </c>
      <c r="E101" s="6">
        <f>SUM(F101:F101)</f>
        <v>0</v>
      </c>
      <c r="F101" s="6">
        <v>0</v>
      </c>
      <c r="G101" s="8">
        <v>0</v>
      </c>
      <c r="H101" s="8">
        <f t="shared" si="2"/>
        <v>0</v>
      </c>
      <c r="I101" s="8">
        <v>0</v>
      </c>
      <c r="J101" s="147"/>
      <c r="K101" s="60"/>
    </row>
    <row r="102" spans="1:12" ht="42" customHeight="1" x14ac:dyDescent="0.25">
      <c r="A102" s="243"/>
      <c r="B102" s="238"/>
      <c r="C102" s="212"/>
      <c r="D102" s="54" t="s">
        <v>4</v>
      </c>
      <c r="E102" s="6">
        <f>SUM(F102:F102)</f>
        <v>0</v>
      </c>
      <c r="F102" s="6">
        <v>0</v>
      </c>
      <c r="G102" s="8">
        <v>0</v>
      </c>
      <c r="H102" s="8">
        <f t="shared" si="2"/>
        <v>0</v>
      </c>
      <c r="I102" s="8">
        <v>0</v>
      </c>
      <c r="J102" s="147"/>
      <c r="K102" s="60"/>
    </row>
    <row r="103" spans="1:12" x14ac:dyDescent="0.25">
      <c r="A103" s="243"/>
      <c r="B103" s="238"/>
      <c r="C103" s="212"/>
      <c r="D103" s="54" t="s">
        <v>5</v>
      </c>
      <c r="E103" s="6">
        <v>0</v>
      </c>
      <c r="F103" s="6">
        <v>0</v>
      </c>
      <c r="G103" s="8">
        <v>0</v>
      </c>
      <c r="H103" s="8">
        <f t="shared" si="2"/>
        <v>0</v>
      </c>
      <c r="I103" s="8">
        <v>0</v>
      </c>
      <c r="J103" s="147"/>
      <c r="K103" s="60"/>
    </row>
    <row r="104" spans="1:12" ht="42" customHeight="1" thickBot="1" x14ac:dyDescent="0.3">
      <c r="A104" s="246"/>
      <c r="B104" s="241"/>
      <c r="C104" s="237"/>
      <c r="D104" s="23" t="s">
        <v>38</v>
      </c>
      <c r="E104" s="24">
        <f>SUM(F104:F104)</f>
        <v>0</v>
      </c>
      <c r="F104" s="24">
        <v>0</v>
      </c>
      <c r="G104" s="25">
        <v>0</v>
      </c>
      <c r="H104" s="25">
        <f t="shared" si="2"/>
        <v>0</v>
      </c>
      <c r="I104" s="25">
        <v>0</v>
      </c>
      <c r="J104" s="148"/>
      <c r="K104" s="60"/>
    </row>
    <row r="105" spans="1:12" x14ac:dyDescent="0.25">
      <c r="A105" s="160"/>
      <c r="B105" s="230" t="s">
        <v>8</v>
      </c>
      <c r="C105" s="230"/>
      <c r="D105" s="53" t="s">
        <v>2</v>
      </c>
      <c r="E105" s="21">
        <f>SUM(E106:E109)</f>
        <v>10139.9</v>
      </c>
      <c r="F105" s="21">
        <f>SUM(F106:F109)</f>
        <v>10139.9</v>
      </c>
      <c r="G105" s="22">
        <f>SUM(G106:G109)</f>
        <v>7525.893</v>
      </c>
      <c r="H105" s="22">
        <f t="shared" si="2"/>
        <v>-2614.0069999999996</v>
      </c>
      <c r="I105" s="22">
        <f>G105/F105*100</f>
        <v>74.220584029428309</v>
      </c>
      <c r="J105" s="85" t="s">
        <v>64</v>
      </c>
      <c r="K105" s="60"/>
    </row>
    <row r="106" spans="1:12" ht="24" x14ac:dyDescent="0.25">
      <c r="A106" s="189"/>
      <c r="B106" s="231"/>
      <c r="C106" s="231"/>
      <c r="D106" s="54" t="s">
        <v>3</v>
      </c>
      <c r="E106" s="6">
        <f>SUM(F106:F106)</f>
        <v>0</v>
      </c>
      <c r="F106" s="6">
        <f t="shared" ref="F106:G109" si="3">F91+F96+F101</f>
        <v>0</v>
      </c>
      <c r="G106" s="8">
        <f t="shared" si="3"/>
        <v>0</v>
      </c>
      <c r="H106" s="8">
        <f t="shared" si="2"/>
        <v>0</v>
      </c>
      <c r="I106" s="8">
        <v>0</v>
      </c>
      <c r="J106" s="86"/>
      <c r="K106" s="60"/>
    </row>
    <row r="107" spans="1:12" ht="42" customHeight="1" x14ac:dyDescent="0.25">
      <c r="A107" s="189"/>
      <c r="B107" s="231"/>
      <c r="C107" s="231"/>
      <c r="D107" s="54" t="s">
        <v>4</v>
      </c>
      <c r="E107" s="6">
        <f>SUM(F107:F107)</f>
        <v>0</v>
      </c>
      <c r="F107" s="6">
        <f t="shared" si="3"/>
        <v>0</v>
      </c>
      <c r="G107" s="8">
        <f t="shared" si="3"/>
        <v>0</v>
      </c>
      <c r="H107" s="8">
        <f t="shared" si="2"/>
        <v>0</v>
      </c>
      <c r="I107" s="8">
        <v>0</v>
      </c>
      <c r="J107" s="86"/>
      <c r="K107" s="60"/>
    </row>
    <row r="108" spans="1:12" ht="22.5" customHeight="1" x14ac:dyDescent="0.25">
      <c r="A108" s="189"/>
      <c r="B108" s="231"/>
      <c r="C108" s="231"/>
      <c r="D108" s="54" t="s">
        <v>5</v>
      </c>
      <c r="E108" s="6">
        <f>E103+E98+E93</f>
        <v>10139.9</v>
      </c>
      <c r="F108" s="6">
        <f>F103+F98+F93</f>
        <v>10139.9</v>
      </c>
      <c r="G108" s="8">
        <f t="shared" si="3"/>
        <v>7525.893</v>
      </c>
      <c r="H108" s="8">
        <f t="shared" si="2"/>
        <v>-2614.0069999999996</v>
      </c>
      <c r="I108" s="8">
        <f>G108/F108*100</f>
        <v>74.220584029428309</v>
      </c>
      <c r="J108" s="86"/>
      <c r="K108" s="60"/>
    </row>
    <row r="109" spans="1:12" ht="27" customHeight="1" thickBot="1" x14ac:dyDescent="0.3">
      <c r="A109" s="158"/>
      <c r="B109" s="232"/>
      <c r="C109" s="232"/>
      <c r="D109" s="48" t="s">
        <v>38</v>
      </c>
      <c r="E109" s="20">
        <f>SUM(F109:F109)</f>
        <v>0</v>
      </c>
      <c r="F109" s="20">
        <f t="shared" si="3"/>
        <v>0</v>
      </c>
      <c r="G109" s="56">
        <f t="shared" si="3"/>
        <v>0</v>
      </c>
      <c r="H109" s="56">
        <f t="shared" si="2"/>
        <v>0</v>
      </c>
      <c r="I109" s="56">
        <v>0</v>
      </c>
      <c r="J109" s="87"/>
      <c r="K109" s="60"/>
    </row>
    <row r="110" spans="1:12" ht="15" customHeight="1" x14ac:dyDescent="0.25">
      <c r="A110" s="110" t="s">
        <v>16</v>
      </c>
      <c r="B110" s="111"/>
      <c r="C110" s="116"/>
      <c r="D110" s="33" t="s">
        <v>2</v>
      </c>
      <c r="E110" s="34">
        <f>SUM(E111:E114)</f>
        <v>283423.19999999995</v>
      </c>
      <c r="F110" s="34">
        <f>SUM(F111:F114)</f>
        <v>283423.2</v>
      </c>
      <c r="G110" s="35">
        <f>SUM(G111:G114)</f>
        <v>181491.44299999997</v>
      </c>
      <c r="H110" s="35">
        <f t="shared" si="2"/>
        <v>-101931.75700000004</v>
      </c>
      <c r="I110" s="35">
        <f>G110/F110*100</f>
        <v>64.035492860146931</v>
      </c>
      <c r="J110" s="85" t="s">
        <v>64</v>
      </c>
      <c r="K110" s="60"/>
    </row>
    <row r="111" spans="1:12" ht="24" x14ac:dyDescent="0.25">
      <c r="A111" s="112"/>
      <c r="B111" s="113"/>
      <c r="C111" s="106"/>
      <c r="D111" s="2" t="s">
        <v>3</v>
      </c>
      <c r="E111" s="7">
        <f t="shared" ref="E111:G112" si="4">E49+E85+E106</f>
        <v>10000</v>
      </c>
      <c r="F111" s="7">
        <f t="shared" si="4"/>
        <v>10000</v>
      </c>
      <c r="G111" s="19">
        <f t="shared" si="4"/>
        <v>10000</v>
      </c>
      <c r="H111" s="19">
        <f t="shared" si="2"/>
        <v>0</v>
      </c>
      <c r="I111" s="19">
        <f>G111/F111*100</f>
        <v>100</v>
      </c>
      <c r="J111" s="86"/>
      <c r="K111" s="60"/>
    </row>
    <row r="112" spans="1:12" ht="41.25" customHeight="1" x14ac:dyDescent="0.25">
      <c r="A112" s="112"/>
      <c r="B112" s="113"/>
      <c r="C112" s="106"/>
      <c r="D112" s="2" t="s">
        <v>4</v>
      </c>
      <c r="E112" s="7">
        <f t="shared" si="4"/>
        <v>912.1</v>
      </c>
      <c r="F112" s="7">
        <f t="shared" si="4"/>
        <v>912.1</v>
      </c>
      <c r="G112" s="19">
        <f t="shared" si="4"/>
        <v>884.05</v>
      </c>
      <c r="H112" s="19">
        <f t="shared" si="2"/>
        <v>-28.050000000000068</v>
      </c>
      <c r="I112" s="19">
        <f>G112/F112*100</f>
        <v>96.924679311478997</v>
      </c>
      <c r="J112" s="86"/>
      <c r="K112" s="60"/>
    </row>
    <row r="113" spans="1:12" x14ac:dyDescent="0.25">
      <c r="A113" s="112"/>
      <c r="B113" s="113"/>
      <c r="C113" s="106"/>
      <c r="D113" s="2" t="s">
        <v>5</v>
      </c>
      <c r="E113" s="7">
        <f>E108+E87+E51</f>
        <v>250391.39999999997</v>
      </c>
      <c r="F113" s="7">
        <f>F51+F87+F108</f>
        <v>250391.4</v>
      </c>
      <c r="G113" s="19">
        <f>G108+G87+G51</f>
        <v>163652.36499999999</v>
      </c>
      <c r="H113" s="19">
        <f t="shared" si="2"/>
        <v>-86739.035000000003</v>
      </c>
      <c r="I113" s="19">
        <f>G113/F113*100</f>
        <v>65.358620543676821</v>
      </c>
      <c r="J113" s="86"/>
      <c r="K113" s="60"/>
      <c r="L113" s="57"/>
    </row>
    <row r="114" spans="1:12" ht="24.75" thickBot="1" x14ac:dyDescent="0.3">
      <c r="A114" s="114"/>
      <c r="B114" s="115"/>
      <c r="C114" s="107"/>
      <c r="D114" s="36" t="s">
        <v>38</v>
      </c>
      <c r="E114" s="37">
        <f>E52+E88+E109</f>
        <v>22119.7</v>
      </c>
      <c r="F114" s="37">
        <f>F52+F88+F109</f>
        <v>22119.7</v>
      </c>
      <c r="G114" s="38">
        <f>G52+G88+G109</f>
        <v>6955.0280000000002</v>
      </c>
      <c r="H114" s="38">
        <f t="shared" si="2"/>
        <v>-15164.672</v>
      </c>
      <c r="I114" s="38">
        <f>G114/F114*100</f>
        <v>31.442686835716575</v>
      </c>
      <c r="J114" s="87"/>
      <c r="K114" s="60"/>
    </row>
    <row r="115" spans="1:12" ht="15.75" thickBot="1" x14ac:dyDescent="0.3">
      <c r="A115" s="108" t="s">
        <v>9</v>
      </c>
      <c r="B115" s="109"/>
      <c r="C115" s="61"/>
      <c r="D115" s="53"/>
      <c r="E115" s="21"/>
      <c r="F115" s="21"/>
      <c r="G115" s="22"/>
      <c r="H115" s="22"/>
      <c r="I115" s="22"/>
      <c r="J115" s="32"/>
      <c r="K115" s="60"/>
    </row>
    <row r="116" spans="1:12" ht="15" customHeight="1" x14ac:dyDescent="0.25">
      <c r="A116" s="92" t="s">
        <v>39</v>
      </c>
      <c r="B116" s="101"/>
      <c r="C116" s="105"/>
      <c r="D116" s="55" t="s">
        <v>2</v>
      </c>
      <c r="E116" s="26">
        <f>SUM(F116:F116)</f>
        <v>0</v>
      </c>
      <c r="F116" s="26">
        <f>F53+F89</f>
        <v>0</v>
      </c>
      <c r="G116" s="27">
        <v>0</v>
      </c>
      <c r="H116" s="27">
        <f t="shared" si="2"/>
        <v>0</v>
      </c>
      <c r="I116" s="27">
        <v>0</v>
      </c>
      <c r="J116" s="85" t="s">
        <v>64</v>
      </c>
      <c r="K116" s="60"/>
    </row>
    <row r="117" spans="1:12" ht="26.25" customHeight="1" x14ac:dyDescent="0.25">
      <c r="A117" s="88"/>
      <c r="B117" s="102"/>
      <c r="C117" s="106"/>
      <c r="D117" s="54" t="s">
        <v>3</v>
      </c>
      <c r="E117" s="6">
        <v>0</v>
      </c>
      <c r="F117" s="6">
        <v>0</v>
      </c>
      <c r="G117" s="8">
        <v>0</v>
      </c>
      <c r="H117" s="8">
        <f t="shared" si="2"/>
        <v>0</v>
      </c>
      <c r="I117" s="8">
        <v>0</v>
      </c>
      <c r="J117" s="86"/>
      <c r="K117" s="60"/>
    </row>
    <row r="118" spans="1:12" ht="42.75" customHeight="1" x14ac:dyDescent="0.25">
      <c r="A118" s="88"/>
      <c r="B118" s="102"/>
      <c r="C118" s="106"/>
      <c r="D118" s="54" t="s">
        <v>4</v>
      </c>
      <c r="E118" s="6">
        <v>0</v>
      </c>
      <c r="F118" s="6">
        <v>0</v>
      </c>
      <c r="G118" s="8">
        <v>0</v>
      </c>
      <c r="H118" s="8">
        <f t="shared" si="2"/>
        <v>0</v>
      </c>
      <c r="I118" s="8">
        <v>0</v>
      </c>
      <c r="J118" s="86"/>
      <c r="K118" s="60"/>
    </row>
    <row r="119" spans="1:12" ht="16.5" customHeight="1" x14ac:dyDescent="0.25">
      <c r="A119" s="88"/>
      <c r="B119" s="102"/>
      <c r="C119" s="106"/>
      <c r="D119" s="54" t="s">
        <v>5</v>
      </c>
      <c r="E119" s="6">
        <v>0</v>
      </c>
      <c r="F119" s="6">
        <v>0</v>
      </c>
      <c r="G119" s="8">
        <v>0</v>
      </c>
      <c r="H119" s="8">
        <f t="shared" si="2"/>
        <v>0</v>
      </c>
      <c r="I119" s="8">
        <v>0</v>
      </c>
      <c r="J119" s="86"/>
      <c r="K119" s="60"/>
    </row>
    <row r="120" spans="1:12" ht="26.25" customHeight="1" thickBot="1" x14ac:dyDescent="0.3">
      <c r="A120" s="103"/>
      <c r="B120" s="104"/>
      <c r="C120" s="107"/>
      <c r="D120" s="23" t="s">
        <v>38</v>
      </c>
      <c r="E120" s="24">
        <v>0</v>
      </c>
      <c r="F120" s="24">
        <v>0</v>
      </c>
      <c r="G120" s="25">
        <v>0</v>
      </c>
      <c r="H120" s="25">
        <f t="shared" si="2"/>
        <v>0</v>
      </c>
      <c r="I120" s="25">
        <v>0</v>
      </c>
      <c r="J120" s="87"/>
      <c r="K120" s="60"/>
    </row>
    <row r="121" spans="1:12" ht="15" customHeight="1" x14ac:dyDescent="0.25">
      <c r="A121" s="92" t="s">
        <v>10</v>
      </c>
      <c r="B121" s="101"/>
      <c r="C121" s="105"/>
      <c r="D121" s="55" t="s">
        <v>2</v>
      </c>
      <c r="E121" s="26">
        <f>SUM(E122:E125)</f>
        <v>283423.2</v>
      </c>
      <c r="F121" s="26">
        <f>SUM(F122:F125)</f>
        <v>283423.2</v>
      </c>
      <c r="G121" s="27">
        <f>SUM(G122:G125)</f>
        <v>181491.44299999997</v>
      </c>
      <c r="H121" s="27">
        <f t="shared" si="2"/>
        <v>-101931.75700000004</v>
      </c>
      <c r="I121" s="27">
        <f>G121/F121*100</f>
        <v>64.035492860146931</v>
      </c>
      <c r="J121" s="85" t="s">
        <v>64</v>
      </c>
      <c r="K121" s="60"/>
    </row>
    <row r="122" spans="1:12" ht="24" x14ac:dyDescent="0.25">
      <c r="A122" s="88"/>
      <c r="B122" s="102"/>
      <c r="C122" s="106"/>
      <c r="D122" s="54" t="s">
        <v>3</v>
      </c>
      <c r="E122" s="6">
        <f>SUM(F122:F122)</f>
        <v>10000</v>
      </c>
      <c r="F122" s="6">
        <f t="shared" ref="F122:G125" si="5">F111</f>
        <v>10000</v>
      </c>
      <c r="G122" s="6">
        <f t="shared" si="5"/>
        <v>10000</v>
      </c>
      <c r="H122" s="8">
        <f t="shared" si="2"/>
        <v>0</v>
      </c>
      <c r="I122" s="8">
        <f>G122/F122*100</f>
        <v>100</v>
      </c>
      <c r="J122" s="86"/>
      <c r="K122" s="60"/>
    </row>
    <row r="123" spans="1:12" ht="42" customHeight="1" x14ac:dyDescent="0.25">
      <c r="A123" s="88"/>
      <c r="B123" s="102"/>
      <c r="C123" s="106"/>
      <c r="D123" s="54" t="s">
        <v>4</v>
      </c>
      <c r="E123" s="6">
        <f>E50+E86+E107</f>
        <v>912.1</v>
      </c>
      <c r="F123" s="6">
        <f t="shared" si="5"/>
        <v>912.1</v>
      </c>
      <c r="G123" s="6">
        <f t="shared" si="5"/>
        <v>884.05</v>
      </c>
      <c r="H123" s="8">
        <f t="shared" si="2"/>
        <v>-28.050000000000068</v>
      </c>
      <c r="I123" s="8">
        <f>G123/F123*100</f>
        <v>96.924679311478997</v>
      </c>
      <c r="J123" s="86"/>
      <c r="K123" s="60"/>
    </row>
    <row r="124" spans="1:12" ht="15.75" customHeight="1" x14ac:dyDescent="0.25">
      <c r="A124" s="88"/>
      <c r="B124" s="102"/>
      <c r="C124" s="106"/>
      <c r="D124" s="54" t="s">
        <v>5</v>
      </c>
      <c r="E124" s="6">
        <f>E51+E87+E108</f>
        <v>250391.4</v>
      </c>
      <c r="F124" s="6">
        <f t="shared" si="5"/>
        <v>250391.4</v>
      </c>
      <c r="G124" s="6">
        <f t="shared" si="5"/>
        <v>163652.36499999999</v>
      </c>
      <c r="H124" s="8">
        <f t="shared" si="2"/>
        <v>-86739.035000000003</v>
      </c>
      <c r="I124" s="8">
        <f>G124/F124*100</f>
        <v>65.358620543676821</v>
      </c>
      <c r="J124" s="86"/>
      <c r="K124" s="60"/>
    </row>
    <row r="125" spans="1:12" ht="24" customHeight="1" thickBot="1" x14ac:dyDescent="0.3">
      <c r="A125" s="103"/>
      <c r="B125" s="104"/>
      <c r="C125" s="107"/>
      <c r="D125" s="23" t="s">
        <v>38</v>
      </c>
      <c r="E125" s="24">
        <f>E52+E88+E109</f>
        <v>22119.7</v>
      </c>
      <c r="F125" s="24">
        <f t="shared" si="5"/>
        <v>22119.7</v>
      </c>
      <c r="G125" s="24">
        <f t="shared" si="5"/>
        <v>6955.0280000000002</v>
      </c>
      <c r="H125" s="25">
        <f t="shared" si="2"/>
        <v>-15164.672</v>
      </c>
      <c r="I125" s="25">
        <f>G125/F125*100</f>
        <v>31.442686835716575</v>
      </c>
      <c r="J125" s="87"/>
      <c r="K125" s="60"/>
    </row>
    <row r="126" spans="1:12" ht="15.75" thickBot="1" x14ac:dyDescent="0.3">
      <c r="A126" s="88" t="s">
        <v>9</v>
      </c>
      <c r="B126" s="89"/>
      <c r="C126" s="89"/>
      <c r="D126" s="89"/>
      <c r="E126" s="89"/>
      <c r="F126" s="89"/>
      <c r="G126" s="90"/>
      <c r="H126" s="90"/>
      <c r="I126" s="90"/>
      <c r="J126" s="91"/>
      <c r="K126" s="60"/>
    </row>
    <row r="127" spans="1:12" ht="16.5" customHeight="1" x14ac:dyDescent="0.25">
      <c r="A127" s="92" t="s">
        <v>35</v>
      </c>
      <c r="B127" s="101"/>
      <c r="C127" s="105"/>
      <c r="D127" s="55" t="s">
        <v>2</v>
      </c>
      <c r="E127" s="26">
        <f>SUM(E128:E131)</f>
        <v>262380.40000000002</v>
      </c>
      <c r="F127" s="26">
        <f>SUM(F128:F131)</f>
        <v>262380.40000000002</v>
      </c>
      <c r="G127" s="27">
        <f>SUM(G128:G131)</f>
        <v>175463.49</v>
      </c>
      <c r="H127" s="27">
        <f>G127-F127</f>
        <v>-86916.910000000033</v>
      </c>
      <c r="I127" s="27">
        <f>G127/F127*100</f>
        <v>66.873703218685534</v>
      </c>
      <c r="J127" s="85" t="s">
        <v>64</v>
      </c>
      <c r="K127" s="60"/>
    </row>
    <row r="128" spans="1:12" ht="24" x14ac:dyDescent="0.25">
      <c r="A128" s="88"/>
      <c r="B128" s="102"/>
      <c r="C128" s="106"/>
      <c r="D128" s="54" t="s">
        <v>3</v>
      </c>
      <c r="E128" s="6">
        <f t="shared" ref="E128:G129" si="6">E19+E24+E29+E39+E44+E55+E60+E65+E80+E96+E101</f>
        <v>10000</v>
      </c>
      <c r="F128" s="6">
        <f t="shared" si="6"/>
        <v>10000</v>
      </c>
      <c r="G128" s="6">
        <f t="shared" si="6"/>
        <v>10000</v>
      </c>
      <c r="H128" s="8">
        <f>G128-F128</f>
        <v>0</v>
      </c>
      <c r="I128" s="8">
        <f>G128/F128*100</f>
        <v>100</v>
      </c>
      <c r="J128" s="86"/>
      <c r="K128" s="60"/>
    </row>
    <row r="129" spans="1:16" ht="23.25" customHeight="1" x14ac:dyDescent="0.25">
      <c r="A129" s="88"/>
      <c r="B129" s="102"/>
      <c r="C129" s="106"/>
      <c r="D129" s="54" t="s">
        <v>4</v>
      </c>
      <c r="E129" s="6">
        <f t="shared" si="6"/>
        <v>912.1</v>
      </c>
      <c r="F129" s="6">
        <f t="shared" si="6"/>
        <v>912.1</v>
      </c>
      <c r="G129" s="6">
        <f t="shared" si="6"/>
        <v>884.05</v>
      </c>
      <c r="H129" s="8">
        <f t="shared" ref="H129:H141" si="7">G129-F129</f>
        <v>-28.050000000000068</v>
      </c>
      <c r="I129" s="8">
        <f t="shared" ref="I129:I140" si="8">G129/F129*100</f>
        <v>96.924679311478997</v>
      </c>
      <c r="J129" s="86"/>
      <c r="K129" s="60"/>
    </row>
    <row r="130" spans="1:16" ht="13.5" customHeight="1" x14ac:dyDescent="0.25">
      <c r="A130" s="88"/>
      <c r="B130" s="102"/>
      <c r="C130" s="106"/>
      <c r="D130" s="54" t="s">
        <v>5</v>
      </c>
      <c r="E130" s="71">
        <v>229348.6</v>
      </c>
      <c r="F130" s="4">
        <v>229348.6</v>
      </c>
      <c r="G130" s="6">
        <f>G103+G98+G67+G62+G57+G31+G26+G21</f>
        <v>157624.41200000001</v>
      </c>
      <c r="H130" s="8">
        <f t="shared" si="7"/>
        <v>-71724.187999999995</v>
      </c>
      <c r="I130" s="8">
        <f t="shared" si="8"/>
        <v>68.726999859602373</v>
      </c>
      <c r="J130" s="86"/>
      <c r="K130" s="60"/>
      <c r="L130" s="263"/>
      <c r="M130" s="263"/>
      <c r="N130" s="263"/>
      <c r="O130" s="263"/>
      <c r="P130" s="263"/>
    </row>
    <row r="131" spans="1:16" ht="24" customHeight="1" thickBot="1" x14ac:dyDescent="0.3">
      <c r="A131" s="103"/>
      <c r="B131" s="104"/>
      <c r="C131" s="107"/>
      <c r="D131" s="23" t="s">
        <v>38</v>
      </c>
      <c r="E131" s="24">
        <f>E22+E27+E32+E42+E47+E58+E63+E68+E83+E99+E104</f>
        <v>22119.7</v>
      </c>
      <c r="F131" s="24">
        <f>F22+F27+F32+F42+F47+F58+F63+F68+F83+F99+F104</f>
        <v>22119.7</v>
      </c>
      <c r="G131" s="24">
        <f>G22+G27+G32+G42+G47+G58+G63+G68+G83+G99+G104</f>
        <v>6955.0280000000002</v>
      </c>
      <c r="H131" s="25">
        <f t="shared" si="7"/>
        <v>-15164.672</v>
      </c>
      <c r="I131" s="25">
        <f t="shared" si="8"/>
        <v>31.442686835716575</v>
      </c>
      <c r="J131" s="87"/>
      <c r="K131" s="60"/>
    </row>
    <row r="132" spans="1:16" x14ac:dyDescent="0.25">
      <c r="A132" s="92" t="s">
        <v>36</v>
      </c>
      <c r="B132" s="101"/>
      <c r="C132" s="105"/>
      <c r="D132" s="55" t="s">
        <v>2</v>
      </c>
      <c r="E132" s="26">
        <f>SUM(E133:E136)</f>
        <v>8139.9</v>
      </c>
      <c r="F132" s="26">
        <f>SUM(F133:F136)</f>
        <v>8139.9</v>
      </c>
      <c r="G132" s="26">
        <f>SUM(G133:G136)</f>
        <v>5727.9530000000004</v>
      </c>
      <c r="H132" s="27">
        <f t="shared" si="7"/>
        <v>-2411.9469999999992</v>
      </c>
      <c r="I132" s="27">
        <f t="shared" si="8"/>
        <v>70.36883745500559</v>
      </c>
      <c r="J132" s="85" t="s">
        <v>64</v>
      </c>
      <c r="K132" s="60"/>
    </row>
    <row r="133" spans="1:16" ht="24" x14ac:dyDescent="0.25">
      <c r="A133" s="88"/>
      <c r="B133" s="102"/>
      <c r="C133" s="106"/>
      <c r="D133" s="54" t="s">
        <v>3</v>
      </c>
      <c r="E133" s="6">
        <f>SUM(F133:F133)</f>
        <v>0</v>
      </c>
      <c r="F133" s="6">
        <v>0</v>
      </c>
      <c r="G133" s="6">
        <v>0</v>
      </c>
      <c r="H133" s="8">
        <f t="shared" si="7"/>
        <v>0</v>
      </c>
      <c r="I133" s="8">
        <v>0</v>
      </c>
      <c r="J133" s="86"/>
      <c r="K133" s="60"/>
    </row>
    <row r="134" spans="1:16" ht="21.75" customHeight="1" x14ac:dyDescent="0.25">
      <c r="A134" s="88"/>
      <c r="B134" s="102"/>
      <c r="C134" s="106"/>
      <c r="D134" s="54" t="s">
        <v>4</v>
      </c>
      <c r="E134" s="6">
        <f>SUM(F134:F134)</f>
        <v>0</v>
      </c>
      <c r="F134" s="6">
        <v>0</v>
      </c>
      <c r="G134" s="6">
        <v>0</v>
      </c>
      <c r="H134" s="8">
        <f t="shared" si="7"/>
        <v>0</v>
      </c>
      <c r="I134" s="8">
        <v>0</v>
      </c>
      <c r="J134" s="86"/>
      <c r="K134" s="60"/>
      <c r="L134" s="57"/>
      <c r="M134" s="57"/>
      <c r="N134" s="57"/>
    </row>
    <row r="135" spans="1:16" x14ac:dyDescent="0.25">
      <c r="A135" s="88"/>
      <c r="B135" s="102"/>
      <c r="C135" s="106"/>
      <c r="D135" s="54" t="s">
        <v>5</v>
      </c>
      <c r="E135" s="6">
        <f>SUM(F135:F135)</f>
        <v>8139.9</v>
      </c>
      <c r="F135" s="6">
        <f>F93+F72</f>
        <v>8139.9</v>
      </c>
      <c r="G135" s="6">
        <f>G93+G72</f>
        <v>5727.9530000000004</v>
      </c>
      <c r="H135" s="8">
        <f t="shared" si="7"/>
        <v>-2411.9469999999992</v>
      </c>
      <c r="I135" s="8">
        <f t="shared" si="8"/>
        <v>70.36883745500559</v>
      </c>
      <c r="J135" s="86"/>
      <c r="K135" s="60"/>
    </row>
    <row r="136" spans="1:16" ht="26.25" customHeight="1" thickBot="1" x14ac:dyDescent="0.3">
      <c r="A136" s="103"/>
      <c r="B136" s="104"/>
      <c r="C136" s="107"/>
      <c r="D136" s="23" t="s">
        <v>38</v>
      </c>
      <c r="E136" s="24">
        <f>SUM(F136:F136)</f>
        <v>0</v>
      </c>
      <c r="F136" s="24">
        <v>0</v>
      </c>
      <c r="G136" s="24">
        <v>0</v>
      </c>
      <c r="H136" s="25">
        <f t="shared" si="7"/>
        <v>0</v>
      </c>
      <c r="I136" s="25">
        <v>0</v>
      </c>
      <c r="J136" s="87"/>
      <c r="K136" s="60"/>
    </row>
    <row r="137" spans="1:16" ht="15" customHeight="1" x14ac:dyDescent="0.25">
      <c r="A137" s="92" t="s">
        <v>46</v>
      </c>
      <c r="B137" s="93"/>
      <c r="C137" s="98"/>
      <c r="D137" s="55" t="s">
        <v>2</v>
      </c>
      <c r="E137" s="62">
        <f>E140</f>
        <v>300</v>
      </c>
      <c r="F137" s="46">
        <f>SUM(F138:F141)</f>
        <v>300</v>
      </c>
      <c r="G137" s="46">
        <f>SUM(G138:G141)</f>
        <v>300</v>
      </c>
      <c r="H137" s="27">
        <f t="shared" si="7"/>
        <v>0</v>
      </c>
      <c r="I137" s="27">
        <f t="shared" si="8"/>
        <v>100</v>
      </c>
      <c r="J137" s="85" t="s">
        <v>64</v>
      </c>
      <c r="K137" s="60"/>
    </row>
    <row r="138" spans="1:16" ht="24" x14ac:dyDescent="0.25">
      <c r="A138" s="94"/>
      <c r="B138" s="95"/>
      <c r="C138" s="99"/>
      <c r="D138" s="54" t="s">
        <v>3</v>
      </c>
      <c r="E138" s="59">
        <f>SUM(F138:F138)</f>
        <v>0</v>
      </c>
      <c r="F138" s="6">
        <v>0</v>
      </c>
      <c r="G138" s="6">
        <v>0</v>
      </c>
      <c r="H138" s="8">
        <f t="shared" si="7"/>
        <v>0</v>
      </c>
      <c r="I138" s="8">
        <v>0</v>
      </c>
      <c r="J138" s="86"/>
      <c r="K138" s="60"/>
    </row>
    <row r="139" spans="1:16" ht="21.75" customHeight="1" x14ac:dyDescent="0.25">
      <c r="A139" s="94"/>
      <c r="B139" s="95"/>
      <c r="C139" s="99"/>
      <c r="D139" s="54" t="s">
        <v>4</v>
      </c>
      <c r="E139" s="59">
        <f>SUM(F139:F139)</f>
        <v>0</v>
      </c>
      <c r="F139" s="6">
        <v>0</v>
      </c>
      <c r="G139" s="6">
        <v>0</v>
      </c>
      <c r="H139" s="8">
        <f t="shared" si="7"/>
        <v>0</v>
      </c>
      <c r="I139" s="8">
        <v>0</v>
      </c>
      <c r="J139" s="86"/>
      <c r="K139" s="60"/>
    </row>
    <row r="140" spans="1:16" x14ac:dyDescent="0.25">
      <c r="A140" s="94"/>
      <c r="B140" s="95"/>
      <c r="C140" s="99"/>
      <c r="D140" s="54" t="s">
        <v>5</v>
      </c>
      <c r="E140" s="59">
        <f>E77</f>
        <v>300</v>
      </c>
      <c r="F140" s="9">
        <f>F77</f>
        <v>300</v>
      </c>
      <c r="G140" s="9">
        <f>G77</f>
        <v>300</v>
      </c>
      <c r="H140" s="8">
        <f t="shared" si="7"/>
        <v>0</v>
      </c>
      <c r="I140" s="8">
        <f t="shared" si="8"/>
        <v>100</v>
      </c>
      <c r="J140" s="86"/>
      <c r="K140" s="60"/>
    </row>
    <row r="141" spans="1:16" ht="24.75" thickBot="1" x14ac:dyDescent="0.3">
      <c r="A141" s="96"/>
      <c r="B141" s="97"/>
      <c r="C141" s="100"/>
      <c r="D141" s="23" t="s">
        <v>38</v>
      </c>
      <c r="E141" s="58">
        <f>SUM(F141:F141)</f>
        <v>0</v>
      </c>
      <c r="F141" s="24">
        <v>0</v>
      </c>
      <c r="G141" s="24">
        <v>0</v>
      </c>
      <c r="H141" s="25">
        <f t="shared" si="7"/>
        <v>0</v>
      </c>
      <c r="I141" s="25">
        <v>0</v>
      </c>
      <c r="J141" s="87"/>
      <c r="K141" s="60"/>
    </row>
    <row r="142" spans="1:16" x14ac:dyDescent="0.25">
      <c r="A142" s="92" t="s">
        <v>80</v>
      </c>
      <c r="B142" s="93"/>
      <c r="C142" s="98"/>
      <c r="D142" s="55" t="s">
        <v>2</v>
      </c>
      <c r="E142" s="62">
        <f>SUM(E143:E146)</f>
        <v>1000</v>
      </c>
      <c r="F142" s="46">
        <f>SUM(F143:F146)</f>
        <v>1000</v>
      </c>
      <c r="G142" s="46">
        <f>SUM(G143:G146)</f>
        <v>0</v>
      </c>
      <c r="H142" s="27">
        <f>G142-F142</f>
        <v>-1000</v>
      </c>
      <c r="I142" s="49">
        <f>G142/F142*100</f>
        <v>0</v>
      </c>
      <c r="J142" s="85" t="s">
        <v>64</v>
      </c>
      <c r="K142" s="60"/>
    </row>
    <row r="143" spans="1:16" ht="24" x14ac:dyDescent="0.25">
      <c r="A143" s="94"/>
      <c r="B143" s="95"/>
      <c r="C143" s="99"/>
      <c r="D143" s="54" t="s">
        <v>3</v>
      </c>
      <c r="E143" s="59">
        <f>E34</f>
        <v>0</v>
      </c>
      <c r="F143" s="6">
        <v>0</v>
      </c>
      <c r="G143" s="6">
        <v>0</v>
      </c>
      <c r="H143" s="8">
        <f>G143-F143</f>
        <v>0</v>
      </c>
      <c r="I143" s="56">
        <v>0</v>
      </c>
      <c r="J143" s="86"/>
      <c r="K143" s="60"/>
    </row>
    <row r="144" spans="1:16" ht="23.25" customHeight="1" x14ac:dyDescent="0.25">
      <c r="A144" s="94"/>
      <c r="B144" s="95"/>
      <c r="C144" s="99"/>
      <c r="D144" s="54" t="s">
        <v>4</v>
      </c>
      <c r="E144" s="59">
        <f>E35</f>
        <v>0</v>
      </c>
      <c r="F144" s="6">
        <v>0</v>
      </c>
      <c r="G144" s="6">
        <v>0</v>
      </c>
      <c r="H144" s="8">
        <f>G144-F144</f>
        <v>0</v>
      </c>
      <c r="I144" s="8">
        <v>0</v>
      </c>
      <c r="J144" s="86"/>
      <c r="K144" s="60"/>
    </row>
    <row r="145" spans="1:13" x14ac:dyDescent="0.25">
      <c r="A145" s="94"/>
      <c r="B145" s="95"/>
      <c r="C145" s="99"/>
      <c r="D145" s="54" t="s">
        <v>5</v>
      </c>
      <c r="E145" s="59">
        <f>E36</f>
        <v>1000</v>
      </c>
      <c r="F145" s="9">
        <f>F36</f>
        <v>1000</v>
      </c>
      <c r="G145" s="9">
        <f>G36</f>
        <v>0</v>
      </c>
      <c r="H145" s="8">
        <f>G145-F145</f>
        <v>-1000</v>
      </c>
      <c r="I145" s="22">
        <f>G145/F145*100</f>
        <v>0</v>
      </c>
      <c r="J145" s="86"/>
      <c r="K145" s="60"/>
    </row>
    <row r="146" spans="1:13" ht="24.75" thickBot="1" x14ac:dyDescent="0.3">
      <c r="A146" s="96"/>
      <c r="B146" s="97"/>
      <c r="C146" s="100"/>
      <c r="D146" s="23" t="s">
        <v>38</v>
      </c>
      <c r="E146" s="58">
        <f>E37</f>
        <v>0</v>
      </c>
      <c r="F146" s="24">
        <v>0</v>
      </c>
      <c r="G146" s="24">
        <v>0</v>
      </c>
      <c r="H146" s="25">
        <f>G146-F146</f>
        <v>0</v>
      </c>
      <c r="I146" s="8">
        <v>0</v>
      </c>
      <c r="J146" s="87"/>
      <c r="K146" s="60"/>
    </row>
    <row r="147" spans="1:13" x14ac:dyDescent="0.25">
      <c r="A147" s="60"/>
      <c r="B147" s="60"/>
      <c r="C147" s="60"/>
      <c r="D147" s="60"/>
      <c r="E147" s="60"/>
      <c r="F147" s="60"/>
      <c r="G147" s="60"/>
      <c r="H147" s="60"/>
      <c r="I147" s="60"/>
      <c r="J147" s="60"/>
      <c r="K147" s="60"/>
    </row>
    <row r="148" spans="1:13" ht="48.75" customHeight="1" x14ac:dyDescent="0.25">
      <c r="A148" s="60"/>
      <c r="B148" s="260" t="s">
        <v>82</v>
      </c>
      <c r="C148" s="261"/>
      <c r="D148" s="258" t="s">
        <v>83</v>
      </c>
      <c r="E148" s="259"/>
      <c r="F148" s="40" t="s">
        <v>65</v>
      </c>
      <c r="G148" s="255" t="s">
        <v>84</v>
      </c>
      <c r="H148" s="255"/>
      <c r="I148" s="41"/>
      <c r="J148" s="270" t="s">
        <v>76</v>
      </c>
      <c r="K148" s="270"/>
    </row>
    <row r="149" spans="1:13" ht="40.5" customHeight="1" x14ac:dyDescent="0.25">
      <c r="B149" s="42" t="s">
        <v>57</v>
      </c>
      <c r="C149" s="42" t="s">
        <v>14</v>
      </c>
      <c r="D149" s="154" t="s">
        <v>96</v>
      </c>
      <c r="E149" s="256"/>
      <c r="F149" s="43" t="s">
        <v>66</v>
      </c>
      <c r="G149" s="253" t="s">
        <v>67</v>
      </c>
      <c r="H149" s="253"/>
      <c r="I149" s="44" t="s">
        <v>66</v>
      </c>
      <c r="J149" s="254" t="s">
        <v>68</v>
      </c>
      <c r="K149" s="254"/>
    </row>
    <row r="150" spans="1:13" ht="62.25" customHeight="1" x14ac:dyDescent="0.25">
      <c r="B150" s="260" t="s">
        <v>69</v>
      </c>
      <c r="C150" s="262"/>
      <c r="D150" s="258" t="s">
        <v>70</v>
      </c>
      <c r="E150" s="262"/>
      <c r="F150" s="40" t="s">
        <v>71</v>
      </c>
      <c r="G150" s="255" t="s">
        <v>72</v>
      </c>
      <c r="H150" s="256"/>
      <c r="I150" s="41"/>
      <c r="J150" s="257" t="s">
        <v>85</v>
      </c>
      <c r="K150" s="257"/>
    </row>
    <row r="151" spans="1:13" ht="62.25" customHeight="1" x14ac:dyDescent="0.25">
      <c r="B151" s="45" t="s">
        <v>73</v>
      </c>
      <c r="C151" s="45"/>
      <c r="D151" s="154" t="s">
        <v>74</v>
      </c>
      <c r="E151" s="262"/>
      <c r="F151" s="43" t="s">
        <v>66</v>
      </c>
      <c r="G151" s="253" t="s">
        <v>75</v>
      </c>
      <c r="H151" s="253"/>
      <c r="I151" s="44" t="s">
        <v>66</v>
      </c>
      <c r="J151" s="254" t="s">
        <v>68</v>
      </c>
      <c r="K151" s="254"/>
    </row>
    <row r="152" spans="1:13" ht="50.25" customHeight="1" x14ac:dyDescent="0.25">
      <c r="B152" s="265" t="s">
        <v>37</v>
      </c>
      <c r="C152" s="266"/>
      <c r="D152" s="267" t="s">
        <v>77</v>
      </c>
      <c r="E152" s="262"/>
      <c r="F152" s="40" t="s">
        <v>71</v>
      </c>
      <c r="G152" s="268" t="s">
        <v>87</v>
      </c>
      <c r="H152" s="269"/>
      <c r="I152" s="41"/>
      <c r="J152" s="257" t="s">
        <v>86</v>
      </c>
      <c r="K152" s="257"/>
      <c r="M152" t="s">
        <v>14</v>
      </c>
    </row>
    <row r="153" spans="1:13" ht="66.75" customHeight="1" x14ac:dyDescent="0.25">
      <c r="B153" s="45" t="s">
        <v>73</v>
      </c>
      <c r="D153" s="154" t="s">
        <v>78</v>
      </c>
      <c r="E153" s="118"/>
      <c r="F153" s="43" t="s">
        <v>66</v>
      </c>
      <c r="G153" s="264" t="s">
        <v>88</v>
      </c>
      <c r="H153" s="264"/>
      <c r="I153" s="44" t="s">
        <v>66</v>
      </c>
      <c r="J153" s="254" t="s">
        <v>68</v>
      </c>
      <c r="K153" s="254"/>
    </row>
    <row r="154" spans="1:13" ht="48" customHeight="1" x14ac:dyDescent="0.25">
      <c r="B154" s="265" t="s">
        <v>79</v>
      </c>
      <c r="C154" s="266"/>
      <c r="D154" s="267" t="s">
        <v>105</v>
      </c>
      <c r="E154" s="262"/>
      <c r="F154" s="40" t="s">
        <v>71</v>
      </c>
      <c r="G154" s="255" t="s">
        <v>90</v>
      </c>
      <c r="H154" s="256"/>
      <c r="I154" s="41"/>
      <c r="J154" s="257" t="s">
        <v>89</v>
      </c>
      <c r="K154" s="257"/>
    </row>
    <row r="155" spans="1:13" ht="42" customHeight="1" x14ac:dyDescent="0.25">
      <c r="B155" s="45" t="s">
        <v>73</v>
      </c>
      <c r="D155" s="154" t="s">
        <v>106</v>
      </c>
      <c r="E155" s="118"/>
      <c r="F155" s="43" t="s">
        <v>66</v>
      </c>
      <c r="G155" s="264" t="s">
        <v>91</v>
      </c>
      <c r="H155" s="264"/>
      <c r="I155" s="47" t="s">
        <v>66</v>
      </c>
      <c r="J155" s="254" t="s">
        <v>68</v>
      </c>
      <c r="K155" s="254"/>
    </row>
  </sheetData>
  <mergeCells count="143">
    <mergeCell ref="L130:P130"/>
    <mergeCell ref="L51:P51"/>
    <mergeCell ref="D155:E155"/>
    <mergeCell ref="G155:H155"/>
    <mergeCell ref="J155:K155"/>
    <mergeCell ref="A142:B146"/>
    <mergeCell ref="C142:C146"/>
    <mergeCell ref="J142:J146"/>
    <mergeCell ref="B154:C154"/>
    <mergeCell ref="D154:E154"/>
    <mergeCell ref="G154:H154"/>
    <mergeCell ref="J154:K154"/>
    <mergeCell ref="G151:H151"/>
    <mergeCell ref="J151:K151"/>
    <mergeCell ref="G152:H152"/>
    <mergeCell ref="J152:K152"/>
    <mergeCell ref="G153:H153"/>
    <mergeCell ref="J153:K153"/>
    <mergeCell ref="D151:E151"/>
    <mergeCell ref="B152:C152"/>
    <mergeCell ref="D152:E152"/>
    <mergeCell ref="D153:E153"/>
    <mergeCell ref="G148:H148"/>
    <mergeCell ref="J148:K148"/>
    <mergeCell ref="G149:H149"/>
    <mergeCell ref="J149:K149"/>
    <mergeCell ref="G150:H150"/>
    <mergeCell ref="J150:K150"/>
    <mergeCell ref="D148:E148"/>
    <mergeCell ref="D149:E149"/>
    <mergeCell ref="B148:C148"/>
    <mergeCell ref="B150:C150"/>
    <mergeCell ref="D150:E150"/>
    <mergeCell ref="A84:A88"/>
    <mergeCell ref="B84:B88"/>
    <mergeCell ref="C84:C88"/>
    <mergeCell ref="A79:A83"/>
    <mergeCell ref="B79:B83"/>
    <mergeCell ref="C79:C83"/>
    <mergeCell ref="A105:A109"/>
    <mergeCell ref="B105:B109"/>
    <mergeCell ref="C105:C109"/>
    <mergeCell ref="A89:J89"/>
    <mergeCell ref="J100:J104"/>
    <mergeCell ref="J105:J109"/>
    <mergeCell ref="C100:C104"/>
    <mergeCell ref="B95:B99"/>
    <mergeCell ref="B100:B104"/>
    <mergeCell ref="A95:A99"/>
    <mergeCell ref="A100:A104"/>
    <mergeCell ref="C90:C94"/>
    <mergeCell ref="B90:B94"/>
    <mergeCell ref="A90:A94"/>
    <mergeCell ref="C95:C99"/>
    <mergeCell ref="J79:J83"/>
    <mergeCell ref="J84:J88"/>
    <mergeCell ref="J90:J94"/>
    <mergeCell ref="J33:J37"/>
    <mergeCell ref="A28:A37"/>
    <mergeCell ref="A59:A63"/>
    <mergeCell ref="B59:B63"/>
    <mergeCell ref="C59:C63"/>
    <mergeCell ref="A54:A58"/>
    <mergeCell ref="B54:B58"/>
    <mergeCell ref="C64:C68"/>
    <mergeCell ref="C69:C73"/>
    <mergeCell ref="A64:A78"/>
    <mergeCell ref="C74:C78"/>
    <mergeCell ref="B64:B78"/>
    <mergeCell ref="C54:C58"/>
    <mergeCell ref="C28:C32"/>
    <mergeCell ref="B43:B47"/>
    <mergeCell ref="C43:C47"/>
    <mergeCell ref="A43:A47"/>
    <mergeCell ref="A48:A52"/>
    <mergeCell ref="B48:B52"/>
    <mergeCell ref="C48:C52"/>
    <mergeCell ref="A38:A42"/>
    <mergeCell ref="B38:B42"/>
    <mergeCell ref="C38:C42"/>
    <mergeCell ref="B28:B37"/>
    <mergeCell ref="L22:L23"/>
    <mergeCell ref="M22:M23"/>
    <mergeCell ref="J14:J15"/>
    <mergeCell ref="A17:J17"/>
    <mergeCell ref="E13:E15"/>
    <mergeCell ref="F13:F15"/>
    <mergeCell ref="A18:A22"/>
    <mergeCell ref="A11:J11"/>
    <mergeCell ref="A12:J12"/>
    <mergeCell ref="A13:A15"/>
    <mergeCell ref="B13:B15"/>
    <mergeCell ref="C13:C15"/>
    <mergeCell ref="D13:D15"/>
    <mergeCell ref="B18:B22"/>
    <mergeCell ref="C18:C22"/>
    <mergeCell ref="A23:A27"/>
    <mergeCell ref="B23:B27"/>
    <mergeCell ref="C23:C27"/>
    <mergeCell ref="H1:J1"/>
    <mergeCell ref="H2:J2"/>
    <mergeCell ref="H4:J4"/>
    <mergeCell ref="J95:J99"/>
    <mergeCell ref="J18:J22"/>
    <mergeCell ref="J23:J27"/>
    <mergeCell ref="J28:J32"/>
    <mergeCell ref="J38:J42"/>
    <mergeCell ref="J43:J47"/>
    <mergeCell ref="J48:J52"/>
    <mergeCell ref="J54:J58"/>
    <mergeCell ref="J59:J63"/>
    <mergeCell ref="J64:J68"/>
    <mergeCell ref="J69:J73"/>
    <mergeCell ref="J74:J78"/>
    <mergeCell ref="A9:J9"/>
    <mergeCell ref="A10:J10"/>
    <mergeCell ref="A5:J5"/>
    <mergeCell ref="I3:J3"/>
    <mergeCell ref="G13:G15"/>
    <mergeCell ref="H13:J13"/>
    <mergeCell ref="A6:J6"/>
    <mergeCell ref="A53:J53"/>
    <mergeCell ref="C33:C37"/>
    <mergeCell ref="J127:J131"/>
    <mergeCell ref="A126:J126"/>
    <mergeCell ref="J132:J136"/>
    <mergeCell ref="J137:J141"/>
    <mergeCell ref="J110:J114"/>
    <mergeCell ref="J116:J120"/>
    <mergeCell ref="J121:J125"/>
    <mergeCell ref="A137:B141"/>
    <mergeCell ref="C137:C141"/>
    <mergeCell ref="A121:B125"/>
    <mergeCell ref="C121:C125"/>
    <mergeCell ref="A127:B131"/>
    <mergeCell ref="C127:C131"/>
    <mergeCell ref="A132:B136"/>
    <mergeCell ref="C132:C136"/>
    <mergeCell ref="A115:B115"/>
    <mergeCell ref="A116:B120"/>
    <mergeCell ref="C116:C120"/>
    <mergeCell ref="A110:B114"/>
    <mergeCell ref="C110:C114"/>
  </mergeCells>
  <pageMargins left="0.23622047244094491" right="0.23622047244094491"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Николаевна Румянцева</dc:creator>
  <cp:lastModifiedBy>Наталья Николаевна Румянцева</cp:lastModifiedBy>
  <cp:lastPrinted>2020-10-08T08:00:16Z</cp:lastPrinted>
  <dcterms:created xsi:type="dcterms:W3CDTF">2018-10-15T13:22:37Z</dcterms:created>
  <dcterms:modified xsi:type="dcterms:W3CDTF">2020-10-15T10:32:38Z</dcterms:modified>
</cp:coreProperties>
</file>