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 activeTab="2"/>
  </bookViews>
  <sheets>
    <sheet name="Консультации" sheetId="5" r:id="rId1"/>
    <sheet name="Прием документов" sheetId="4" r:id="rId2"/>
    <sheet name="Затраты" sheetId="1" r:id="rId3"/>
  </sheets>
  <definedNames>
    <definedName name="АвгSun1" localSheetId="0">DATE(Консультации!ГодКалендаря,8,1)-WEEKDAY(DATE(Консультации!ГодКалендаря,8,1))+1</definedName>
    <definedName name="АвгSun1">DATE(ГодКалендаря,8,1)-WEEKDAY(DATE(ГодКалендаря,8,1))+1</definedName>
    <definedName name="АпрSun1" localSheetId="0">DATE(Консультации!ГодКалендаря,4,1)-WEEKDAY(DATE(Консультации!ГодКалендаря,4,1))+1</definedName>
    <definedName name="АпрSun1">DATE(ГодКалендаря,4,1)-WEEKDAY(DATE(ГодКалендаря,4,1))+1</definedName>
    <definedName name="ГодКалендаря" localSheetId="0">#REF!</definedName>
    <definedName name="ГодКалендаря">#REF!</definedName>
    <definedName name="ДекSun1" localSheetId="0">DATE(Консультации!ГодКалендаря,12,1)-WEEKDAY(DATE(Консультации!ГодКалендаря,12,1))+1</definedName>
    <definedName name="ДекSun1">DATE(ГодКалендаря,12,1)-WEEKDAY(DATE(ГодКалендаря,12,1))+1</definedName>
    <definedName name="ИюлSun1" localSheetId="0">DATE(Консультации!ГодКалендаря,7,1)-WEEKDAY(DATE(Консультации!ГодКалендаря,7,1))+1</definedName>
    <definedName name="ИюлSun1">DATE(ГодКалендаря,7,1)-WEEKDAY(DATE(ГодКалендаря,7,1))+1</definedName>
    <definedName name="ИюнSun1" localSheetId="0">DATE(Консультации!ГодКалендаря,6,1)-WEEKDAY(DATE(Консультации!ГодКалендаря,6,1))+1</definedName>
    <definedName name="ИюнSun1">DATE(ГодКалендаря,6,1)-WEEKDAY(DATE(ГодКалендаря,6,1))+1</definedName>
    <definedName name="МайSun1" localSheetId="0">DATE(Консультации!ГодКалендаря,5,1)-WEEKDAY(DATE(Консультации!ГодКалендаря,5,1))+1</definedName>
    <definedName name="МайSun1">DATE(ГодКалендаря,5,1)-WEEKDAY(DATE(ГодКалендаря,5,1))+1</definedName>
    <definedName name="МарSun1" localSheetId="0">DATE(Консультации!ГодКалендаря,3,1)-WEEKDAY(DATE(Консультации!ГодКалендаря,3,1))+1</definedName>
    <definedName name="МарSun1">DATE(ГодКалендаря,3,1)-WEEKDAY(DATE(ГодКалендаря,3,1))+1</definedName>
    <definedName name="НояSun1" localSheetId="0">DATE(Консультации!ГодКалендаря,11,1)-WEEKDAY(DATE(Консультации!ГодКалендаря,11,1))+1</definedName>
    <definedName name="НояSun1">DATE(ГодКалендаря,11,1)-WEEKDAY(DATE(ГодКалендаря,11,1))+1</definedName>
    <definedName name="ОктSun1" localSheetId="0">DATE(Консультации!ГодКалендаря,10,1)-WEEKDAY(DATE(Консультации!ГодКалендаря,10,1))+1</definedName>
    <definedName name="ОктSun1">DATE(ГодКалендаря,10,1)-WEEKDAY(DATE(ГодКалендаря,10,1))+1</definedName>
    <definedName name="СенSun1" localSheetId="0">DATE(Консультации!ГодКалендаря,9,1)-WEEKDAY(DATE(Консультации!ГодКалендаря,9,1))+1</definedName>
    <definedName name="СенSun1">DATE(ГодКалендаря,9,1)-WEEKDAY(DATE(ГодКалендаря,9,1))+1</definedName>
    <definedName name="ФевSun1" localSheetId="0">DATE(Консультации!ГодКалендаря,2,1)-WEEKDAY(DATE(Консультации!ГодКалендаря,2,1))+1</definedName>
    <definedName name="ФевSun1">DATE(ГодКалендаря,2,1)-WEEKDAY(DATE(ГодКалендаря,2,1))+1</definedName>
    <definedName name="ЯнвSun1" localSheetId="0">DATE(Консультации!ГодКалендаря,1,1)-WEEKDAY(DATE(Консультации!ГодКалендаря,1,1))+1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I16"/>
  <c r="H16"/>
  <c r="G16"/>
  <c r="F16"/>
  <c r="E16"/>
  <c r="D16"/>
  <c r="C16"/>
  <c r="I14"/>
  <c r="H14"/>
  <c r="G14"/>
  <c r="F14"/>
  <c r="E14"/>
  <c r="D14"/>
  <c r="C14"/>
  <c r="I15"/>
  <c r="H15"/>
  <c r="G15"/>
  <c r="F15"/>
  <c r="E15"/>
  <c r="D15"/>
  <c r="I13"/>
  <c r="H13"/>
  <c r="G13"/>
  <c r="F13"/>
  <c r="E13"/>
  <c r="D13"/>
  <c r="E17" l="1"/>
  <c r="D17"/>
  <c r="G30" i="5" l="1"/>
  <c r="H29" l="1"/>
  <c r="H28"/>
  <c r="H27"/>
  <c r="H23" i="4"/>
  <c r="J23" s="1"/>
  <c r="H24"/>
  <c r="H25"/>
  <c r="G26"/>
  <c r="H26" s="1"/>
  <c r="H30" i="5"/>
  <c r="C15" i="1" l="1"/>
  <c r="J27" i="5" l="1"/>
  <c r="I17" i="1" l="1"/>
  <c r="C13"/>
  <c r="J26" i="4"/>
  <c r="J25"/>
  <c r="J24"/>
  <c r="J28" i="5"/>
  <c r="J29"/>
  <c r="J30"/>
  <c r="F17" i="1" l="1"/>
  <c r="G17"/>
  <c r="H17"/>
</calcChain>
</file>

<file path=xl/sharedStrings.xml><?xml version="1.0" encoding="utf-8"?>
<sst xmlns="http://schemas.openxmlformats.org/spreadsheetml/2006/main" count="129" uniqueCount="79">
  <si>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</si>
  <si>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</si>
  <si>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</si>
  <si>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</si>
  <si>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</si>
  <si>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</si>
  <si>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</si>
  <si>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</si>
  <si>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</si>
  <si>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</si>
  <si>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</si>
  <si>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</si>
  <si>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t>Отчет</t>
  </si>
  <si>
    <t>о выполнении муниципального задания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</si>
  <si>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</si>
  <si>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</si>
  <si>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</si>
  <si>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</si>
  <si>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</si>
  <si>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</si>
  <si>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</si>
  <si>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</si>
  <si>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</si>
  <si>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</si>
  <si>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</si>
  <si>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</si>
  <si>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</si>
  <si>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</si>
  <si>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</si>
  <si>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</si>
  <si>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</si>
  <si>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</si>
  <si>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</si>
  <si>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</si>
  <si>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</si>
  <si>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</si>
  <si>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</si>
  <si>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не менее 80%</t>
  </si>
  <si>
    <t>Количество проведенных консультаций</t>
  </si>
  <si>
    <t>штука</t>
  </si>
  <si>
    <t>федеральные услуги</t>
  </si>
  <si>
    <t>региональные услуги</t>
  </si>
  <si>
    <t>муниципальные услуги</t>
  </si>
  <si>
    <t>Всего</t>
  </si>
  <si>
    <t>Раздел I</t>
  </si>
  <si>
    <t>Раздел II</t>
  </si>
  <si>
    <t>Количество услуг</t>
  </si>
  <si>
    <t>единица</t>
  </si>
  <si>
    <t>Предоставление консультационных и методических услуг: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</si>
  <si>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</si>
  <si>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</si>
  <si>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экономист Лепеева Ю.П.</t>
  </si>
  <si>
    <t>тел. 7-79-01</t>
  </si>
  <si>
    <t xml:space="preserve">Исполнитель: </t>
  </si>
  <si>
    <t>Тел. 7-79-07</t>
  </si>
  <si>
    <t>% исполнения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</si>
  <si>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</si>
  <si>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Категории потребителей муниципальной услуги: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</si>
  <si>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Предоставление консультационных и методических услуг, 000000000007430301714011001900000000007100102</t>
    </r>
  </si>
  <si>
    <r>
      <t>Периодичность: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</si>
  <si>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 xml:space="preserve">Все учреждения 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</si>
  <si>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услуг;  Обеспечение предоставления государственных (муниципальных) услуг в бюджетной сфере</t>
    </r>
  </si>
  <si>
    <r>
      <t>Наименование муниципального учреждения:</t>
    </r>
    <r>
      <rPr>
        <u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предоставления государственных и муниципальных услуг"</t>
    </r>
    <r>
      <rPr>
        <b/>
        <sz val="12"/>
        <color theme="1"/>
        <rFont val="Times New Roman"/>
        <family val="1"/>
        <charset val="204"/>
      </rPr>
      <t>_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</si>
  <si>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000000000007430301719001000100000001007100102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</si>
  <si>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</si>
  <si>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</si>
  <si>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</si>
  <si>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</si>
  <si>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</si>
  <si>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</si>
  <si>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</si>
  <si>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</si>
  <si>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Исполнение за январь - июнь от общего доведенного задания на год</t>
  </si>
  <si>
    <t>Начальник  отдела информирования, приема и выдачи документов  Чёрная Т.А.</t>
  </si>
  <si>
    <t>Начальник  отдела информирования, приема и выдачи документов Чёрная Т.А.</t>
  </si>
  <si>
    <t>Исполнение за январь-август от общего доведенного задания на год</t>
  </si>
  <si>
    <t>за сентябрь  2016 года</t>
  </si>
  <si>
    <t>на единицу (8628 услуг):</t>
  </si>
  <si>
    <t>на единицу (21 687 услуг):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</si>
</sst>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7" fillId="0" borderId="0"/>
    <xf numFmtId="0" fontId="8" fillId="2" borderId="8" applyNumberFormat="0" applyAlignment="0" applyProtection="0"/>
    <xf numFmtId="0" fontId="9" fillId="0" borderId="0"/>
    <xf numFmtId="0" fontId="10" fillId="3" borderId="0" applyNumberFormat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6" fillId="0" borderId="9" xfId="0" applyFont="1" applyBorder="1"/>
    <xf numFmtId="0" fontId="11" fillId="0" borderId="0" xfId="0" applyFont="1"/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13" fillId="0" borderId="0" xfId="0" applyFont="1"/>
    <xf numFmtId="0" fontId="11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4" fontId="16" fillId="0" borderId="0" xfId="0" applyNumberFormat="1" applyFont="1" applyAlignment="1">
      <alignment horizontal="left"/>
    </xf>
    <xf numFmtId="4" fontId="16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horizontal="left"/>
    </xf>
    <xf numFmtId="4" fontId="16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9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opLeftCell="A16" zoomScaleNormal="100" workbookViewId="0">
      <selection activeCell="R15" sqref="R15"/>
    </sheetView>
  </sheetViews>
  <sheetFormatPr defaultRowHeight="15"/>
  <cols>
    <col min="1" max="1" width="4.85546875" customWidth="1"/>
    <col min="2" max="2" width="25.28515625" customWidth="1"/>
    <col min="3" max="3" width="12.42578125" customWidth="1"/>
    <col min="4" max="4" width="6.5703125" customWidth="1"/>
    <col min="5" max="5" width="8.42578125" customWidth="1"/>
    <col min="6" max="6" width="14" customWidth="1"/>
    <col min="7" max="7" width="14.5703125" customWidth="1"/>
    <col min="8" max="8" width="12.42578125" customWidth="1"/>
    <col min="9" max="9" width="14.85546875" customWidth="1"/>
    <col min="10" max="10" width="15.5703125" customWidth="1"/>
    <col min="11" max="11" width="13.7109375" customWidth="1"/>
  </cols>
  <sheetData>
    <row r="1" spans="1:11" ht="15.75">
      <c r="A1" s="66" t="s">
        <v>12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5.75">
      <c r="A2" s="66" t="s">
        <v>13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.75">
      <c r="A3" s="66" t="s">
        <v>76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9.75" customHeight="1">
      <c r="A4" s="11"/>
    </row>
    <row r="5" spans="1:11" ht="30.75" customHeight="1">
      <c r="A5" s="67" t="s">
        <v>62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ht="49.5" customHeight="1">
      <c r="A6" s="68" t="s">
        <v>61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1" ht="15.75">
      <c r="A7" s="65" t="s">
        <v>60</v>
      </c>
      <c r="B7" s="65"/>
      <c r="C7" s="65"/>
      <c r="D7" s="65"/>
      <c r="E7" s="65"/>
      <c r="F7" s="65"/>
      <c r="G7" s="65"/>
      <c r="H7" s="65"/>
      <c r="I7" s="65"/>
      <c r="J7" s="65"/>
    </row>
    <row r="8" spans="1:11" ht="15.75">
      <c r="A8" s="65" t="s">
        <v>59</v>
      </c>
      <c r="B8" s="65"/>
      <c r="C8" s="65"/>
      <c r="D8" s="65"/>
      <c r="E8" s="65"/>
      <c r="F8" s="65"/>
      <c r="G8" s="65"/>
      <c r="H8" s="65"/>
      <c r="I8" s="65"/>
      <c r="J8" s="65"/>
      <c r="K8" s="65"/>
    </row>
    <row r="9" spans="1:11" ht="15.75">
      <c r="A9" s="12"/>
      <c r="F9" s="24" t="s">
        <v>44</v>
      </c>
    </row>
    <row r="10" spans="1:11" s="22" customFormat="1" ht="29.25" customHeight="1">
      <c r="A10" s="78" t="s">
        <v>58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spans="1:11" ht="15.75">
      <c r="A11" s="33" t="s">
        <v>57</v>
      </c>
      <c r="B11" s="33"/>
      <c r="C11" s="33"/>
      <c r="D11" s="33"/>
      <c r="E11" s="33"/>
      <c r="F11" s="33"/>
      <c r="G11" s="33"/>
      <c r="H11" s="33"/>
      <c r="I11" s="33"/>
      <c r="J11" s="33"/>
    </row>
    <row r="12" spans="1:11" ht="40.5" customHeight="1">
      <c r="A12" s="68" t="s">
        <v>56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1" ht="15.75">
      <c r="A13" s="79" t="s">
        <v>14</v>
      </c>
      <c r="B13" s="79"/>
      <c r="C13" s="79"/>
      <c r="D13" s="79"/>
      <c r="E13" s="79"/>
      <c r="F13" s="79"/>
      <c r="G13" s="79"/>
      <c r="H13" s="79"/>
      <c r="I13" s="79"/>
    </row>
    <row r="14" spans="1:11" ht="15.75">
      <c r="A14" s="79" t="s">
        <v>15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</row>
    <row r="15" spans="1:11" ht="16.5" thickBot="1">
      <c r="A15" s="11"/>
    </row>
    <row r="16" spans="1:11" ht="29.25" customHeight="1" thickBot="1">
      <c r="A16" s="71" t="s">
        <v>16</v>
      </c>
      <c r="B16" s="71" t="s">
        <v>17</v>
      </c>
      <c r="C16" s="73" t="s">
        <v>18</v>
      </c>
      <c r="D16" s="74"/>
      <c r="E16" s="75" t="s">
        <v>19</v>
      </c>
      <c r="F16" s="76"/>
      <c r="G16" s="76"/>
      <c r="H16" s="76"/>
      <c r="I16" s="76"/>
      <c r="J16" s="76"/>
      <c r="K16" s="77"/>
    </row>
    <row r="17" spans="1:12" ht="48" thickBot="1">
      <c r="A17" s="72"/>
      <c r="B17" s="72"/>
      <c r="C17" s="3" t="s">
        <v>20</v>
      </c>
      <c r="D17" s="13" t="s">
        <v>21</v>
      </c>
      <c r="E17" s="75" t="s">
        <v>22</v>
      </c>
      <c r="F17" s="77"/>
      <c r="G17" s="75" t="s">
        <v>23</v>
      </c>
      <c r="H17" s="77"/>
      <c r="I17" s="5" t="s">
        <v>24</v>
      </c>
      <c r="J17" s="5" t="s">
        <v>25</v>
      </c>
      <c r="K17" s="5" t="s">
        <v>26</v>
      </c>
    </row>
    <row r="18" spans="1:12" ht="15.75" thickBot="1">
      <c r="A18" s="34">
        <v>1</v>
      </c>
      <c r="B18" s="3">
        <v>2</v>
      </c>
      <c r="C18" s="3">
        <v>3</v>
      </c>
      <c r="D18" s="3">
        <v>4</v>
      </c>
      <c r="E18" s="69">
        <v>5</v>
      </c>
      <c r="F18" s="70"/>
      <c r="G18" s="69">
        <v>6</v>
      </c>
      <c r="H18" s="70"/>
      <c r="I18" s="3">
        <v>7</v>
      </c>
      <c r="J18" s="3">
        <v>8</v>
      </c>
      <c r="K18" s="3">
        <v>9</v>
      </c>
    </row>
    <row r="19" spans="1:12" ht="27" thickBot="1">
      <c r="A19" s="50">
        <v>1</v>
      </c>
      <c r="B19" s="21" t="s">
        <v>30</v>
      </c>
      <c r="C19" s="19" t="s">
        <v>32</v>
      </c>
      <c r="D19" s="19" t="s">
        <v>33</v>
      </c>
      <c r="E19" s="75" t="s">
        <v>36</v>
      </c>
      <c r="F19" s="77"/>
      <c r="G19" s="80">
        <v>3.46</v>
      </c>
      <c r="H19" s="81"/>
      <c r="I19" s="29">
        <v>0</v>
      </c>
      <c r="J19" s="56">
        <v>0</v>
      </c>
      <c r="K19" s="19"/>
    </row>
    <row r="20" spans="1:12" ht="39" thickBot="1">
      <c r="A20" s="50">
        <v>2</v>
      </c>
      <c r="B20" s="20" t="s">
        <v>31</v>
      </c>
      <c r="C20" s="51" t="s">
        <v>34</v>
      </c>
      <c r="D20" s="51" t="s">
        <v>35</v>
      </c>
      <c r="E20" s="75" t="s">
        <v>37</v>
      </c>
      <c r="F20" s="77"/>
      <c r="G20" s="82">
        <v>99.3</v>
      </c>
      <c r="H20" s="83"/>
      <c r="I20" s="30">
        <v>0</v>
      </c>
      <c r="J20" s="57">
        <v>0</v>
      </c>
      <c r="K20" s="51"/>
    </row>
    <row r="21" spans="1:12" ht="15.75">
      <c r="A21" s="2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2" ht="15.75">
      <c r="A22" s="65" t="s">
        <v>27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33"/>
    </row>
    <row r="23" spans="1:12" ht="16.5" thickBot="1">
      <c r="A23" s="49"/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2" ht="32.25" customHeight="1" thickBot="1">
      <c r="A24" s="71" t="s">
        <v>16</v>
      </c>
      <c r="B24" s="71" t="s">
        <v>28</v>
      </c>
      <c r="C24" s="73" t="s">
        <v>18</v>
      </c>
      <c r="D24" s="74"/>
      <c r="E24" s="75" t="s">
        <v>19</v>
      </c>
      <c r="F24" s="76"/>
      <c r="G24" s="76"/>
      <c r="H24" s="76"/>
      <c r="I24" s="76"/>
      <c r="J24" s="76"/>
      <c r="K24" s="77"/>
    </row>
    <row r="25" spans="1:12" ht="48" thickBot="1">
      <c r="A25" s="72"/>
      <c r="B25" s="72"/>
      <c r="C25" s="3" t="s">
        <v>20</v>
      </c>
      <c r="D25" s="13" t="s">
        <v>21</v>
      </c>
      <c r="E25" s="75" t="s">
        <v>22</v>
      </c>
      <c r="F25" s="77"/>
      <c r="G25" s="5" t="s">
        <v>23</v>
      </c>
      <c r="H25" s="5" t="s">
        <v>55</v>
      </c>
      <c r="I25" s="5" t="s">
        <v>24</v>
      </c>
      <c r="J25" s="5" t="s">
        <v>25</v>
      </c>
      <c r="K25" s="5" t="s">
        <v>26</v>
      </c>
    </row>
    <row r="26" spans="1:12" ht="15.75" thickBot="1">
      <c r="A26" s="52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2" ht="26.25" customHeight="1" thickBot="1">
      <c r="A27" s="71">
        <v>1</v>
      </c>
      <c r="B27" s="71" t="s">
        <v>38</v>
      </c>
      <c r="C27" s="71" t="s">
        <v>39</v>
      </c>
      <c r="D27" s="71">
        <v>4</v>
      </c>
      <c r="E27" s="5">
        <v>1912</v>
      </c>
      <c r="F27" s="3" t="s">
        <v>40</v>
      </c>
      <c r="G27" s="5">
        <v>4260</v>
      </c>
      <c r="H27" s="53">
        <f>G27/E27*100</f>
        <v>222.80334728033472</v>
      </c>
      <c r="I27" s="59">
        <v>0.05</v>
      </c>
      <c r="J27" s="53">
        <f>100-H27</f>
        <v>-122.80334728033472</v>
      </c>
      <c r="K27" s="85" t="s">
        <v>75</v>
      </c>
    </row>
    <row r="28" spans="1:12" ht="26.25" thickBot="1">
      <c r="A28" s="84"/>
      <c r="B28" s="84"/>
      <c r="C28" s="84"/>
      <c r="D28" s="84"/>
      <c r="E28" s="5">
        <v>1952</v>
      </c>
      <c r="F28" s="3" t="s">
        <v>41</v>
      </c>
      <c r="G28" s="5">
        <v>3016</v>
      </c>
      <c r="H28" s="53">
        <f>G28/E28*100</f>
        <v>154.50819672131149</v>
      </c>
      <c r="I28" s="59">
        <v>0.05</v>
      </c>
      <c r="J28" s="53">
        <f>100-H28</f>
        <v>-54.508196721311492</v>
      </c>
      <c r="K28" s="86"/>
    </row>
    <row r="29" spans="1:12" ht="26.25" thickBot="1">
      <c r="A29" s="84"/>
      <c r="B29" s="84"/>
      <c r="C29" s="84"/>
      <c r="D29" s="84"/>
      <c r="E29" s="5">
        <v>674</v>
      </c>
      <c r="F29" s="3" t="s">
        <v>42</v>
      </c>
      <c r="G29" s="5">
        <v>1352</v>
      </c>
      <c r="H29" s="53">
        <f>G29/E29*100</f>
        <v>200.59347181008903</v>
      </c>
      <c r="I29" s="59">
        <v>0.05</v>
      </c>
      <c r="J29" s="53">
        <f>100-H29</f>
        <v>-100.59347181008903</v>
      </c>
      <c r="K29" s="87"/>
    </row>
    <row r="30" spans="1:12" s="37" customFormat="1" ht="16.5" thickBot="1">
      <c r="A30" s="72"/>
      <c r="B30" s="72"/>
      <c r="C30" s="72"/>
      <c r="D30" s="72"/>
      <c r="E30" s="60">
        <v>4538</v>
      </c>
      <c r="F30" s="38" t="s">
        <v>43</v>
      </c>
      <c r="G30" s="60">
        <f>SUM(G27:G29)</f>
        <v>8628</v>
      </c>
      <c r="H30" s="61">
        <f>G30/E30*100</f>
        <v>190.12780960775672</v>
      </c>
      <c r="I30" s="62">
        <v>0.05</v>
      </c>
      <c r="J30" s="55">
        <f>100-H30</f>
        <v>-90.127809607756717</v>
      </c>
      <c r="K30" s="38"/>
    </row>
    <row r="32" spans="1:12">
      <c r="A32" s="32" t="s">
        <v>53</v>
      </c>
    </row>
    <row r="33" spans="1:7">
      <c r="A33" s="32" t="s">
        <v>74</v>
      </c>
      <c r="G33" s="63"/>
    </row>
    <row r="34" spans="1:7">
      <c r="A34" s="32" t="s">
        <v>54</v>
      </c>
    </row>
  </sheetData>
  <mergeCells count="34">
    <mergeCell ref="A27:A30"/>
    <mergeCell ref="B27:B30"/>
    <mergeCell ref="C27:C30"/>
    <mergeCell ref="D27:D30"/>
    <mergeCell ref="K27:K29"/>
    <mergeCell ref="E19:F19"/>
    <mergeCell ref="E20:F20"/>
    <mergeCell ref="A22:K22"/>
    <mergeCell ref="A24:A25"/>
    <mergeCell ref="B24:B25"/>
    <mergeCell ref="C24:D24"/>
    <mergeCell ref="E24:K24"/>
    <mergeCell ref="E25:F25"/>
    <mergeCell ref="G19:H19"/>
    <mergeCell ref="G20:H20"/>
    <mergeCell ref="A8:K8"/>
    <mergeCell ref="A10:K10"/>
    <mergeCell ref="A12:K12"/>
    <mergeCell ref="A13:I13"/>
    <mergeCell ref="A14:K14"/>
    <mergeCell ref="E18:F18"/>
    <mergeCell ref="G18:H18"/>
    <mergeCell ref="A16:A17"/>
    <mergeCell ref="B16:B17"/>
    <mergeCell ref="C16:D16"/>
    <mergeCell ref="E16:K16"/>
    <mergeCell ref="E17:F17"/>
    <mergeCell ref="G17:H17"/>
    <mergeCell ref="A7:J7"/>
    <mergeCell ref="A1:K1"/>
    <mergeCell ref="A2:K2"/>
    <mergeCell ref="A3:K3"/>
    <mergeCell ref="A5:K5"/>
    <mergeCell ref="A6:K6"/>
  </mergeCells>
  <printOptions horizontalCentered="1"/>
  <pageMargins left="0" right="0" top="0.74803149606299213" bottom="0.74803149606299213" header="0.31496062992125984" footer="0.31496062992125984"/>
  <pageSetup paperSize="9" fitToHeight="9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N30"/>
  <sheetViews>
    <sheetView topLeftCell="A13" workbookViewId="0">
      <selection activeCell="J33" sqref="J33"/>
    </sheetView>
  </sheetViews>
  <sheetFormatPr defaultRowHeight="15"/>
  <cols>
    <col min="1" max="1" width="7" customWidth="1"/>
    <col min="2" max="2" width="15" customWidth="1"/>
    <col min="3" max="3" width="13.42578125" customWidth="1"/>
    <col min="4" max="4" width="5" bestFit="1" customWidth="1"/>
    <col min="5" max="5" width="7.85546875" customWidth="1"/>
    <col min="6" max="6" width="13.85546875" customWidth="1"/>
    <col min="7" max="7" width="13.5703125" customWidth="1"/>
    <col min="8" max="8" width="12.85546875" customWidth="1"/>
    <col min="9" max="9" width="12.42578125" bestFit="1" customWidth="1"/>
    <col min="10" max="10" width="15.140625" bestFit="1" customWidth="1"/>
    <col min="11" max="11" width="12.140625" customWidth="1"/>
  </cols>
  <sheetData>
    <row r="2" spans="1:11" ht="15.75">
      <c r="E2" s="25" t="s">
        <v>45</v>
      </c>
    </row>
    <row r="3" spans="1:11" s="22" customFormat="1" ht="49.5" customHeight="1">
      <c r="A3" s="78" t="s">
        <v>63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15.75">
      <c r="A4" s="14" t="s">
        <v>64</v>
      </c>
      <c r="B4" s="14"/>
      <c r="C4" s="14"/>
      <c r="D4" s="14"/>
      <c r="E4" s="14"/>
      <c r="F4" s="14"/>
      <c r="G4" s="14"/>
      <c r="H4" s="33"/>
      <c r="I4" s="14"/>
      <c r="J4" s="14"/>
    </row>
    <row r="5" spans="1:11" ht="40.5" customHeight="1">
      <c r="A5" s="68" t="s">
        <v>65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1" ht="15.75">
      <c r="A6" s="79" t="s">
        <v>14</v>
      </c>
      <c r="B6" s="79"/>
      <c r="C6" s="79"/>
      <c r="D6" s="79"/>
      <c r="E6" s="79"/>
      <c r="F6" s="79"/>
      <c r="G6" s="79"/>
      <c r="H6" s="79"/>
      <c r="I6" s="79"/>
    </row>
    <row r="7" spans="1:11" ht="15.75">
      <c r="A7" s="11"/>
    </row>
    <row r="8" spans="1:11" ht="15.75">
      <c r="A8" s="79" t="s">
        <v>15</v>
      </c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1" ht="16.5" thickBot="1">
      <c r="A9" s="11"/>
    </row>
    <row r="10" spans="1:11" ht="47.25" customHeight="1" thickBot="1">
      <c r="A10" s="71" t="s">
        <v>16</v>
      </c>
      <c r="B10" s="71" t="s">
        <v>17</v>
      </c>
      <c r="C10" s="75" t="s">
        <v>18</v>
      </c>
      <c r="D10" s="77"/>
      <c r="E10" s="75" t="s">
        <v>19</v>
      </c>
      <c r="F10" s="76"/>
      <c r="G10" s="76"/>
      <c r="H10" s="76"/>
      <c r="I10" s="76"/>
      <c r="J10" s="76"/>
      <c r="K10" s="77"/>
    </row>
    <row r="11" spans="1:11" ht="48" thickBot="1">
      <c r="A11" s="72"/>
      <c r="B11" s="72"/>
      <c r="C11" s="13" t="s">
        <v>20</v>
      </c>
      <c r="D11" s="13" t="s">
        <v>21</v>
      </c>
      <c r="E11" s="75" t="s">
        <v>22</v>
      </c>
      <c r="F11" s="77"/>
      <c r="G11" s="75" t="s">
        <v>23</v>
      </c>
      <c r="H11" s="77"/>
      <c r="I11" s="5" t="s">
        <v>24</v>
      </c>
      <c r="J11" s="5" t="s">
        <v>25</v>
      </c>
      <c r="K11" s="5" t="s">
        <v>26</v>
      </c>
    </row>
    <row r="12" spans="1:11" ht="15.75" thickBot="1">
      <c r="A12" s="18">
        <v>1</v>
      </c>
      <c r="B12" s="3">
        <v>2</v>
      </c>
      <c r="C12" s="3">
        <v>3</v>
      </c>
      <c r="D12" s="3">
        <v>4</v>
      </c>
      <c r="E12" s="69">
        <v>5</v>
      </c>
      <c r="F12" s="70"/>
      <c r="G12" s="69">
        <v>6</v>
      </c>
      <c r="H12" s="70"/>
      <c r="I12" s="3">
        <v>7</v>
      </c>
      <c r="J12" s="3">
        <v>8</v>
      </c>
      <c r="K12" s="3">
        <v>9</v>
      </c>
    </row>
    <row r="13" spans="1:11" ht="55.5" customHeight="1" thickBot="1">
      <c r="A13" s="17">
        <v>1</v>
      </c>
      <c r="B13" s="21" t="s">
        <v>30</v>
      </c>
      <c r="C13" s="19" t="s">
        <v>32</v>
      </c>
      <c r="D13" s="19" t="s">
        <v>33</v>
      </c>
      <c r="E13" s="75" t="s">
        <v>36</v>
      </c>
      <c r="F13" s="77"/>
      <c r="G13" s="80">
        <v>5.35</v>
      </c>
      <c r="H13" s="81"/>
      <c r="I13" s="29">
        <v>0</v>
      </c>
      <c r="J13" s="36"/>
      <c r="K13" s="31"/>
    </row>
    <row r="14" spans="1:11" ht="83.25" customHeight="1" thickBot="1">
      <c r="A14" s="17">
        <v>2</v>
      </c>
      <c r="B14" s="20" t="s">
        <v>31</v>
      </c>
      <c r="C14" s="16" t="s">
        <v>34</v>
      </c>
      <c r="D14" s="16" t="s">
        <v>35</v>
      </c>
      <c r="E14" s="75" t="s">
        <v>37</v>
      </c>
      <c r="F14" s="77"/>
      <c r="G14" s="82">
        <v>99.3</v>
      </c>
      <c r="H14" s="83"/>
      <c r="I14" s="30">
        <v>0</v>
      </c>
      <c r="J14" s="35"/>
      <c r="K14" s="28"/>
    </row>
    <row r="15" spans="1:11" ht="15.75">
      <c r="A15" s="2"/>
    </row>
    <row r="16" spans="1:11" ht="15.75">
      <c r="A16" s="2"/>
    </row>
    <row r="18" spans="1:14" ht="15.75">
      <c r="A18" s="65" t="s">
        <v>27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14"/>
      <c r="M18" s="14"/>
      <c r="N18" s="14"/>
    </row>
    <row r="19" spans="1:14" ht="16.5" thickBot="1">
      <c r="A19" s="15"/>
    </row>
    <row r="20" spans="1:14" ht="47.25" customHeight="1" thickBot="1">
      <c r="A20" s="71" t="s">
        <v>16</v>
      </c>
      <c r="B20" s="71" t="s">
        <v>28</v>
      </c>
      <c r="C20" s="75" t="s">
        <v>18</v>
      </c>
      <c r="D20" s="77"/>
      <c r="E20" s="75" t="s">
        <v>19</v>
      </c>
      <c r="F20" s="76"/>
      <c r="G20" s="76"/>
      <c r="H20" s="76"/>
      <c r="I20" s="76"/>
      <c r="J20" s="76"/>
      <c r="K20" s="77"/>
    </row>
    <row r="21" spans="1:14" ht="57.75" customHeight="1" thickBot="1">
      <c r="A21" s="72"/>
      <c r="B21" s="72"/>
      <c r="C21" s="13" t="s">
        <v>20</v>
      </c>
      <c r="D21" s="13" t="s">
        <v>21</v>
      </c>
      <c r="E21" s="75" t="s">
        <v>22</v>
      </c>
      <c r="F21" s="77"/>
      <c r="G21" s="5" t="s">
        <v>23</v>
      </c>
      <c r="H21" s="5" t="s">
        <v>55</v>
      </c>
      <c r="I21" s="5" t="s">
        <v>24</v>
      </c>
      <c r="J21" s="5" t="s">
        <v>25</v>
      </c>
      <c r="K21" s="5" t="s">
        <v>26</v>
      </c>
    </row>
    <row r="22" spans="1:14" ht="15.75" thickBot="1">
      <c r="A22" s="18">
        <v>1</v>
      </c>
      <c r="B22" s="3">
        <v>2</v>
      </c>
      <c r="C22" s="3">
        <v>3</v>
      </c>
      <c r="D22" s="3">
        <v>4</v>
      </c>
      <c r="E22" s="3">
        <v>5</v>
      </c>
      <c r="F22" s="3">
        <v>6</v>
      </c>
      <c r="G22" s="3">
        <v>7</v>
      </c>
      <c r="H22" s="3">
        <v>8</v>
      </c>
      <c r="I22" s="3">
        <v>9</v>
      </c>
      <c r="J22" s="3">
        <v>10</v>
      </c>
      <c r="K22" s="3">
        <v>11</v>
      </c>
    </row>
    <row r="23" spans="1:14" ht="26.25" customHeight="1" thickBot="1">
      <c r="A23" s="71">
        <v>1</v>
      </c>
      <c r="B23" s="71" t="s">
        <v>46</v>
      </c>
      <c r="C23" s="71" t="s">
        <v>47</v>
      </c>
      <c r="D23" s="71">
        <v>642</v>
      </c>
      <c r="E23" s="39">
        <v>9025</v>
      </c>
      <c r="F23" s="3" t="s">
        <v>40</v>
      </c>
      <c r="G23" s="5">
        <v>13253</v>
      </c>
      <c r="H23" s="53">
        <f>G23/E23*100</f>
        <v>146.84764542936287</v>
      </c>
      <c r="I23" s="5">
        <v>5</v>
      </c>
      <c r="J23" s="53">
        <f>100-H23</f>
        <v>-46.847645429362871</v>
      </c>
      <c r="K23" s="88" t="s">
        <v>72</v>
      </c>
    </row>
    <row r="24" spans="1:14" ht="26.25" thickBot="1">
      <c r="A24" s="84"/>
      <c r="B24" s="84"/>
      <c r="C24" s="84"/>
      <c r="D24" s="84"/>
      <c r="E24" s="39">
        <v>6735</v>
      </c>
      <c r="F24" s="3" t="s">
        <v>41</v>
      </c>
      <c r="G24" s="5">
        <v>7758</v>
      </c>
      <c r="H24" s="53">
        <f>G24/E24*100</f>
        <v>115.18930957683742</v>
      </c>
      <c r="I24" s="5">
        <v>5</v>
      </c>
      <c r="J24" s="53">
        <f>100-H24</f>
        <v>-15.189309576837417</v>
      </c>
      <c r="K24" s="89"/>
    </row>
    <row r="25" spans="1:14" ht="26.25" thickBot="1">
      <c r="A25" s="84"/>
      <c r="B25" s="84"/>
      <c r="C25" s="84"/>
      <c r="D25" s="84"/>
      <c r="E25" s="39">
        <v>814</v>
      </c>
      <c r="F25" s="3" t="s">
        <v>42</v>
      </c>
      <c r="G25" s="5">
        <v>676</v>
      </c>
      <c r="H25" s="53">
        <f>G25/E25*100</f>
        <v>83.046683046683043</v>
      </c>
      <c r="I25" s="5">
        <v>5</v>
      </c>
      <c r="J25" s="53">
        <f>100-H25</f>
        <v>16.953316953316957</v>
      </c>
      <c r="K25" s="90"/>
    </row>
    <row r="26" spans="1:14" ht="16.5" thickBot="1">
      <c r="A26" s="72"/>
      <c r="B26" s="72"/>
      <c r="C26" s="72"/>
      <c r="D26" s="72"/>
      <c r="E26" s="45">
        <v>16574</v>
      </c>
      <c r="F26" s="38" t="s">
        <v>43</v>
      </c>
      <c r="G26" s="54">
        <f>SUM(G23:G25)</f>
        <v>21687</v>
      </c>
      <c r="H26" s="55">
        <f>G26/E26*100</f>
        <v>130.84952334982503</v>
      </c>
      <c r="I26" s="54">
        <v>5</v>
      </c>
      <c r="J26" s="55">
        <f>100-H26</f>
        <v>-30.849523349825034</v>
      </c>
      <c r="K26" s="23"/>
    </row>
    <row r="28" spans="1:14">
      <c r="A28" s="32" t="s">
        <v>53</v>
      </c>
    </row>
    <row r="29" spans="1:14">
      <c r="A29" s="32" t="s">
        <v>73</v>
      </c>
      <c r="H29" s="63"/>
    </row>
    <row r="30" spans="1:14">
      <c r="A30" s="32" t="s">
        <v>54</v>
      </c>
    </row>
  </sheetData>
  <mergeCells count="27">
    <mergeCell ref="G11:H11"/>
    <mergeCell ref="G12:H12"/>
    <mergeCell ref="G13:H13"/>
    <mergeCell ref="G14:H14"/>
    <mergeCell ref="K23:K25"/>
    <mergeCell ref="A3:K3"/>
    <mergeCell ref="E21:F21"/>
    <mergeCell ref="A23:A26"/>
    <mergeCell ref="B23:B26"/>
    <mergeCell ref="C23:C26"/>
    <mergeCell ref="A8:K8"/>
    <mergeCell ref="D23:D26"/>
    <mergeCell ref="A5:K5"/>
    <mergeCell ref="A6:I6"/>
    <mergeCell ref="A10:A11"/>
    <mergeCell ref="B10:B11"/>
    <mergeCell ref="C10:D10"/>
    <mergeCell ref="E10:K10"/>
    <mergeCell ref="E11:F11"/>
    <mergeCell ref="E12:F12"/>
    <mergeCell ref="E13:F13"/>
    <mergeCell ref="E14:F14"/>
    <mergeCell ref="A18:K18"/>
    <mergeCell ref="A20:A21"/>
    <mergeCell ref="B20:B21"/>
    <mergeCell ref="C20:D20"/>
    <mergeCell ref="E20:K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2"/>
  <sheetViews>
    <sheetView tabSelected="1" topLeftCell="A4" workbookViewId="0">
      <selection activeCell="C25" sqref="C25"/>
    </sheetView>
  </sheetViews>
  <sheetFormatPr defaultRowHeight="1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5.425781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16" ht="15.7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5.75">
      <c r="A2" s="2"/>
    </row>
    <row r="3" spans="1:16" s="8" customFormat="1" ht="15.75">
      <c r="A3" s="92" t="s">
        <v>68</v>
      </c>
      <c r="B3" s="92"/>
      <c r="C3" s="92"/>
      <c r="D3" s="92"/>
      <c r="E3" s="92"/>
      <c r="F3" s="44">
        <v>20037250</v>
      </c>
      <c r="G3" s="7"/>
      <c r="H3" s="7"/>
      <c r="M3" s="91"/>
      <c r="N3" s="91"/>
      <c r="O3" s="91"/>
      <c r="P3" s="91"/>
    </row>
    <row r="4" spans="1:16" s="8" customFormat="1" ht="15.75">
      <c r="A4" s="7" t="s">
        <v>69</v>
      </c>
      <c r="B4" s="7"/>
      <c r="C4" s="7"/>
      <c r="D4" s="44">
        <v>10765250</v>
      </c>
      <c r="E4" s="7"/>
      <c r="H4" s="91"/>
      <c r="I4" s="91"/>
      <c r="J4" s="91"/>
      <c r="K4" s="91"/>
      <c r="L4" s="9"/>
      <c r="M4" s="9"/>
      <c r="N4" s="9"/>
    </row>
    <row r="5" spans="1:16" s="8" customFormat="1" ht="15.75">
      <c r="A5" s="7" t="s">
        <v>71</v>
      </c>
      <c r="E5" s="47">
        <v>9272000</v>
      </c>
      <c r="H5" s="9"/>
      <c r="I5" s="9"/>
      <c r="J5" s="9"/>
      <c r="K5" s="9"/>
      <c r="L5" s="9"/>
      <c r="M5" s="9"/>
      <c r="N5" s="9"/>
    </row>
    <row r="6" spans="1:16" s="8" customFormat="1" ht="15.75">
      <c r="A6" s="7" t="s">
        <v>70</v>
      </c>
      <c r="E6" s="48">
        <v>17528284.550000001</v>
      </c>
      <c r="H6" s="9"/>
      <c r="I6" s="9"/>
      <c r="J6" s="9"/>
      <c r="K6" s="91"/>
      <c r="L6" s="91"/>
      <c r="M6" s="91"/>
      <c r="N6" s="91"/>
    </row>
    <row r="7" spans="1:16" s="8" customFormat="1" ht="15.75">
      <c r="A7" s="7" t="s">
        <v>66</v>
      </c>
      <c r="D7" s="43">
        <v>10763471.65</v>
      </c>
      <c r="E7" s="64">
        <v>20035471.649999999</v>
      </c>
      <c r="H7" s="9"/>
      <c r="I7" s="91"/>
      <c r="J7" s="91"/>
      <c r="K7" s="91"/>
      <c r="L7" s="91"/>
      <c r="M7" s="9"/>
      <c r="N7" s="9"/>
    </row>
    <row r="8" spans="1:16" s="8" customFormat="1" ht="15.75">
      <c r="A8" s="7" t="s">
        <v>67</v>
      </c>
      <c r="D8" s="47">
        <v>9272000</v>
      </c>
      <c r="H8" s="9"/>
      <c r="I8" s="91"/>
      <c r="J8" s="91"/>
      <c r="K8" s="91"/>
      <c r="L8" s="91"/>
      <c r="M8" s="9"/>
      <c r="N8" s="9"/>
    </row>
    <row r="9" spans="1:16" ht="16.5" thickBot="1">
      <c r="A9" s="1"/>
      <c r="H9" s="10"/>
      <c r="I9" s="10"/>
      <c r="J9" s="10"/>
      <c r="K9" s="10"/>
      <c r="L9" s="10"/>
      <c r="M9" s="10"/>
      <c r="N9" s="10"/>
    </row>
    <row r="10" spans="1:16" ht="15.75" thickBot="1">
      <c r="A10" s="85" t="s">
        <v>0</v>
      </c>
      <c r="B10" s="85" t="s">
        <v>1</v>
      </c>
      <c r="C10" s="69" t="s">
        <v>2</v>
      </c>
      <c r="D10" s="93"/>
      <c r="E10" s="93"/>
      <c r="F10" s="93"/>
      <c r="G10" s="70"/>
      <c r="H10" s="85" t="s">
        <v>3</v>
      </c>
      <c r="I10" s="85" t="s">
        <v>4</v>
      </c>
    </row>
    <row r="11" spans="1:16" ht="15.75" thickBot="1">
      <c r="A11" s="86"/>
      <c r="B11" s="86"/>
      <c r="C11" s="85" t="s">
        <v>5</v>
      </c>
      <c r="D11" s="69" t="s">
        <v>6</v>
      </c>
      <c r="E11" s="93"/>
      <c r="F11" s="93"/>
      <c r="G11" s="70"/>
      <c r="H11" s="86"/>
      <c r="I11" s="86"/>
    </row>
    <row r="12" spans="1:16" ht="77.25" thickBot="1">
      <c r="A12" s="87"/>
      <c r="B12" s="87"/>
      <c r="C12" s="87"/>
      <c r="D12" s="3" t="s">
        <v>7</v>
      </c>
      <c r="E12" s="3" t="s">
        <v>8</v>
      </c>
      <c r="F12" s="3" t="s">
        <v>9</v>
      </c>
      <c r="G12" s="3" t="s">
        <v>10</v>
      </c>
      <c r="H12" s="87"/>
      <c r="I12" s="87"/>
    </row>
    <row r="13" spans="1:16" ht="32.25" thickBot="1">
      <c r="A13" s="4">
        <v>1</v>
      </c>
      <c r="B13" s="26" t="s">
        <v>48</v>
      </c>
      <c r="C13" s="27">
        <f>D13+F13</f>
        <v>3777243.23</v>
      </c>
      <c r="D13" s="27">
        <f>155076.85+162254.48+168179.63+170731.36+315721.28+99889.43+384833.53+115671.91+151747.12</f>
        <v>1724105.5899999999</v>
      </c>
      <c r="E13" s="27">
        <f>155076.85+162254.48+168179.63+162931.36+314521.28+99889.43+374023.53+115671.91+151747.12</f>
        <v>1704295.5899999999</v>
      </c>
      <c r="F13" s="27">
        <f>179342.2+227719.94+284061.81+233932.39+397791.72+177259.66+151852.6+178529.26+222648.06</f>
        <v>2053137.6400000001</v>
      </c>
      <c r="G13" s="27">
        <f>24480.93+20758.04+7104.03+22192.75+16538.15+15905.53+11545.65+0</f>
        <v>118525.07999999999</v>
      </c>
      <c r="H13" s="27">
        <f>3890.32+3327.53+1962.12+5880.86+529.68+304.5+208.75+0</f>
        <v>16103.760000000002</v>
      </c>
      <c r="I13" s="27">
        <f>3.7+8703.21+0+7393+0+7536.13+0+0</f>
        <v>23636.04</v>
      </c>
    </row>
    <row r="14" spans="1:16" ht="16.5" thickBot="1">
      <c r="A14" s="4"/>
      <c r="B14" s="26" t="s">
        <v>77</v>
      </c>
      <c r="C14" s="27">
        <f t="shared" ref="C14:I14" si="0">C13/8628</f>
        <v>437.78896963375058</v>
      </c>
      <c r="D14" s="27">
        <f t="shared" si="0"/>
        <v>199.82679531757069</v>
      </c>
      <c r="E14" s="27">
        <f t="shared" si="0"/>
        <v>197.53078233657857</v>
      </c>
      <c r="F14" s="27">
        <f t="shared" si="0"/>
        <v>237.9621743161799</v>
      </c>
      <c r="G14" s="27">
        <f t="shared" si="0"/>
        <v>13.737260083449234</v>
      </c>
      <c r="H14" s="27">
        <f t="shared" si="0"/>
        <v>1.8664534075104313</v>
      </c>
      <c r="I14" s="27">
        <f t="shared" si="0"/>
        <v>2.7394575799721839</v>
      </c>
    </row>
    <row r="15" spans="1:16" ht="111.75" customHeight="1" thickBot="1">
      <c r="A15" s="17">
        <v>2</v>
      </c>
      <c r="B15" s="26" t="s">
        <v>49</v>
      </c>
      <c r="C15" s="27">
        <f>D15+F15</f>
        <v>17356031.489999998</v>
      </c>
      <c r="D15" s="27">
        <f>563597.97+699227.85+855960.96+885626.51+1096105.22+1026725.21+629957.96+800351.59+954371.55</f>
        <v>7511924.8199999994</v>
      </c>
      <c r="E15" s="27">
        <f>563597.97+699227.85+855960.96+609819.87+1092505.22+1026725.21+583267.96+800351.59+954371.55</f>
        <v>7185828.1799999997</v>
      </c>
      <c r="F15" s="27">
        <f>716237.02+908365.37+880405.98+1109964.21+1121102.23+1223430.15+1469751.6+1091387.67+1323462.44</f>
        <v>9844106.6699999999</v>
      </c>
      <c r="G15" s="27">
        <f>24340.79+71673.63+94259.38+30946.43+94410.57+69778.11+67022.31+50295.05+0</f>
        <v>502726.27</v>
      </c>
      <c r="H15" s="27">
        <f>1217.08+15729.87+14495.37+8547.36+25618.1+2307.37+1326.46+909.38+0</f>
        <v>70150.990000000005</v>
      </c>
      <c r="I15" s="27">
        <f>3.84+37912.79+0+32203.13+0+0+32819+0+0</f>
        <v>102938.76</v>
      </c>
    </row>
    <row r="16" spans="1:16" ht="16.5" thickBot="1">
      <c r="A16" s="17"/>
      <c r="B16" s="26" t="s">
        <v>78</v>
      </c>
      <c r="C16" s="27">
        <f t="shared" ref="C16:I16" si="1">C15/21687</f>
        <v>800.29655969013686</v>
      </c>
      <c r="D16" s="27">
        <f t="shared" si="1"/>
        <v>346.37915894314563</v>
      </c>
      <c r="E16" s="27">
        <f t="shared" si="1"/>
        <v>331.34265596901366</v>
      </c>
      <c r="F16" s="27">
        <f t="shared" si="1"/>
        <v>453.91740074699129</v>
      </c>
      <c r="G16" s="27">
        <f t="shared" si="1"/>
        <v>23.180996449485868</v>
      </c>
      <c r="H16" s="27">
        <f t="shared" si="1"/>
        <v>3.2347023562502883</v>
      </c>
      <c r="I16" s="27">
        <f t="shared" si="1"/>
        <v>4.7465652234057263</v>
      </c>
    </row>
    <row r="17" spans="1:9" ht="16.5" thickBot="1">
      <c r="A17" s="4"/>
      <c r="B17" s="6" t="s">
        <v>11</v>
      </c>
      <c r="C17" s="27">
        <f>C13+C15</f>
        <v>21133274.719999999</v>
      </c>
      <c r="D17" s="27">
        <f>D13+D15</f>
        <v>9236030.4100000001</v>
      </c>
      <c r="E17" s="27">
        <f>E13+E15</f>
        <v>8890123.7699999996</v>
      </c>
      <c r="F17" s="27">
        <f t="shared" ref="F17:H17" si="2">F13+F15</f>
        <v>11897244.310000001</v>
      </c>
      <c r="G17" s="27">
        <f t="shared" si="2"/>
        <v>621251.35</v>
      </c>
      <c r="H17" s="27">
        <f t="shared" si="2"/>
        <v>86254.75</v>
      </c>
      <c r="I17" s="27">
        <f>I13+I15</f>
        <v>126574.79999999999</v>
      </c>
    </row>
    <row r="18" spans="1:9" ht="15.75">
      <c r="A18" s="1"/>
    </row>
    <row r="19" spans="1:9">
      <c r="A19" s="40" t="s">
        <v>50</v>
      </c>
      <c r="B19" s="40"/>
    </row>
    <row r="20" spans="1:9">
      <c r="A20" s="41" t="s">
        <v>51</v>
      </c>
      <c r="B20" s="42"/>
    </row>
    <row r="21" spans="1:9">
      <c r="A21" s="41" t="s">
        <v>52</v>
      </c>
      <c r="B21" s="42"/>
    </row>
    <row r="22" spans="1:9" ht="15.75">
      <c r="A22" s="1"/>
    </row>
  </sheetData>
  <mergeCells count="13">
    <mergeCell ref="I8:L8"/>
    <mergeCell ref="A10:A12"/>
    <mergeCell ref="B10:B12"/>
    <mergeCell ref="C10:G10"/>
    <mergeCell ref="H10:H12"/>
    <mergeCell ref="I10:I12"/>
    <mergeCell ref="C11:C12"/>
    <mergeCell ref="D11:G11"/>
    <mergeCell ref="M3:P3"/>
    <mergeCell ref="H4:K4"/>
    <mergeCell ref="K6:N6"/>
    <mergeCell ref="I7:L7"/>
    <mergeCell ref="A3:E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Консультации</vt:lpstr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2016-10-06T11:12:45Z</cp:lastPrinted>
  <dcterms:created xsi:type="dcterms:W3CDTF">2016-02-03T11:00:06Z</dcterms:created>
  <dcterms:modified xsi:type="dcterms:W3CDTF">2016-10-07T05:05:59Z</dcterms:modified>
</cp:coreProperties>
</file>