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51" i="1" l="1"/>
  <c r="E57" i="1" l="1"/>
  <c r="E37" i="1"/>
  <c r="E58" i="1"/>
  <c r="E65" i="1"/>
  <c r="E68" i="1"/>
  <c r="E64" i="1"/>
  <c r="G58" i="1"/>
  <c r="F45" i="1"/>
  <c r="F58" i="1" s="1"/>
  <c r="G45" i="1"/>
  <c r="E45" i="1"/>
  <c r="F37" i="1"/>
  <c r="F38" i="1"/>
  <c r="G37" i="1"/>
  <c r="G34" i="1"/>
  <c r="F61" i="1" l="1"/>
  <c r="G61" i="1"/>
  <c r="E61" i="1"/>
  <c r="F60" i="1"/>
  <c r="G60" i="1"/>
  <c r="E60" i="1"/>
  <c r="G28" i="1"/>
  <c r="F31" i="1"/>
  <c r="F30" i="1"/>
  <c r="F32" i="1" s="1"/>
  <c r="F36" i="1"/>
  <c r="G36" i="1"/>
  <c r="E36" i="1"/>
  <c r="F28" i="1"/>
  <c r="F25" i="1"/>
  <c r="F19" i="1"/>
  <c r="F18" i="1"/>
  <c r="G32" i="1"/>
  <c r="E32" i="1"/>
  <c r="H31" i="1"/>
  <c r="H30" i="1"/>
  <c r="H32" i="1" l="1"/>
  <c r="H67" i="1"/>
  <c r="H42" i="1"/>
  <c r="H45" i="1" s="1"/>
  <c r="H41" i="1"/>
  <c r="H19" i="1"/>
  <c r="H21" i="1"/>
  <c r="H22" i="1"/>
  <c r="H23" i="1"/>
  <c r="H24" i="1"/>
  <c r="H25" i="1"/>
  <c r="H27" i="1"/>
  <c r="H28" i="1"/>
  <c r="H33" i="1"/>
  <c r="H18" i="1"/>
  <c r="I18" i="1"/>
  <c r="I19" i="1"/>
  <c r="E20" i="1"/>
  <c r="F20" i="1"/>
  <c r="H20" i="1" s="1"/>
  <c r="G20" i="1"/>
  <c r="I20" i="1" s="1"/>
  <c r="I41" i="1" l="1"/>
  <c r="I25" i="1"/>
  <c r="G64" i="1"/>
  <c r="I51" i="1"/>
  <c r="F68" i="1"/>
  <c r="F65" i="1"/>
  <c r="F64" i="1"/>
  <c r="H61" i="1"/>
  <c r="H60" i="1"/>
  <c r="E62" i="1"/>
  <c r="E54" i="1"/>
  <c r="F54" i="1" s="1"/>
  <c r="E53" i="1"/>
  <c r="F53" i="1" s="1"/>
  <c r="H51" i="1"/>
  <c r="F50" i="1"/>
  <c r="H50" i="1" s="1"/>
  <c r="E52" i="1"/>
  <c r="F44" i="1"/>
  <c r="G44" i="1"/>
  <c r="H44" i="1"/>
  <c r="H46" i="1" s="1"/>
  <c r="E44" i="1"/>
  <c r="E46" i="1" s="1"/>
  <c r="F43" i="1"/>
  <c r="G43" i="1"/>
  <c r="E43" i="1"/>
  <c r="H37" i="1"/>
  <c r="H36" i="1"/>
  <c r="F34" i="1"/>
  <c r="G35" i="1"/>
  <c r="E34" i="1"/>
  <c r="E35" i="1" s="1"/>
  <c r="G29" i="1"/>
  <c r="I29" i="1" s="1"/>
  <c r="F29" i="1"/>
  <c r="E29" i="1"/>
  <c r="G26" i="1"/>
  <c r="F26" i="1"/>
  <c r="E26" i="1"/>
  <c r="G23" i="1"/>
  <c r="F23" i="1"/>
  <c r="E23" i="1"/>
  <c r="G46" i="1" l="1"/>
  <c r="G57" i="1"/>
  <c r="I43" i="1"/>
  <c r="F46" i="1"/>
  <c r="F57" i="1"/>
  <c r="F56" i="1" s="1"/>
  <c r="H64" i="1"/>
  <c r="H26" i="1"/>
  <c r="H54" i="1"/>
  <c r="H29" i="1"/>
  <c r="I26" i="1"/>
  <c r="F35" i="1"/>
  <c r="H35" i="1" s="1"/>
  <c r="H34" i="1"/>
  <c r="I36" i="1"/>
  <c r="I50" i="1"/>
  <c r="I60" i="1"/>
  <c r="G53" i="1"/>
  <c r="H53" i="1" s="1"/>
  <c r="I37" i="1"/>
  <c r="G65" i="1"/>
  <c r="G66" i="1" s="1"/>
  <c r="G54" i="1"/>
  <c r="I54" i="1" s="1"/>
  <c r="I28" i="1"/>
  <c r="I34" i="1"/>
  <c r="I35" i="1" s="1"/>
  <c r="G68" i="1"/>
  <c r="G52" i="1"/>
  <c r="I44" i="1"/>
  <c r="I61" i="1"/>
  <c r="G62" i="1"/>
  <c r="F62" i="1"/>
  <c r="F55" i="1"/>
  <c r="F52" i="1"/>
  <c r="E55" i="1"/>
  <c r="E38" i="1"/>
  <c r="G38" i="1"/>
  <c r="I46" i="1" l="1"/>
  <c r="G69" i="1"/>
  <c r="H68" i="1"/>
  <c r="H62" i="1"/>
  <c r="H52" i="1"/>
  <c r="H57" i="1"/>
  <c r="I53" i="1"/>
  <c r="I65" i="1"/>
  <c r="H65" i="1"/>
  <c r="H58" i="1"/>
  <c r="H38" i="1"/>
  <c r="G55" i="1"/>
  <c r="H55" i="1" s="1"/>
  <c r="I38" i="1"/>
  <c r="I58" i="1"/>
  <c r="G56" i="1"/>
  <c r="I57" i="1"/>
  <c r="I52" i="1"/>
  <c r="I55" i="1"/>
  <c r="I62" i="1"/>
  <c r="E56" i="1"/>
  <c r="F69" i="1"/>
  <c r="E69" i="1"/>
  <c r="H43" i="1"/>
  <c r="H69" i="1" l="1"/>
  <c r="H56" i="1"/>
  <c r="I56" i="1"/>
  <c r="I68" i="1"/>
  <c r="I69" i="1"/>
  <c r="E66" i="1" l="1"/>
  <c r="F66" i="1"/>
  <c r="H66" i="1" s="1"/>
  <c r="I64" i="1"/>
  <c r="I66" i="1" l="1"/>
</calcChain>
</file>

<file path=xl/sharedStrings.xml><?xml version="1.0" encoding="utf-8"?>
<sst xmlns="http://schemas.openxmlformats.org/spreadsheetml/2006/main" count="134" uniqueCount="69">
  <si>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</si>
  <si>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</si>
  <si>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</si>
  <si>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</si>
  <si>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</si>
  <si>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</si>
  <si>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</si>
  <si>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</si>
  <si>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</si>
  <si>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</si>
  <si>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</si>
  <si>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</si>
  <si>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</si>
  <si>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</si>
  <si>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</si>
  <si>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</si>
  <si>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</si>
  <si>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</si>
  <si>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</si>
  <si>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</si>
  <si>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</si>
  <si>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</si>
  <si>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</si>
  <si>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</si>
  <si>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</si>
  <si>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</si>
  <si>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</si>
  <si>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</si>
  <si>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</si>
  <si>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</si>
  <si>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</si>
  <si>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</si>
  <si>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</si>
  <si>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</si>
  <si>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</si>
  <si>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</si>
  <si>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</si>
  <si>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</si>
  <si>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</si>
  <si>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Итого</t>
  </si>
  <si>
    <t>Всего</t>
  </si>
  <si>
    <t>1</t>
  </si>
  <si>
    <t>2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</si>
  <si>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</si>
  <si>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</si>
  <si>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</si>
  <si>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</si>
  <si>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</si>
  <si>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</si>
  <si>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</si>
  <si>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</si>
  <si>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</si>
  <si>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</si>
  <si>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</si>
  <si>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</si>
  <si>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</si>
  <si>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</si>
  <si>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</si>
  <si>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</si>
  <si>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</si>
  <si>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по состоянию на 01 апреля 2017 года</t>
  </si>
  <si>
    <t>Выполнение мероприятий по консалтинговому обследованию, разработке программ, схем и нормативных документов в сфере ЖКК</t>
  </si>
  <si>
    <t>Предоставление субсидии на поддержку мероприятий инвестиционных проектов в сфере ЖКК, реализуемых на основе концессионных соглашений</t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</si>
  <si>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11 апреля 2017 год</t>
    </r>
  </si>
  <si>
    <t>Выполняется согласование плана мероприятий подготовки объектов ЖКХ к осенне-зимнему периоду 2017-2018 годов.</t>
  </si>
  <si>
    <t>6</t>
  </si>
  <si>
    <t xml:space="preserve">На конкурс, на право заключения концессионного соглашения поступила одна заявка. Участнику направлено предложение  о представлении предложения о заключении концессионного соглашения на условиях, соответствующих конкурсной документации. Срок представления участником предложения в соответствии с законодательством составляет не более 60 рабочих дней  (до 12.07.2017). Далее представленное предложение будет рассмотрено в течение 15 рабочих дней (до 02.08.2017). </t>
  </si>
  <si>
    <t>Заявка на возмещение недополученных доходов от оказания коммунальных услуг населению города Югорска  поступила от  МУП «Югорскэнергогаз» в марте. Выплата субсидии будет произведена в апреле.</t>
  </si>
  <si>
    <t>Выполняются проектные работы по строительству инженерных сетей 14а мкр. 1 и 2 этапы. Работы по строительству внутриквартального проезда к жилому кварталу "Авалон" будут выполняться в летнее время.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</si>
</sst>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6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9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40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14" fillId="0" borderId="38" xfId="0" applyNumberFormat="1" applyFont="1" applyBorder="1" applyAlignment="1">
      <alignment horizontal="center" vertical="center" wrapText="1"/>
    </xf>
    <xf numFmtId="165" fontId="4" fillId="0" borderId="43" xfId="0" applyNumberFormat="1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165" fontId="5" fillId="0" borderId="43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65" fontId="4" fillId="0" borderId="41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0" borderId="53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5" fontId="4" fillId="0" borderId="55" xfId="0" applyNumberFormat="1" applyFont="1" applyFill="1" applyBorder="1" applyAlignment="1">
      <alignment horizontal="center" vertical="center" wrapText="1"/>
    </xf>
    <xf numFmtId="165" fontId="4" fillId="0" borderId="55" xfId="1" applyNumberFormat="1" applyFont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5" fillId="0" borderId="55" xfId="1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8" xfId="0" applyFont="1" applyFill="1" applyBorder="1" applyAlignment="1">
      <alignment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="74" zoomScaleNormal="74" workbookViewId="0">
      <selection activeCell="G64" sqref="G64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0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5.6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5.6" x14ac:dyDescent="0.3">
      <c r="A3" s="8"/>
      <c r="B3" s="8"/>
      <c r="C3" s="8"/>
      <c r="D3" s="182" t="s">
        <v>60</v>
      </c>
      <c r="E3" s="182"/>
      <c r="F3" s="182"/>
      <c r="G3" s="182"/>
      <c r="H3" s="182"/>
      <c r="I3" s="182"/>
      <c r="J3" s="8"/>
    </row>
    <row r="4" spans="1:10" ht="15.6" x14ac:dyDescent="0.3">
      <c r="A4" s="14"/>
      <c r="B4" s="19"/>
      <c r="C4" s="19"/>
      <c r="D4" s="20"/>
      <c r="E4" s="19"/>
      <c r="F4" s="19"/>
      <c r="G4" s="19"/>
      <c r="H4" s="19"/>
      <c r="I4" s="19"/>
      <c r="J4" s="19"/>
    </row>
    <row r="5" spans="1:10" ht="34.200000000000003" customHeight="1" x14ac:dyDescent="0.3">
      <c r="A5" s="180" t="s">
        <v>21</v>
      </c>
      <c r="B5" s="180"/>
      <c r="C5" s="180"/>
      <c r="D5" s="180"/>
      <c r="E5" s="19"/>
      <c r="F5" s="19"/>
      <c r="G5" s="19"/>
      <c r="H5" s="19"/>
      <c r="I5" s="19"/>
      <c r="J5" s="19"/>
    </row>
    <row r="6" spans="1:10" x14ac:dyDescent="0.3">
      <c r="A6" s="179" t="s">
        <v>2</v>
      </c>
      <c r="B6" s="179"/>
      <c r="C6" s="179"/>
      <c r="D6" s="179"/>
      <c r="E6" s="19"/>
      <c r="F6" s="19"/>
      <c r="G6" s="19"/>
      <c r="H6" s="19"/>
      <c r="I6" s="19"/>
      <c r="J6" s="19"/>
    </row>
    <row r="7" spans="1:10" x14ac:dyDescent="0.3">
      <c r="A7" s="181" t="s">
        <v>22</v>
      </c>
      <c r="B7" s="181"/>
      <c r="C7" s="181"/>
      <c r="D7" s="181"/>
      <c r="E7" s="19"/>
      <c r="F7" s="19"/>
      <c r="G7" s="19"/>
      <c r="H7" s="19"/>
      <c r="I7" s="19"/>
      <c r="J7" s="19"/>
    </row>
    <row r="8" spans="1:10" x14ac:dyDescent="0.3">
      <c r="A8" s="179" t="s">
        <v>3</v>
      </c>
      <c r="B8" s="179"/>
      <c r="C8" s="179"/>
      <c r="D8" s="179"/>
      <c r="E8" s="19"/>
      <c r="F8" s="19"/>
      <c r="G8" s="19"/>
      <c r="H8" s="19"/>
      <c r="I8" s="19"/>
      <c r="J8" s="19"/>
    </row>
    <row r="9" spans="1:10" x14ac:dyDescent="0.3">
      <c r="A9" s="23"/>
      <c r="B9" s="23"/>
      <c r="C9" s="23"/>
      <c r="D9" s="23"/>
      <c r="E9" s="19"/>
      <c r="F9" s="19"/>
      <c r="G9" s="19"/>
      <c r="H9" s="19"/>
      <c r="I9" s="19"/>
      <c r="J9" s="19"/>
    </row>
    <row r="10" spans="1:10" ht="16.2" thickBot="1" x14ac:dyDescent="0.35">
      <c r="A10" s="1" t="s">
        <v>4</v>
      </c>
      <c r="B10" s="19"/>
      <c r="C10" s="19"/>
      <c r="D10" s="20"/>
      <c r="E10" s="19"/>
      <c r="F10" s="19"/>
      <c r="G10" s="21"/>
      <c r="H10" s="19"/>
      <c r="I10" s="19"/>
      <c r="J10" s="19"/>
    </row>
    <row r="11" spans="1:10" ht="27.75" customHeight="1" x14ac:dyDescent="0.3">
      <c r="A11" s="118" t="s">
        <v>5</v>
      </c>
      <c r="B11" s="120" t="s">
        <v>56</v>
      </c>
      <c r="C11" s="120" t="s">
        <v>57</v>
      </c>
      <c r="D11" s="122" t="s">
        <v>6</v>
      </c>
      <c r="E11" s="120" t="s">
        <v>7</v>
      </c>
      <c r="F11" s="124" t="s">
        <v>8</v>
      </c>
      <c r="G11" s="126" t="s">
        <v>19</v>
      </c>
      <c r="H11" s="129" t="s">
        <v>9</v>
      </c>
      <c r="I11" s="120"/>
      <c r="J11" s="130" t="s">
        <v>58</v>
      </c>
    </row>
    <row r="12" spans="1:10" ht="35.25" customHeight="1" x14ac:dyDescent="0.3">
      <c r="A12" s="119"/>
      <c r="B12" s="121"/>
      <c r="C12" s="121"/>
      <c r="D12" s="123"/>
      <c r="E12" s="121"/>
      <c r="F12" s="125"/>
      <c r="G12" s="127"/>
      <c r="H12" s="94" t="s">
        <v>10</v>
      </c>
      <c r="I12" s="95" t="s">
        <v>11</v>
      </c>
      <c r="J12" s="131"/>
    </row>
    <row r="13" spans="1:10" ht="37.200000000000003" customHeight="1" x14ac:dyDescent="0.3">
      <c r="A13" s="119"/>
      <c r="B13" s="121"/>
      <c r="C13" s="121"/>
      <c r="D13" s="123"/>
      <c r="E13" s="121"/>
      <c r="F13" s="125"/>
      <c r="G13" s="128"/>
      <c r="H13" s="94" t="s">
        <v>59</v>
      </c>
      <c r="I13" s="95" t="s">
        <v>12</v>
      </c>
      <c r="J13" s="131"/>
    </row>
    <row r="14" spans="1:10" x14ac:dyDescent="0.3">
      <c r="A14" s="13">
        <v>1</v>
      </c>
      <c r="B14" s="13">
        <v>2</v>
      </c>
      <c r="C14" s="13">
        <v>3</v>
      </c>
      <c r="D14" s="12">
        <v>4</v>
      </c>
      <c r="E14" s="13">
        <v>5</v>
      </c>
      <c r="F14" s="13">
        <v>6</v>
      </c>
      <c r="G14" s="9">
        <v>7</v>
      </c>
      <c r="H14" s="13">
        <v>8</v>
      </c>
      <c r="I14" s="13">
        <v>9</v>
      </c>
      <c r="J14" s="13">
        <v>10</v>
      </c>
    </row>
    <row r="15" spans="1:10" ht="17.399999999999999" customHeight="1" x14ac:dyDescent="0.3">
      <c r="A15" s="169" t="s">
        <v>50</v>
      </c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9.95" customHeight="1" x14ac:dyDescent="0.3">
      <c r="A16" s="169" t="s">
        <v>23</v>
      </c>
      <c r="B16" s="169"/>
      <c r="C16" s="169"/>
      <c r="D16" s="169"/>
      <c r="E16" s="169"/>
      <c r="F16" s="169"/>
      <c r="G16" s="169"/>
      <c r="H16" s="169"/>
      <c r="I16" s="169"/>
      <c r="J16" s="169"/>
    </row>
    <row r="17" spans="1:10" ht="22.95" customHeight="1" x14ac:dyDescent="0.3">
      <c r="A17" s="13">
        <v>1</v>
      </c>
      <c r="B17" s="168" t="s">
        <v>36</v>
      </c>
      <c r="C17" s="168"/>
      <c r="D17" s="169"/>
      <c r="E17" s="169"/>
      <c r="F17" s="169"/>
      <c r="G17" s="169"/>
      <c r="H17" s="169"/>
      <c r="I17" s="169"/>
      <c r="J17" s="168"/>
    </row>
    <row r="18" spans="1:10" ht="51" customHeight="1" x14ac:dyDescent="0.3">
      <c r="A18" s="109" t="s">
        <v>41</v>
      </c>
      <c r="B18" s="172" t="s">
        <v>44</v>
      </c>
      <c r="C18" s="112" t="s">
        <v>24</v>
      </c>
      <c r="D18" s="28" t="s">
        <v>14</v>
      </c>
      <c r="E18" s="29">
        <v>16811.900000000001</v>
      </c>
      <c r="F18" s="29">
        <f>E18</f>
        <v>16811.900000000001</v>
      </c>
      <c r="G18" s="29">
        <v>0</v>
      </c>
      <c r="H18" s="29">
        <f>G18-F18</f>
        <v>-16811.900000000001</v>
      </c>
      <c r="I18" s="38">
        <f>G18/F18*100</f>
        <v>0</v>
      </c>
      <c r="J18" s="115" t="s">
        <v>64</v>
      </c>
    </row>
    <row r="19" spans="1:10" ht="40.950000000000003" customHeight="1" x14ac:dyDescent="0.3">
      <c r="A19" s="110"/>
      <c r="B19" s="111"/>
      <c r="C19" s="113"/>
      <c r="D19" s="41" t="s">
        <v>15</v>
      </c>
      <c r="E19" s="40">
        <v>2884.8</v>
      </c>
      <c r="F19" s="40">
        <f>E19</f>
        <v>2884.8</v>
      </c>
      <c r="G19" s="40">
        <v>0</v>
      </c>
      <c r="H19" s="29">
        <f t="shared" ref="H19:H38" si="0">G19-F19</f>
        <v>-2884.8</v>
      </c>
      <c r="I19" s="38">
        <f t="shared" ref="I19:I38" si="1">G19/F19*100</f>
        <v>0</v>
      </c>
      <c r="J19" s="116"/>
    </row>
    <row r="20" spans="1:10" ht="32.4" customHeight="1" x14ac:dyDescent="0.3">
      <c r="A20" s="171"/>
      <c r="B20" s="173"/>
      <c r="C20" s="114"/>
      <c r="D20" s="52" t="s">
        <v>40</v>
      </c>
      <c r="E20" s="53">
        <f>SUM(E18:E19)</f>
        <v>19696.7</v>
      </c>
      <c r="F20" s="53">
        <f t="shared" ref="F20:G20" si="2">SUM(F18:F19)</f>
        <v>19696.7</v>
      </c>
      <c r="G20" s="53">
        <f t="shared" si="2"/>
        <v>0</v>
      </c>
      <c r="H20" s="97">
        <f t="shared" si="0"/>
        <v>-19696.7</v>
      </c>
      <c r="I20" s="77">
        <f t="shared" si="1"/>
        <v>0</v>
      </c>
      <c r="J20" s="117"/>
    </row>
    <row r="21" spans="1:10" ht="46.2" customHeight="1" x14ac:dyDescent="0.3">
      <c r="A21" s="109" t="s">
        <v>42</v>
      </c>
      <c r="B21" s="111" t="s">
        <v>61</v>
      </c>
      <c r="C21" s="112" t="s">
        <v>24</v>
      </c>
      <c r="D21" s="48" t="s">
        <v>14</v>
      </c>
      <c r="E21" s="29">
        <v>0</v>
      </c>
      <c r="F21" s="29">
        <v>0</v>
      </c>
      <c r="G21" s="29">
        <v>0</v>
      </c>
      <c r="H21" s="29">
        <f t="shared" si="0"/>
        <v>0</v>
      </c>
      <c r="I21" s="38">
        <v>0</v>
      </c>
      <c r="J21" s="140"/>
    </row>
    <row r="22" spans="1:10" ht="35.4" customHeight="1" x14ac:dyDescent="0.3">
      <c r="A22" s="110"/>
      <c r="B22" s="111"/>
      <c r="C22" s="113"/>
      <c r="D22" s="41" t="s">
        <v>15</v>
      </c>
      <c r="E22" s="40">
        <v>0</v>
      </c>
      <c r="F22" s="40">
        <v>0</v>
      </c>
      <c r="G22" s="40">
        <v>0</v>
      </c>
      <c r="H22" s="29">
        <f t="shared" si="0"/>
        <v>0</v>
      </c>
      <c r="I22" s="38">
        <v>0</v>
      </c>
      <c r="J22" s="141"/>
    </row>
    <row r="23" spans="1:10" ht="44.25" customHeight="1" x14ac:dyDescent="0.3">
      <c r="A23" s="110"/>
      <c r="B23" s="111"/>
      <c r="C23" s="114"/>
      <c r="D23" s="52" t="s">
        <v>40</v>
      </c>
      <c r="E23" s="53">
        <f>SUM(E21:E22)</f>
        <v>0</v>
      </c>
      <c r="F23" s="53">
        <f t="shared" ref="F23" si="3">SUM(F21:F22)</f>
        <v>0</v>
      </c>
      <c r="G23" s="53">
        <f t="shared" ref="G23" si="4">SUM(G21:G22)</f>
        <v>0</v>
      </c>
      <c r="H23" s="29">
        <f t="shared" si="0"/>
        <v>0</v>
      </c>
      <c r="I23" s="77">
        <v>0</v>
      </c>
      <c r="J23" s="142"/>
    </row>
    <row r="24" spans="1:10" ht="42.6" customHeight="1" x14ac:dyDescent="0.3">
      <c r="A24" s="149" t="s">
        <v>43</v>
      </c>
      <c r="B24" s="146" t="s">
        <v>45</v>
      </c>
      <c r="C24" s="143" t="s">
        <v>46</v>
      </c>
      <c r="D24" s="104" t="s">
        <v>14</v>
      </c>
      <c r="E24" s="55">
        <v>0</v>
      </c>
      <c r="F24" s="55">
        <v>0</v>
      </c>
      <c r="G24" s="51">
        <v>0</v>
      </c>
      <c r="H24" s="29">
        <f t="shared" si="0"/>
        <v>0</v>
      </c>
      <c r="I24" s="38">
        <v>0</v>
      </c>
      <c r="J24" s="132"/>
    </row>
    <row r="25" spans="1:10" ht="39.6" customHeight="1" x14ac:dyDescent="0.3">
      <c r="A25" s="150"/>
      <c r="B25" s="147"/>
      <c r="C25" s="144"/>
      <c r="D25" s="7" t="s">
        <v>15</v>
      </c>
      <c r="E25" s="30">
        <v>34300</v>
      </c>
      <c r="F25" s="30">
        <f>E25</f>
        <v>34300</v>
      </c>
      <c r="G25" s="108">
        <v>8692.6</v>
      </c>
      <c r="H25" s="30">
        <f t="shared" si="0"/>
        <v>-25607.4</v>
      </c>
      <c r="I25" s="22">
        <f t="shared" si="1"/>
        <v>25.342857142857145</v>
      </c>
      <c r="J25" s="133"/>
    </row>
    <row r="26" spans="1:10" ht="36.6" customHeight="1" x14ac:dyDescent="0.3">
      <c r="A26" s="150"/>
      <c r="B26" s="147"/>
      <c r="C26" s="145"/>
      <c r="D26" s="96" t="s">
        <v>40</v>
      </c>
      <c r="E26" s="66">
        <f>SUM(E24:E25)</f>
        <v>34300</v>
      </c>
      <c r="F26" s="66">
        <f t="shared" ref="F26" si="5">SUM(F24:F25)</f>
        <v>34300</v>
      </c>
      <c r="G26" s="66">
        <f t="shared" ref="G26" si="6">SUM(G24:G25)</f>
        <v>8692.6</v>
      </c>
      <c r="H26" s="66">
        <f t="shared" si="0"/>
        <v>-25607.4</v>
      </c>
      <c r="I26" s="106">
        <f t="shared" si="1"/>
        <v>25.342857142857145</v>
      </c>
      <c r="J26" s="134"/>
    </row>
    <row r="27" spans="1:10" ht="42.6" customHeight="1" x14ac:dyDescent="0.3">
      <c r="A27" s="150"/>
      <c r="B27" s="147"/>
      <c r="C27" s="143" t="s">
        <v>24</v>
      </c>
      <c r="D27" s="39" t="s">
        <v>14</v>
      </c>
      <c r="E27" s="55">
        <v>0</v>
      </c>
      <c r="F27" s="55">
        <v>0</v>
      </c>
      <c r="G27" s="51">
        <v>0</v>
      </c>
      <c r="H27" s="51">
        <f t="shared" si="0"/>
        <v>0</v>
      </c>
      <c r="I27" s="105">
        <v>0</v>
      </c>
      <c r="J27" s="132"/>
    </row>
    <row r="28" spans="1:10" ht="41.4" customHeight="1" x14ac:dyDescent="0.3">
      <c r="A28" s="150"/>
      <c r="B28" s="147"/>
      <c r="C28" s="144"/>
      <c r="D28" s="54" t="s">
        <v>15</v>
      </c>
      <c r="E28" s="56">
        <v>588.6</v>
      </c>
      <c r="F28" s="40">
        <f>E28</f>
        <v>588.6</v>
      </c>
      <c r="G28" s="107">
        <f>10+25</f>
        <v>35</v>
      </c>
      <c r="H28" s="29">
        <f t="shared" si="0"/>
        <v>-553.6</v>
      </c>
      <c r="I28" s="38">
        <f t="shared" si="1"/>
        <v>5.9463132857628267</v>
      </c>
      <c r="J28" s="133"/>
    </row>
    <row r="29" spans="1:10" ht="37.5" customHeight="1" x14ac:dyDescent="0.3">
      <c r="A29" s="151"/>
      <c r="B29" s="148"/>
      <c r="C29" s="152"/>
      <c r="D29" s="52" t="s">
        <v>40</v>
      </c>
      <c r="E29" s="53">
        <f>SUM(E27:E28)</f>
        <v>588.6</v>
      </c>
      <c r="F29" s="53">
        <f t="shared" ref="F29" si="7">SUM(F27:F28)</f>
        <v>588.6</v>
      </c>
      <c r="G29" s="53">
        <f t="shared" ref="G29" si="8">SUM(G27:G28)</f>
        <v>35</v>
      </c>
      <c r="H29" s="97">
        <f t="shared" si="0"/>
        <v>-553.6</v>
      </c>
      <c r="I29" s="77">
        <f t="shared" si="1"/>
        <v>5.9463132857628267</v>
      </c>
      <c r="J29" s="134"/>
    </row>
    <row r="30" spans="1:10" ht="60" customHeight="1" x14ac:dyDescent="0.3">
      <c r="A30" s="109" t="s">
        <v>48</v>
      </c>
      <c r="B30" s="111" t="s">
        <v>62</v>
      </c>
      <c r="C30" s="112" t="s">
        <v>24</v>
      </c>
      <c r="D30" s="103" t="s">
        <v>14</v>
      </c>
      <c r="E30" s="29">
        <v>34670.400000000001</v>
      </c>
      <c r="F30" s="29">
        <f>E30</f>
        <v>34670.400000000001</v>
      </c>
      <c r="G30" s="29">
        <v>0</v>
      </c>
      <c r="H30" s="29">
        <f t="shared" ref="H30:H32" si="9">G30-F30</f>
        <v>-34670.400000000001</v>
      </c>
      <c r="I30" s="38">
        <v>0</v>
      </c>
      <c r="J30" s="115" t="s">
        <v>66</v>
      </c>
    </row>
    <row r="31" spans="1:10" ht="46.8" customHeight="1" x14ac:dyDescent="0.3">
      <c r="A31" s="110"/>
      <c r="B31" s="111"/>
      <c r="C31" s="113"/>
      <c r="D31" s="41" t="s">
        <v>15</v>
      </c>
      <c r="E31" s="40">
        <v>1824.8</v>
      </c>
      <c r="F31" s="40">
        <f>E31</f>
        <v>1824.8</v>
      </c>
      <c r="G31" s="40">
        <v>0</v>
      </c>
      <c r="H31" s="29">
        <f t="shared" si="9"/>
        <v>-1824.8</v>
      </c>
      <c r="I31" s="38">
        <v>0</v>
      </c>
      <c r="J31" s="116"/>
    </row>
    <row r="32" spans="1:10" ht="44.25" customHeight="1" x14ac:dyDescent="0.3">
      <c r="A32" s="110"/>
      <c r="B32" s="111"/>
      <c r="C32" s="114"/>
      <c r="D32" s="52" t="s">
        <v>40</v>
      </c>
      <c r="E32" s="53">
        <f>SUM(E30:E31)</f>
        <v>36495.200000000004</v>
      </c>
      <c r="F32" s="53">
        <f t="shared" ref="F32:G32" si="10">SUM(F30:F31)</f>
        <v>36495.200000000004</v>
      </c>
      <c r="G32" s="53">
        <f t="shared" si="10"/>
        <v>0</v>
      </c>
      <c r="H32" s="29">
        <f t="shared" si="9"/>
        <v>-36495.200000000004</v>
      </c>
      <c r="I32" s="77">
        <v>0</v>
      </c>
      <c r="J32" s="117"/>
    </row>
    <row r="33" spans="1:10" ht="44.4" customHeight="1" x14ac:dyDescent="0.3">
      <c r="A33" s="137"/>
      <c r="B33" s="137" t="s">
        <v>47</v>
      </c>
      <c r="C33" s="143" t="s">
        <v>46</v>
      </c>
      <c r="D33" s="39" t="s">
        <v>14</v>
      </c>
      <c r="E33" s="29">
        <v>0</v>
      </c>
      <c r="F33" s="29">
        <v>0</v>
      </c>
      <c r="G33" s="29">
        <v>0</v>
      </c>
      <c r="H33" s="29">
        <f t="shared" si="0"/>
        <v>0</v>
      </c>
      <c r="I33" s="38">
        <v>0</v>
      </c>
      <c r="J33" s="85" t="s">
        <v>13</v>
      </c>
    </row>
    <row r="34" spans="1:10" ht="41.25" customHeight="1" x14ac:dyDescent="0.3">
      <c r="A34" s="138"/>
      <c r="B34" s="138"/>
      <c r="C34" s="144"/>
      <c r="D34" s="54" t="s">
        <v>15</v>
      </c>
      <c r="E34" s="59">
        <f>E25</f>
        <v>34300</v>
      </c>
      <c r="F34" s="60">
        <f t="shared" ref="F34:G34" si="11">F25</f>
        <v>34300</v>
      </c>
      <c r="G34" s="60">
        <f t="shared" si="11"/>
        <v>8692.6</v>
      </c>
      <c r="H34" s="29">
        <f t="shared" si="0"/>
        <v>-25607.4</v>
      </c>
      <c r="I34" s="38">
        <f t="shared" si="1"/>
        <v>25.342857142857145</v>
      </c>
      <c r="J34" s="61" t="s">
        <v>13</v>
      </c>
    </row>
    <row r="35" spans="1:10" ht="36.75" customHeight="1" x14ac:dyDescent="0.3">
      <c r="A35" s="138"/>
      <c r="B35" s="138"/>
      <c r="C35" s="145"/>
      <c r="D35" s="57" t="s">
        <v>40</v>
      </c>
      <c r="E35" s="58">
        <f>E34</f>
        <v>34300</v>
      </c>
      <c r="F35" s="58">
        <f t="shared" ref="F35:I35" si="12">F34</f>
        <v>34300</v>
      </c>
      <c r="G35" s="58">
        <f t="shared" si="12"/>
        <v>8692.6</v>
      </c>
      <c r="H35" s="97">
        <f t="shared" si="0"/>
        <v>-25607.4</v>
      </c>
      <c r="I35" s="74">
        <f t="shared" si="12"/>
        <v>25.342857142857145</v>
      </c>
      <c r="J35" s="43" t="s">
        <v>13</v>
      </c>
    </row>
    <row r="36" spans="1:10" ht="49.2" customHeight="1" x14ac:dyDescent="0.3">
      <c r="A36" s="138"/>
      <c r="B36" s="138"/>
      <c r="C36" s="143" t="s">
        <v>24</v>
      </c>
      <c r="D36" s="49" t="s">
        <v>14</v>
      </c>
      <c r="E36" s="62">
        <f>E18+E30</f>
        <v>51482.3</v>
      </c>
      <c r="F36" s="62">
        <f t="shared" ref="F36:G36" si="13">F18+F30</f>
        <v>51482.3</v>
      </c>
      <c r="G36" s="62">
        <f t="shared" si="13"/>
        <v>0</v>
      </c>
      <c r="H36" s="29">
        <f t="shared" si="0"/>
        <v>-51482.3</v>
      </c>
      <c r="I36" s="38">
        <f t="shared" si="1"/>
        <v>0</v>
      </c>
      <c r="J36" s="78" t="s">
        <v>13</v>
      </c>
    </row>
    <row r="37" spans="1:10" ht="39" customHeight="1" x14ac:dyDescent="0.3">
      <c r="A37" s="138"/>
      <c r="B37" s="138"/>
      <c r="C37" s="144"/>
      <c r="D37" s="47" t="s">
        <v>15</v>
      </c>
      <c r="E37" s="63">
        <f>E19+E28+E31</f>
        <v>5298.2</v>
      </c>
      <c r="F37" s="63">
        <f>F19+F28+F31</f>
        <v>5298.2</v>
      </c>
      <c r="G37" s="63">
        <f>G19+G28+G31+G22</f>
        <v>35</v>
      </c>
      <c r="H37" s="29">
        <f t="shared" si="0"/>
        <v>-5263.2</v>
      </c>
      <c r="I37" s="38">
        <f t="shared" si="1"/>
        <v>0.66060171378958898</v>
      </c>
      <c r="J37" s="65" t="s">
        <v>13</v>
      </c>
    </row>
    <row r="38" spans="1:10" ht="33.6" customHeight="1" x14ac:dyDescent="0.3">
      <c r="A38" s="139"/>
      <c r="B38" s="139"/>
      <c r="C38" s="152"/>
      <c r="D38" s="64" t="s">
        <v>40</v>
      </c>
      <c r="E38" s="66">
        <f>E36+E37</f>
        <v>56780.5</v>
      </c>
      <c r="F38" s="66">
        <f>F36+F37</f>
        <v>56780.5</v>
      </c>
      <c r="G38" s="66">
        <f t="shared" ref="G38" si="14">G36+G37</f>
        <v>35</v>
      </c>
      <c r="H38" s="66">
        <f t="shared" si="0"/>
        <v>-56745.5</v>
      </c>
      <c r="I38" s="22">
        <f t="shared" si="1"/>
        <v>6.164088023176971E-2</v>
      </c>
      <c r="J38" s="65" t="s">
        <v>13</v>
      </c>
    </row>
    <row r="39" spans="1:10" ht="23.4" customHeight="1" x14ac:dyDescent="0.3">
      <c r="A39" s="175" t="s">
        <v>25</v>
      </c>
      <c r="B39" s="174"/>
      <c r="C39" s="174"/>
      <c r="D39" s="177"/>
      <c r="E39" s="177"/>
      <c r="F39" s="177"/>
      <c r="G39" s="177"/>
      <c r="H39" s="177"/>
      <c r="I39" s="177"/>
      <c r="J39" s="177"/>
    </row>
    <row r="40" spans="1:10" ht="24" customHeight="1" x14ac:dyDescent="0.3">
      <c r="A40" s="175" t="s">
        <v>26</v>
      </c>
      <c r="B40" s="175"/>
      <c r="C40" s="175"/>
      <c r="D40" s="175"/>
      <c r="E40" s="175"/>
      <c r="F40" s="175"/>
      <c r="G40" s="175"/>
      <c r="H40" s="175"/>
      <c r="I40" s="175"/>
      <c r="J40" s="175"/>
    </row>
    <row r="41" spans="1:10" ht="45" customHeight="1" x14ac:dyDescent="0.3">
      <c r="A41" s="149" t="s">
        <v>53</v>
      </c>
      <c r="B41" s="146" t="s">
        <v>27</v>
      </c>
      <c r="C41" s="146" t="s">
        <v>24</v>
      </c>
      <c r="D41" s="24" t="s">
        <v>14</v>
      </c>
      <c r="E41" s="31">
        <v>1217.3</v>
      </c>
      <c r="F41" s="31">
        <v>1214.7</v>
      </c>
      <c r="G41" s="31">
        <v>18.899999999999999</v>
      </c>
      <c r="H41" s="31">
        <f>G41-F41</f>
        <v>-1195.8</v>
      </c>
      <c r="I41" s="31">
        <f>G41/F41*100</f>
        <v>1.5559397382069646</v>
      </c>
      <c r="J41" s="112" t="s">
        <v>67</v>
      </c>
    </row>
    <row r="42" spans="1:10" ht="42.6" customHeight="1" x14ac:dyDescent="0.3">
      <c r="A42" s="150"/>
      <c r="B42" s="147"/>
      <c r="C42" s="147"/>
      <c r="D42" s="45" t="s">
        <v>15</v>
      </c>
      <c r="E42" s="32">
        <v>10000</v>
      </c>
      <c r="F42" s="32">
        <v>11500</v>
      </c>
      <c r="G42" s="32">
        <v>0</v>
      </c>
      <c r="H42" s="31">
        <f>G42-F42</f>
        <v>-11500</v>
      </c>
      <c r="I42" s="31">
        <v>0</v>
      </c>
      <c r="J42" s="113"/>
    </row>
    <row r="43" spans="1:10" ht="30.6" customHeight="1" x14ac:dyDescent="0.3">
      <c r="A43" s="151"/>
      <c r="B43" s="148"/>
      <c r="C43" s="148"/>
      <c r="D43" s="67" t="s">
        <v>40</v>
      </c>
      <c r="E43" s="66">
        <f>SUM(E41:E42)</f>
        <v>11217.3</v>
      </c>
      <c r="F43" s="66">
        <f t="shared" ref="F43:H43" si="15">SUM(F41:F42)</f>
        <v>12714.7</v>
      </c>
      <c r="G43" s="66">
        <f t="shared" si="15"/>
        <v>18.899999999999999</v>
      </c>
      <c r="H43" s="66">
        <f t="shared" si="15"/>
        <v>-12695.8</v>
      </c>
      <c r="I43" s="79">
        <f t="shared" ref="I43:I46" si="16">G43/F43*100</f>
        <v>0.14864684184447918</v>
      </c>
      <c r="J43" s="114"/>
    </row>
    <row r="44" spans="1:10" ht="44.4" customHeight="1" x14ac:dyDescent="0.3">
      <c r="A44" s="174"/>
      <c r="B44" s="175" t="s">
        <v>49</v>
      </c>
      <c r="C44" s="176"/>
      <c r="D44" s="7" t="s">
        <v>14</v>
      </c>
      <c r="E44" s="30">
        <f>E41</f>
        <v>1217.3</v>
      </c>
      <c r="F44" s="30">
        <f t="shared" ref="F44:H44" si="17">F41</f>
        <v>1214.7</v>
      </c>
      <c r="G44" s="30">
        <f t="shared" si="17"/>
        <v>18.899999999999999</v>
      </c>
      <c r="H44" s="30">
        <f t="shared" si="17"/>
        <v>-1195.8</v>
      </c>
      <c r="I44" s="31">
        <f t="shared" si="16"/>
        <v>1.5559397382069646</v>
      </c>
      <c r="J44" s="18"/>
    </row>
    <row r="45" spans="1:10" ht="37.5" customHeight="1" x14ac:dyDescent="0.3">
      <c r="A45" s="174"/>
      <c r="B45" s="175"/>
      <c r="C45" s="176"/>
      <c r="D45" s="7" t="s">
        <v>15</v>
      </c>
      <c r="E45" s="30">
        <f>E42</f>
        <v>10000</v>
      </c>
      <c r="F45" s="30">
        <f t="shared" ref="F45:H45" si="18">F42</f>
        <v>11500</v>
      </c>
      <c r="G45" s="30">
        <f t="shared" si="18"/>
        <v>0</v>
      </c>
      <c r="H45" s="30">
        <f t="shared" si="18"/>
        <v>-11500</v>
      </c>
      <c r="I45" s="31">
        <v>0</v>
      </c>
      <c r="J45" s="18"/>
    </row>
    <row r="46" spans="1:10" ht="40.5" customHeight="1" x14ac:dyDescent="0.3">
      <c r="A46" s="174"/>
      <c r="B46" s="175"/>
      <c r="C46" s="176"/>
      <c r="D46" s="67" t="s">
        <v>40</v>
      </c>
      <c r="E46" s="66">
        <f>E44+E45</f>
        <v>11217.3</v>
      </c>
      <c r="F46" s="66">
        <f t="shared" ref="F46:H46" si="19">F44+F45</f>
        <v>12714.7</v>
      </c>
      <c r="G46" s="66">
        <f t="shared" si="19"/>
        <v>18.899999999999999</v>
      </c>
      <c r="H46" s="66">
        <f t="shared" si="19"/>
        <v>-12695.8</v>
      </c>
      <c r="I46" s="79">
        <f t="shared" si="16"/>
        <v>0.14864684184447918</v>
      </c>
      <c r="J46" s="17"/>
    </row>
    <row r="47" spans="1:10" ht="21" customHeight="1" x14ac:dyDescent="0.3">
      <c r="A47" s="189" t="s">
        <v>51</v>
      </c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0" ht="17.399999999999999" customHeight="1" x14ac:dyDescent="0.3">
      <c r="A48" s="175" t="s">
        <v>28</v>
      </c>
      <c r="B48" s="174"/>
      <c r="C48" s="174"/>
      <c r="D48" s="174"/>
      <c r="E48" s="174"/>
      <c r="F48" s="174"/>
      <c r="G48" s="174"/>
      <c r="H48" s="174"/>
      <c r="I48" s="174"/>
      <c r="J48" s="174"/>
    </row>
    <row r="49" spans="1:10" ht="21.6" customHeight="1" x14ac:dyDescent="0.3">
      <c r="A49" s="175" t="s">
        <v>52</v>
      </c>
      <c r="B49" s="175"/>
      <c r="C49" s="175"/>
      <c r="D49" s="175"/>
      <c r="E49" s="175"/>
      <c r="F49" s="175"/>
      <c r="G49" s="175"/>
      <c r="H49" s="175"/>
      <c r="I49" s="175"/>
      <c r="J49" s="175"/>
    </row>
    <row r="50" spans="1:10" ht="55.5" customHeight="1" x14ac:dyDescent="0.3">
      <c r="A50" s="149" t="s">
        <v>65</v>
      </c>
      <c r="B50" s="146" t="s">
        <v>29</v>
      </c>
      <c r="C50" s="146" t="s">
        <v>24</v>
      </c>
      <c r="D50" s="24" t="s">
        <v>14</v>
      </c>
      <c r="E50" s="31">
        <v>17002.599999999999</v>
      </c>
      <c r="F50" s="31">
        <f>E50</f>
        <v>17002.599999999999</v>
      </c>
      <c r="G50" s="31">
        <v>0</v>
      </c>
      <c r="H50" s="31">
        <f>G50-F50</f>
        <v>-17002.599999999999</v>
      </c>
      <c r="I50" s="25">
        <f>G50/F50*100</f>
        <v>0</v>
      </c>
      <c r="J50" s="115" t="s">
        <v>68</v>
      </c>
    </row>
    <row r="51" spans="1:10" ht="43.95" customHeight="1" x14ac:dyDescent="0.3">
      <c r="A51" s="150"/>
      <c r="B51" s="147"/>
      <c r="C51" s="147"/>
      <c r="D51" s="7" t="s">
        <v>15</v>
      </c>
      <c r="E51" s="30">
        <v>9112.1</v>
      </c>
      <c r="F51" s="30">
        <f>4250.7+980+3881.4</f>
        <v>9112.1</v>
      </c>
      <c r="G51" s="30">
        <v>1188</v>
      </c>
      <c r="H51" s="31">
        <f t="shared" ref="H51:H58" si="20">G51-F51</f>
        <v>-7924.1</v>
      </c>
      <c r="I51" s="25">
        <f>G51/F51*100</f>
        <v>13.037609332645603</v>
      </c>
      <c r="J51" s="116"/>
    </row>
    <row r="52" spans="1:10" ht="42" customHeight="1" x14ac:dyDescent="0.3">
      <c r="A52" s="151"/>
      <c r="B52" s="148"/>
      <c r="C52" s="148"/>
      <c r="D52" s="67" t="s">
        <v>40</v>
      </c>
      <c r="E52" s="66">
        <f>SUM(E50:E51)</f>
        <v>26114.699999999997</v>
      </c>
      <c r="F52" s="66">
        <f t="shared" ref="F52:G52" si="21">SUM(F50:F51)</f>
        <v>26114.699999999997</v>
      </c>
      <c r="G52" s="66">
        <f t="shared" si="21"/>
        <v>1188</v>
      </c>
      <c r="H52" s="79">
        <f t="shared" si="20"/>
        <v>-24926.699999999997</v>
      </c>
      <c r="I52" s="80">
        <f t="shared" ref="I52:I58" si="22">G52/F52*100</f>
        <v>4.5491619662488949</v>
      </c>
      <c r="J52" s="117"/>
    </row>
    <row r="53" spans="1:10" ht="39.6" x14ac:dyDescent="0.3">
      <c r="A53" s="137"/>
      <c r="B53" s="137" t="s">
        <v>54</v>
      </c>
      <c r="C53" s="146" t="s">
        <v>24</v>
      </c>
      <c r="D53" s="7" t="s">
        <v>14</v>
      </c>
      <c r="E53" s="30">
        <f>E50</f>
        <v>17002.599999999999</v>
      </c>
      <c r="F53" s="30">
        <f>E53</f>
        <v>17002.599999999999</v>
      </c>
      <c r="G53" s="30">
        <f>G50</f>
        <v>0</v>
      </c>
      <c r="H53" s="31">
        <f t="shared" si="20"/>
        <v>-17002.599999999999</v>
      </c>
      <c r="I53" s="25">
        <f t="shared" si="22"/>
        <v>0</v>
      </c>
      <c r="J53" s="18"/>
    </row>
    <row r="54" spans="1:10" ht="32.4" customHeight="1" x14ac:dyDescent="0.3">
      <c r="A54" s="138"/>
      <c r="B54" s="138"/>
      <c r="C54" s="147"/>
      <c r="D54" s="7" t="s">
        <v>15</v>
      </c>
      <c r="E54" s="30">
        <f>E51</f>
        <v>9112.1</v>
      </c>
      <c r="F54" s="30">
        <f>E54</f>
        <v>9112.1</v>
      </c>
      <c r="G54" s="30">
        <f>G51</f>
        <v>1188</v>
      </c>
      <c r="H54" s="31">
        <f t="shared" si="20"/>
        <v>-7924.1</v>
      </c>
      <c r="I54" s="25">
        <f t="shared" si="22"/>
        <v>13.037609332645603</v>
      </c>
      <c r="J54" s="18" t="s">
        <v>13</v>
      </c>
    </row>
    <row r="55" spans="1:10" ht="28.2" customHeight="1" thickBot="1" x14ac:dyDescent="0.35">
      <c r="A55" s="138"/>
      <c r="B55" s="138"/>
      <c r="C55" s="147"/>
      <c r="D55" s="70" t="s">
        <v>40</v>
      </c>
      <c r="E55" s="71">
        <f>E53+E54</f>
        <v>26114.699999999997</v>
      </c>
      <c r="F55" s="71">
        <f t="shared" ref="F55:G55" si="23">F53+F54</f>
        <v>26114.699999999997</v>
      </c>
      <c r="G55" s="71">
        <f t="shared" si="23"/>
        <v>1188</v>
      </c>
      <c r="H55" s="98">
        <f t="shared" si="20"/>
        <v>-24926.699999999997</v>
      </c>
      <c r="I55" s="81">
        <f t="shared" si="22"/>
        <v>4.5491619662488949</v>
      </c>
      <c r="J55" s="44"/>
    </row>
    <row r="56" spans="1:10" ht="34.200000000000003" customHeight="1" thickBot="1" x14ac:dyDescent="0.35">
      <c r="A56" s="183" t="s">
        <v>20</v>
      </c>
      <c r="B56" s="184"/>
      <c r="C56" s="184"/>
      <c r="D56" s="68" t="s">
        <v>39</v>
      </c>
      <c r="E56" s="42">
        <f>E57+E58</f>
        <v>128412.5</v>
      </c>
      <c r="F56" s="42">
        <f>F57+F58</f>
        <v>129909.9</v>
      </c>
      <c r="G56" s="73">
        <f>G57+G58</f>
        <v>9934.5</v>
      </c>
      <c r="H56" s="100">
        <f t="shared" si="20"/>
        <v>-119975.4</v>
      </c>
      <c r="I56" s="83">
        <f t="shared" si="22"/>
        <v>7.6472231908422685</v>
      </c>
      <c r="J56" s="75" t="s">
        <v>13</v>
      </c>
    </row>
    <row r="57" spans="1:10" s="10" customFormat="1" ht="43.2" customHeight="1" thickBot="1" x14ac:dyDescent="0.35">
      <c r="A57" s="185"/>
      <c r="B57" s="186"/>
      <c r="C57" s="186"/>
      <c r="D57" s="69" t="s">
        <v>14</v>
      </c>
      <c r="E57" s="15">
        <f>E33+E36+E44+E53</f>
        <v>69702.200000000012</v>
      </c>
      <c r="F57" s="15">
        <f>F33+F36+F44+F53</f>
        <v>69699.600000000006</v>
      </c>
      <c r="G57" s="15">
        <f t="shared" ref="G57" si="24">G33+G36+G44+G53+G30</f>
        <v>18.899999999999999</v>
      </c>
      <c r="H57" s="42">
        <f t="shared" si="20"/>
        <v>-69680.700000000012</v>
      </c>
      <c r="I57" s="84">
        <f t="shared" si="22"/>
        <v>2.7116367956200604E-2</v>
      </c>
      <c r="J57" s="76" t="s">
        <v>13</v>
      </c>
    </row>
    <row r="58" spans="1:10" s="10" customFormat="1" ht="29.4" customHeight="1" thickBot="1" x14ac:dyDescent="0.35">
      <c r="A58" s="187"/>
      <c r="B58" s="188"/>
      <c r="C58" s="188"/>
      <c r="D58" s="72" t="s">
        <v>15</v>
      </c>
      <c r="E58" s="15">
        <f>E34+E37+E45+E54</f>
        <v>58710.299999999996</v>
      </c>
      <c r="F58" s="15">
        <f>F34+F37+F45+F54</f>
        <v>60210.299999999996</v>
      </c>
      <c r="G58" s="15">
        <f>G34+G37+G45+G54+G31</f>
        <v>9915.6</v>
      </c>
      <c r="H58" s="99">
        <f t="shared" si="20"/>
        <v>-50294.7</v>
      </c>
      <c r="I58" s="82">
        <f t="shared" si="22"/>
        <v>16.468278683215331</v>
      </c>
      <c r="J58" s="50" t="s">
        <v>13</v>
      </c>
    </row>
    <row r="59" spans="1:10" s="10" customFormat="1" x14ac:dyDescent="0.3">
      <c r="A59" s="170" t="s">
        <v>16</v>
      </c>
      <c r="B59" s="170"/>
      <c r="C59" s="170"/>
      <c r="D59" s="170"/>
      <c r="E59" s="170"/>
      <c r="F59" s="170"/>
      <c r="G59" s="170"/>
      <c r="H59" s="170"/>
      <c r="I59" s="170"/>
      <c r="J59" s="170"/>
    </row>
    <row r="60" spans="1:10" s="10" customFormat="1" ht="43.5" customHeight="1" x14ac:dyDescent="0.3">
      <c r="A60" s="143" t="s">
        <v>55</v>
      </c>
      <c r="B60" s="162"/>
      <c r="C60" s="163"/>
      <c r="D60" s="88" t="s">
        <v>14</v>
      </c>
      <c r="E60" s="89">
        <f>E50</f>
        <v>17002.599999999999</v>
      </c>
      <c r="F60" s="89">
        <f t="shared" ref="F60:G60" si="25">F50</f>
        <v>17002.599999999999</v>
      </c>
      <c r="G60" s="89">
        <f t="shared" si="25"/>
        <v>0</v>
      </c>
      <c r="H60" s="90">
        <f>G60-F60</f>
        <v>-17002.599999999999</v>
      </c>
      <c r="I60" s="89">
        <f>G60/F60*100</f>
        <v>0</v>
      </c>
      <c r="J60" s="91" t="s">
        <v>13</v>
      </c>
    </row>
    <row r="61" spans="1:10" s="10" customFormat="1" ht="28.2" customHeight="1" x14ac:dyDescent="0.3">
      <c r="A61" s="144"/>
      <c r="B61" s="154"/>
      <c r="C61" s="155"/>
      <c r="D61" s="46" t="s">
        <v>15</v>
      </c>
      <c r="E61" s="11">
        <f>E51</f>
        <v>9112.1</v>
      </c>
      <c r="F61" s="11">
        <f t="shared" ref="F61:G61" si="26">F51</f>
        <v>9112.1</v>
      </c>
      <c r="G61" s="11">
        <f t="shared" si="26"/>
        <v>1188</v>
      </c>
      <c r="H61" s="90">
        <f t="shared" ref="H61:H62" si="27">G61-F61</f>
        <v>-7924.1</v>
      </c>
      <c r="I61" s="11">
        <f>G61/F61*100</f>
        <v>13.037609332645603</v>
      </c>
      <c r="J61" s="92"/>
    </row>
    <row r="62" spans="1:10" s="36" customFormat="1" ht="28.2" customHeight="1" x14ac:dyDescent="0.3">
      <c r="A62" s="152"/>
      <c r="B62" s="157"/>
      <c r="C62" s="158"/>
      <c r="D62" s="33" t="s">
        <v>40</v>
      </c>
      <c r="E62" s="34">
        <f>E60+E61</f>
        <v>26114.699999999997</v>
      </c>
      <c r="F62" s="34">
        <f t="shared" ref="F62:I62" si="28">F60+F61</f>
        <v>26114.699999999997</v>
      </c>
      <c r="G62" s="34">
        <f t="shared" si="28"/>
        <v>1188</v>
      </c>
      <c r="H62" s="101">
        <f t="shared" si="27"/>
        <v>-24926.699999999997</v>
      </c>
      <c r="I62" s="34">
        <f t="shared" si="28"/>
        <v>13.037609332645603</v>
      </c>
      <c r="J62" s="93" t="s">
        <v>13</v>
      </c>
    </row>
    <row r="63" spans="1:10" s="10" customFormat="1" ht="13.2" customHeight="1" x14ac:dyDescent="0.3">
      <c r="A63" s="164" t="s">
        <v>16</v>
      </c>
      <c r="B63" s="165"/>
      <c r="C63" s="165"/>
      <c r="D63" s="165"/>
      <c r="E63" s="165"/>
      <c r="F63" s="165"/>
      <c r="G63" s="165"/>
      <c r="H63" s="165"/>
      <c r="I63" s="165"/>
      <c r="J63" s="166"/>
    </row>
    <row r="64" spans="1:10" s="10" customFormat="1" ht="41.25" customHeight="1" x14ac:dyDescent="0.3">
      <c r="A64" s="153" t="s">
        <v>30</v>
      </c>
      <c r="B64" s="154"/>
      <c r="C64" s="155"/>
      <c r="D64" s="39" t="s">
        <v>14</v>
      </c>
      <c r="E64" s="86">
        <f>E36+E44+E53</f>
        <v>69702.200000000012</v>
      </c>
      <c r="F64" s="86">
        <f>E64</f>
        <v>69702.200000000012</v>
      </c>
      <c r="G64" s="86">
        <f>G18+G21+G27+G41+G50</f>
        <v>18.899999999999999</v>
      </c>
      <c r="H64" s="86">
        <f>G64-F64</f>
        <v>-69683.300000000017</v>
      </c>
      <c r="I64" s="86">
        <f t="shared" ref="I64:I69" si="29">G64/F64*100</f>
        <v>2.7115356473683752E-2</v>
      </c>
      <c r="J64" s="87" t="s">
        <v>13</v>
      </c>
    </row>
    <row r="65" spans="1:10" s="10" customFormat="1" ht="37.5" customHeight="1" x14ac:dyDescent="0.3">
      <c r="A65" s="153"/>
      <c r="B65" s="154"/>
      <c r="C65" s="155"/>
      <c r="D65" s="12" t="s">
        <v>15</v>
      </c>
      <c r="E65" s="86">
        <f>E37+E45+E54</f>
        <v>24410.300000000003</v>
      </c>
      <c r="F65" s="11">
        <f>E65</f>
        <v>24410.300000000003</v>
      </c>
      <c r="G65" s="11">
        <f>G19+G22+G28+G42+G51</f>
        <v>1223</v>
      </c>
      <c r="H65" s="86">
        <f t="shared" ref="H65:H69" si="30">G65-F65</f>
        <v>-23187.300000000003</v>
      </c>
      <c r="I65" s="11">
        <f>G65/F65*100</f>
        <v>5.0101801288800214</v>
      </c>
      <c r="J65" s="16"/>
    </row>
    <row r="66" spans="1:10" s="36" customFormat="1" ht="35.25" customHeight="1" x14ac:dyDescent="0.3">
      <c r="A66" s="156"/>
      <c r="B66" s="157"/>
      <c r="C66" s="158"/>
      <c r="D66" s="33" t="s">
        <v>18</v>
      </c>
      <c r="E66" s="34">
        <f>E64+E65</f>
        <v>94112.500000000015</v>
      </c>
      <c r="F66" s="34">
        <f>F64+F65</f>
        <v>94112.500000000015</v>
      </c>
      <c r="G66" s="34">
        <f>G64+G65</f>
        <v>1241.9000000000001</v>
      </c>
      <c r="H66" s="102">
        <f t="shared" si="30"/>
        <v>-92870.60000000002</v>
      </c>
      <c r="I66" s="34">
        <f t="shared" si="29"/>
        <v>1.3195909151281711</v>
      </c>
      <c r="J66" s="35" t="s">
        <v>13</v>
      </c>
    </row>
    <row r="67" spans="1:10" s="10" customFormat="1" ht="43.2" customHeight="1" x14ac:dyDescent="0.3">
      <c r="A67" s="159" t="s">
        <v>35</v>
      </c>
      <c r="B67" s="160"/>
      <c r="C67" s="161"/>
      <c r="D67" s="12" t="s">
        <v>14</v>
      </c>
      <c r="E67" s="11">
        <v>0</v>
      </c>
      <c r="F67" s="11">
        <v>0</v>
      </c>
      <c r="G67" s="11">
        <v>0</v>
      </c>
      <c r="H67" s="86">
        <f t="shared" si="30"/>
        <v>0</v>
      </c>
      <c r="I67" s="11">
        <v>0</v>
      </c>
      <c r="J67" s="16" t="s">
        <v>13</v>
      </c>
    </row>
    <row r="68" spans="1:10" s="10" customFormat="1" ht="39" customHeight="1" x14ac:dyDescent="0.3">
      <c r="A68" s="153"/>
      <c r="B68" s="154"/>
      <c r="C68" s="155"/>
      <c r="D68" s="12" t="s">
        <v>15</v>
      </c>
      <c r="E68" s="11">
        <f>E34</f>
        <v>34300</v>
      </c>
      <c r="F68" s="11">
        <f>E68</f>
        <v>34300</v>
      </c>
      <c r="G68" s="11">
        <f>G34</f>
        <v>8692.6</v>
      </c>
      <c r="H68" s="86">
        <f t="shared" si="30"/>
        <v>-25607.4</v>
      </c>
      <c r="I68" s="11">
        <f t="shared" si="29"/>
        <v>25.342857142857145</v>
      </c>
      <c r="J68" s="16" t="s">
        <v>13</v>
      </c>
    </row>
    <row r="69" spans="1:10" s="36" customFormat="1" ht="31.5" customHeight="1" x14ac:dyDescent="0.3">
      <c r="A69" s="156"/>
      <c r="B69" s="157"/>
      <c r="C69" s="158"/>
      <c r="D69" s="33" t="s">
        <v>18</v>
      </c>
      <c r="E69" s="34">
        <f>E68</f>
        <v>34300</v>
      </c>
      <c r="F69" s="34">
        <f t="shared" ref="F69:G69" si="31">F68</f>
        <v>34300</v>
      </c>
      <c r="G69" s="34">
        <f t="shared" si="31"/>
        <v>8692.6</v>
      </c>
      <c r="H69" s="102">
        <f t="shared" si="30"/>
        <v>-25607.4</v>
      </c>
      <c r="I69" s="34">
        <f t="shared" si="29"/>
        <v>25.342857142857145</v>
      </c>
      <c r="J69" s="35" t="s">
        <v>13</v>
      </c>
    </row>
    <row r="70" spans="1:10" ht="15.6" x14ac:dyDescent="0.3">
      <c r="A70" s="2" t="s">
        <v>17</v>
      </c>
      <c r="B70" s="19"/>
      <c r="C70" s="19"/>
      <c r="D70" s="20"/>
      <c r="E70" s="37"/>
      <c r="F70" s="19"/>
      <c r="G70" s="19"/>
      <c r="H70" s="19"/>
      <c r="I70" s="19"/>
      <c r="J70" s="19"/>
    </row>
    <row r="71" spans="1:10" ht="15.6" x14ac:dyDescent="0.3">
      <c r="A71" s="2"/>
      <c r="B71" s="19"/>
      <c r="C71" s="19"/>
      <c r="D71" s="20"/>
      <c r="E71" s="37"/>
      <c r="F71" s="19"/>
      <c r="G71" s="19"/>
      <c r="H71" s="19"/>
      <c r="I71" s="19"/>
      <c r="J71" s="19"/>
    </row>
    <row r="72" spans="1:10" ht="52.5" customHeight="1" x14ac:dyDescent="0.3">
      <c r="A72" s="4" t="s">
        <v>37</v>
      </c>
      <c r="B72" s="19"/>
      <c r="C72" s="19"/>
      <c r="D72" s="20"/>
      <c r="E72" s="19"/>
      <c r="F72" s="19"/>
      <c r="G72" s="19"/>
      <c r="H72" s="19"/>
      <c r="I72" s="19"/>
      <c r="J72" s="19"/>
    </row>
    <row r="73" spans="1:10" x14ac:dyDescent="0.3">
      <c r="A73" s="3" t="s">
        <v>32</v>
      </c>
      <c r="B73" s="19"/>
      <c r="C73" s="19"/>
      <c r="D73" s="20"/>
      <c r="E73" s="19"/>
      <c r="F73" s="19"/>
      <c r="G73" s="19"/>
      <c r="H73" s="19"/>
      <c r="I73" s="19"/>
      <c r="J73" s="19"/>
    </row>
    <row r="74" spans="1:10" x14ac:dyDescent="0.3">
      <c r="A74" s="135" t="s">
        <v>34</v>
      </c>
      <c r="B74" s="136"/>
      <c r="C74" s="136"/>
      <c r="D74" s="136"/>
      <c r="E74" s="136"/>
      <c r="F74" s="136"/>
      <c r="G74" s="136"/>
      <c r="H74" s="19"/>
      <c r="I74" s="19"/>
      <c r="J74" s="19"/>
    </row>
    <row r="75" spans="1:10" ht="44.25" customHeight="1" x14ac:dyDescent="0.3">
      <c r="A75" s="4" t="s">
        <v>38</v>
      </c>
      <c r="B75" s="19"/>
      <c r="C75" s="19"/>
      <c r="D75" s="20"/>
      <c r="E75" s="19"/>
      <c r="F75" s="19"/>
      <c r="G75" s="19"/>
      <c r="H75" s="19"/>
      <c r="I75" s="19"/>
      <c r="J75" s="19"/>
    </row>
    <row r="76" spans="1:10" x14ac:dyDescent="0.3">
      <c r="A76" s="3" t="s">
        <v>33</v>
      </c>
      <c r="B76" s="19"/>
      <c r="C76" s="19"/>
      <c r="D76" s="20"/>
      <c r="E76" s="19"/>
      <c r="F76" s="19"/>
      <c r="G76" s="19"/>
      <c r="H76" s="19"/>
      <c r="I76" s="19"/>
      <c r="J76" s="19"/>
    </row>
    <row r="77" spans="1:10" x14ac:dyDescent="0.3">
      <c r="A77" s="167" t="s">
        <v>31</v>
      </c>
      <c r="B77" s="136"/>
      <c r="C77" s="136"/>
      <c r="D77" s="136"/>
      <c r="E77" s="136"/>
      <c r="F77" s="136"/>
      <c r="G77" s="19"/>
      <c r="H77" s="19"/>
      <c r="I77" s="19"/>
      <c r="J77" s="19"/>
    </row>
    <row r="78" spans="1:10" x14ac:dyDescent="0.3">
      <c r="A78" s="27"/>
      <c r="B78" s="26"/>
      <c r="C78" s="26"/>
      <c r="D78" s="26"/>
      <c r="E78" s="26"/>
      <c r="F78" s="26"/>
      <c r="G78" s="19"/>
      <c r="H78" s="19"/>
      <c r="I78" s="19"/>
      <c r="J78" s="19"/>
    </row>
    <row r="79" spans="1:10" x14ac:dyDescent="0.3">
      <c r="A79" s="5"/>
      <c r="B79" s="19"/>
      <c r="C79" s="19"/>
      <c r="D79" s="20"/>
      <c r="E79" s="19"/>
      <c r="F79" s="19"/>
      <c r="G79" s="19"/>
      <c r="H79" s="19"/>
      <c r="I79" s="19"/>
      <c r="J79" s="19"/>
    </row>
    <row r="80" spans="1:10" x14ac:dyDescent="0.3">
      <c r="A80" s="6" t="s">
        <v>63</v>
      </c>
      <c r="B80" s="19"/>
      <c r="C80" s="19"/>
      <c r="D80" s="20"/>
      <c r="E80" s="19"/>
      <c r="F80" s="19"/>
      <c r="G80" s="19"/>
      <c r="H80" s="19"/>
      <c r="I80" s="19"/>
      <c r="J80" s="19"/>
    </row>
    <row r="81" spans="1:10" x14ac:dyDescent="0.3">
      <c r="A81" s="19"/>
      <c r="B81" s="19"/>
      <c r="C81" s="19"/>
      <c r="D81" s="20"/>
      <c r="E81" s="19"/>
      <c r="F81" s="19"/>
      <c r="G81" s="19"/>
      <c r="H81" s="19"/>
      <c r="I81" s="19"/>
      <c r="J81" s="19"/>
    </row>
    <row r="82" spans="1:10" x14ac:dyDescent="0.3">
      <c r="A82" s="19"/>
      <c r="B82" s="19"/>
      <c r="C82" s="19"/>
      <c r="D82" s="20"/>
      <c r="E82" s="19"/>
      <c r="F82" s="19"/>
      <c r="G82" s="19"/>
      <c r="H82" s="19"/>
      <c r="I82" s="19"/>
      <c r="J82" s="19"/>
    </row>
    <row r="83" spans="1:10" x14ac:dyDescent="0.3">
      <c r="A83" s="19"/>
      <c r="B83" s="19"/>
      <c r="C83" s="19"/>
      <c r="D83" s="20"/>
      <c r="E83" s="19"/>
      <c r="F83" s="19"/>
      <c r="G83" s="19"/>
      <c r="H83" s="19"/>
      <c r="I83" s="19"/>
      <c r="J83" s="19"/>
    </row>
  </sheetData>
  <mergeCells count="68">
    <mergeCell ref="C33:C35"/>
    <mergeCell ref="J41:J43"/>
    <mergeCell ref="J50:J52"/>
    <mergeCell ref="B53:B55"/>
    <mergeCell ref="B41:B43"/>
    <mergeCell ref="C41:C43"/>
    <mergeCell ref="B50:B52"/>
    <mergeCell ref="C50:C52"/>
    <mergeCell ref="A56:C58"/>
    <mergeCell ref="A47:J47"/>
    <mergeCell ref="A53:A55"/>
    <mergeCell ref="C53:C55"/>
    <mergeCell ref="A48:J48"/>
    <mergeCell ref="A49:J49"/>
    <mergeCell ref="A1:J1"/>
    <mergeCell ref="A2:J2"/>
    <mergeCell ref="A6:D6"/>
    <mergeCell ref="A8:D8"/>
    <mergeCell ref="A5:D5"/>
    <mergeCell ref="A7:D7"/>
    <mergeCell ref="D3:I3"/>
    <mergeCell ref="A77:F77"/>
    <mergeCell ref="B17:J17"/>
    <mergeCell ref="A59:J59"/>
    <mergeCell ref="A18:A20"/>
    <mergeCell ref="A15:J15"/>
    <mergeCell ref="A16:J16"/>
    <mergeCell ref="B18:B20"/>
    <mergeCell ref="C18:C20"/>
    <mergeCell ref="J18:J20"/>
    <mergeCell ref="A44:A46"/>
    <mergeCell ref="B44:B46"/>
    <mergeCell ref="C44:C46"/>
    <mergeCell ref="A39:J39"/>
    <mergeCell ref="A40:J40"/>
    <mergeCell ref="C36:C38"/>
    <mergeCell ref="A33:A38"/>
    <mergeCell ref="A74:G74"/>
    <mergeCell ref="B33:B38"/>
    <mergeCell ref="J21:J23"/>
    <mergeCell ref="C24:C26"/>
    <mergeCell ref="B24:B29"/>
    <mergeCell ref="A24:A29"/>
    <mergeCell ref="C27:C29"/>
    <mergeCell ref="A21:A23"/>
    <mergeCell ref="B21:B23"/>
    <mergeCell ref="C21:C23"/>
    <mergeCell ref="A64:C66"/>
    <mergeCell ref="A67:C69"/>
    <mergeCell ref="A60:C62"/>
    <mergeCell ref="A63:J63"/>
    <mergeCell ref="A41:A43"/>
    <mergeCell ref="A50:A52"/>
    <mergeCell ref="A30:A32"/>
    <mergeCell ref="B30:B32"/>
    <mergeCell ref="C30:C32"/>
    <mergeCell ref="J30:J32"/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J24:J26"/>
    <mergeCell ref="J27:J29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2017-04-20T10:10:06Z</dcterms:modified>
</cp:coreProperties>
</file>