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22560" windowHeight="9780"/>
  </bookViews>
  <sheets>
    <sheet name="Расчет станд. издержек" sheetId="4" r:id="rId1"/>
    <sheet name="Лист2" sheetId="2" r:id="rId2"/>
    <sheet name="Лист3" sheetId="3" r:id="rId3"/>
  </sheets>
  <definedNames>
    <definedName name="_xlnm.Print_Area" localSheetId="0">'Расчет станд. издержек'!$A$1:$F$52</definedName>
  </definedNames>
  <calcPr calcId="145621"/>
</workbook>
</file>

<file path=xl/calcChain.xml><?xml version="1.0" encoding="utf-8"?>
<calcChain xmlns="http://schemas.openxmlformats.org/spreadsheetml/2006/main">
  <c r="E41" i="4" l="1"/>
  <c r="E48" i="4" s="1"/>
  <c r="E18" i="4"/>
  <c r="E16" i="4"/>
  <c r="E11" i="4"/>
  <c r="E9" i="4"/>
  <c r="E10" i="4" s="1"/>
  <c r="E50" i="4" l="1"/>
  <c r="E13" i="4"/>
  <c r="E15" i="4"/>
  <c r="E21" i="4" s="1"/>
  <c r="E22" i="4" l="1"/>
  <c r="E25" i="4" s="1"/>
</calcChain>
</file>

<file path=xl/sharedStrings.xml><?xml version="1.0" encoding="utf-8"?>
<sst xmlns="http://schemas.openxmlformats.org/spreadsheetml/2006/main" count="105" uniqueCount="101">
  <si>
    <t>№</t>
  </si>
  <si>
    <t>Наименование</t>
  </si>
  <si>
    <t>Рекомендуемое количество, единиц</t>
  </si>
  <si>
    <t>Рекомендуемая стоимость,           в рублях</t>
  </si>
  <si>
    <t>Оборудование для проведения видеоконференций, периферийные устройства</t>
  </si>
  <si>
    <t>3D принтер (для производства)</t>
  </si>
  <si>
    <t>1 и более</t>
  </si>
  <si>
    <t>3D принтер (для обучения)</t>
  </si>
  <si>
    <t>не менее 5</t>
  </si>
  <si>
    <t>Фрезерный станок с ЧПУ (с числовым программным управлением)</t>
  </si>
  <si>
    <t>не менее 1</t>
  </si>
  <si>
    <t>Станок для заточки фрез</t>
  </si>
  <si>
    <t>Станок для лазерной резки (лазерный раскройщик)</t>
  </si>
  <si>
    <t>Малый лазерный раскройщик</t>
  </si>
  <si>
    <t>Режущий плоттер</t>
  </si>
  <si>
    <t>3D сканер</t>
  </si>
  <si>
    <t>Настольный токарный станок с ЧПУ</t>
  </si>
  <si>
    <t>Токарные и слесарные станки для обучения</t>
  </si>
  <si>
    <t>Комплект оборудования для работы с электронными компонентами</t>
  </si>
  <si>
    <t>Ноутбук</t>
  </si>
  <si>
    <t>Персональный компьютер</t>
  </si>
  <si>
    <t xml:space="preserve">Копировально-множительная техника (МФУ) и периферийные устройства </t>
  </si>
  <si>
    <t>Ручной инструмент, паяльные станции</t>
  </si>
  <si>
    <t>Ручной инструмент</t>
  </si>
  <si>
    <t>Паяльная станция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</si>
  <si>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</si>
  <si>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</si>
  <si>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</si>
  <si>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</si>
  <si>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</si>
  <si>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</si>
  <si>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</si>
  <si>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</si>
  <si>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</si>
  <si>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</si>
  <si>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2.11.</t>
  </si>
  <si>
    <t>3.1.</t>
  </si>
  <si>
    <t>3.2.</t>
  </si>
  <si>
    <t>3.3.</t>
  </si>
  <si>
    <t>3.4.</t>
  </si>
  <si>
    <t>3.5.</t>
  </si>
  <si>
    <t>3.6.</t>
  </si>
  <si>
    <t>Расчет стандартных издержек 
субъектов предпринимательской и инвестиционной деятельности, а также бюджета города Югорска, возникающих в связи с исполнением требований регулирования</t>
  </si>
  <si>
    <r>
      <t xml:space="preserve">   Настоящий расчет выполнен в  соответствии с </t>
    </r>
    <r>
      <rPr>
        <u/>
        <sz val="12"/>
        <color theme="1"/>
        <rFont val="Times New Roman"/>
        <family val="1"/>
        <charset val="204"/>
      </rPr>
      <t xml:space="preserve">Методикой оценки стандартных издержек субъектов предпринимательский и инвестиционной деятельности , возникающих в связи с использованием требований регулирования утвержденной приказом Департамента экономического развития Ханты-Мансийского автономного округа – Югры от 30.09.2013 № 155  </t>
    </r>
  </si>
  <si>
    <t>№ п/п</t>
  </si>
  <si>
    <t>Наименование статьи затрат</t>
  </si>
  <si>
    <t>Примечание</t>
  </si>
  <si>
    <t xml:space="preserve">1. </t>
  </si>
  <si>
    <t xml:space="preserve">2. </t>
  </si>
  <si>
    <r>
      <t xml:space="preserve">Определение затрат рабочего времени: </t>
    </r>
    <r>
      <rPr>
        <i/>
        <sz val="11"/>
        <color theme="1"/>
        <rFont val="Times New Roman"/>
        <family val="1"/>
        <charset val="204"/>
      </rPr>
      <t>Подготовку документов в соответствии с информационным требованиям и их доставку в уполномоченный орган осуществляет представитель субъекта предпринимательства (руководитель малого предприятия, индивидуальный предприниматель)</t>
    </r>
  </si>
  <si>
    <t>2.1</t>
  </si>
  <si>
    <t>Заработная плата в месяц, руб.</t>
  </si>
  <si>
    <t>Данные из итогов СЭР г. Югорска за 2017 год (Среднемесячная номинальная начисленная заработная плата одного работника по крупным и средним предприятиям)</t>
  </si>
  <si>
    <t>2.2</t>
  </si>
  <si>
    <t>Отчисления на социальные нужды, руб.</t>
  </si>
  <si>
    <t>Итого затрат по з.п.:</t>
  </si>
  <si>
    <t>2.3</t>
  </si>
  <si>
    <t>Фонд рабочего времени в месяц, час.</t>
  </si>
  <si>
    <t>норма рабочего времени при 40-часовой рабочей недели (1970) в 2018 году - данные "Гарант"/производственный календарь</t>
  </si>
  <si>
    <t>2.4</t>
  </si>
  <si>
    <t>Норма времени на выполнение работы, час.</t>
  </si>
  <si>
    <t>Итого человеко/час., руб.</t>
  </si>
  <si>
    <t xml:space="preserve">3. </t>
  </si>
  <si>
    <t>Определение стоимости приобретений:</t>
  </si>
  <si>
    <t>3.1</t>
  </si>
  <si>
    <t>расходные материалы на выполнение требования (канцелярские принадлежности, бумага, картридж (тонер) и т.п.:</t>
  </si>
  <si>
    <t>Стоимость расходных материалов определены на основании данных размещенных в сети Интернет (www.komus.ru)</t>
  </si>
  <si>
    <t>3.1.1</t>
  </si>
  <si>
    <t>бумага (листов)</t>
  </si>
  <si>
    <t>Стоимость бумаги для офисной техники SvetoCopy (A4, 80 г/кв.м, белизна 146% CIE, 500 листов) составляет 254,00 руб. (средний объем конкурсных материалов 35 листов)</t>
  </si>
  <si>
    <t>3.1.2</t>
  </si>
  <si>
    <t>цветная печать (изготовление портфолио проекта)</t>
  </si>
  <si>
    <t>Стоимость услуги цветной печати с брошюрированием документа объемом до 45 страниц текста с фотографиями (переплет металлической пружиной) (средняя стоимость услуг согласно калькуляции:  обложка, переплет, подготовка файла к печати, печать )</t>
  </si>
  <si>
    <t>3.1.3</t>
  </si>
  <si>
    <t>DVD диск</t>
  </si>
  <si>
    <t>средняя стоимость DVD диска  составляет 110,00 руб. (данные сети Интернет)</t>
  </si>
  <si>
    <t>Итого стоимость приобретений (руб.):</t>
  </si>
  <si>
    <t>4.</t>
  </si>
  <si>
    <t>Итого затрат за выполненную работу (руб.)</t>
  </si>
  <si>
    <t>5.</t>
  </si>
  <si>
    <t>Частота выполнения информационных требований</t>
  </si>
  <si>
    <t>документы предоставляются в уполномоченный орган  1 раз</t>
  </si>
  <si>
    <t>6.</t>
  </si>
  <si>
    <t>Масштаб информационных требований</t>
  </si>
  <si>
    <t>Примечание: издержки, возникающие в отношении одного заявителя (одной заявки)</t>
  </si>
  <si>
    <r>
      <t xml:space="preserve">   1. Стандартные издержки</t>
    </r>
    <r>
      <rPr>
        <b/>
        <sz val="12"/>
        <color theme="1"/>
        <rFont val="Times New Roman"/>
        <family val="1"/>
        <charset val="204"/>
      </rPr>
      <t xml:space="preserve"> субъектов предпринимательской деятельности</t>
    </r>
    <r>
      <rPr>
        <sz val="12"/>
        <color theme="1"/>
        <rFont val="Times New Roman"/>
        <family val="1"/>
        <charset val="204"/>
      </rPr>
      <t xml:space="preserve">, возникающие в связи с планируемым </t>
    </r>
    <r>
      <rPr>
        <strike/>
        <sz val="12"/>
        <color theme="1"/>
        <rFont val="Times New Roman"/>
        <family val="1"/>
        <charset val="204"/>
      </rPr>
      <t>(действующем)</t>
    </r>
    <r>
      <rPr>
        <sz val="12"/>
        <color theme="1"/>
        <rFont val="Times New Roman"/>
        <family val="1"/>
        <charset val="204"/>
      </rPr>
      <t xml:space="preserve"> исполнением требования постановления администрации города Югорска «Об утверждении порядка предоставления субсидии на создание и (или) обеспечение деятельности центров молодежного инновационного творчества» </t>
    </r>
  </si>
  <si>
    <r>
      <t xml:space="preserve">   2. Стандартные издержки</t>
    </r>
    <r>
      <rPr>
        <b/>
        <sz val="12"/>
        <color theme="1"/>
        <rFont val="Times New Roman"/>
        <family val="1"/>
        <charset val="204"/>
      </rPr>
      <t xml:space="preserve"> бюджета города Югорска</t>
    </r>
    <r>
      <rPr>
        <sz val="12"/>
        <color theme="1"/>
        <rFont val="Times New Roman"/>
        <family val="1"/>
        <charset val="204"/>
      </rPr>
      <t xml:space="preserve">, возникающие в связи с планируемым </t>
    </r>
    <r>
      <rPr>
        <strike/>
        <sz val="12"/>
        <color theme="1"/>
        <rFont val="Times New Roman"/>
        <family val="1"/>
        <charset val="204"/>
      </rPr>
      <t>(действующем)</t>
    </r>
    <r>
      <rPr>
        <sz val="12"/>
        <color theme="1"/>
        <rFont val="Times New Roman"/>
        <family val="1"/>
        <charset val="204"/>
      </rPr>
      <t xml:space="preserve"> исполнением требования постановления администрации города Югорска «Об утверждении порядка предоставления субсидии на создание и (или) обеспечение деятельности центров молодежного инновационного творчества»": исполнение  требований осуществляется специалистами отдела развития потребительского рынка и предпринимательства в рамках текущей деятельности, дополнительных расходовбюджета города  не возникает.</t>
    </r>
  </si>
  <si>
    <t xml:space="preserve">I. Расчет информационных издержек </t>
  </si>
  <si>
    <t xml:space="preserve">ИТОГО сумма информационных издержек </t>
  </si>
  <si>
    <t>II. Расчет содержательных издержек</t>
  </si>
  <si>
    <t xml:space="preserve"> Электронно-вычислительная техника, оргтехника </t>
  </si>
  <si>
    <t>предварительная оценка на основании предложений в сети Интернет  – не менее 10 рабочих компьютерных мест</t>
  </si>
  <si>
    <t>оценочная стоимость с учетом доставки и монтажа</t>
  </si>
  <si>
    <t xml:space="preserve">   2          Базовый комплект оборудования, в том числе: </t>
  </si>
  <si>
    <t>Всего на оборудование:</t>
  </si>
  <si>
    <t>Аренда помещения (содержание помещения)</t>
  </si>
  <si>
    <t>40 кв.м.</t>
  </si>
  <si>
    <r>
      <t xml:space="preserve">Наименование информационного требования (из текста проекта (действующего) мнпа): </t>
    </r>
    <r>
      <rPr>
        <i/>
        <sz val="11"/>
        <color theme="1"/>
        <rFont val="Times New Roman"/>
        <family val="1"/>
        <charset val="204"/>
      </rPr>
      <t>п.13 Порядка устанавливается перечень документов, предоставляемых субъектом предпринимательской деятельност в уполномоченный орган по предоставлению  субсидии     (департамент экономического развития и проектного управления администрации города Югорска)</t>
    </r>
  </si>
  <si>
    <t>Итого сумма  издержек возникающие в связи с планируемым  исполнением требования постановления:</t>
  </si>
  <si>
    <t xml:space="preserve">Принято время на оформление пакета документов (подготовку проекта), подготовкеу презентационных материалов </t>
  </si>
  <si>
    <t>средняя стоимость кв.м. на рынке составляет 550 руб., площадь ЦМИТа не менее 40 кв.м.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</si>
</sst>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trike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7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5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0" xfId="1" applyFont="1"/>
    <xf numFmtId="0" fontId="10" fillId="0" borderId="6" xfId="1" applyFont="1" applyBorder="1" applyAlignment="1">
      <alignment horizontal="center" wrapText="1"/>
    </xf>
    <xf numFmtId="0" fontId="10" fillId="0" borderId="10" xfId="1" applyFont="1" applyBorder="1" applyAlignment="1">
      <alignment horizontal="center" vertical="center"/>
    </xf>
    <xf numFmtId="0" fontId="11" fillId="0" borderId="11" xfId="1" applyFont="1" applyBorder="1" applyAlignment="1">
      <alignment horizontal="left" vertical="top"/>
    </xf>
    <xf numFmtId="0" fontId="11" fillId="0" borderId="13" xfId="1" applyFont="1" applyBorder="1" applyAlignment="1">
      <alignment vertical="top" wrapText="1"/>
    </xf>
    <xf numFmtId="49" fontId="2" fillId="0" borderId="14" xfId="1" applyNumberFormat="1" applyFont="1" applyBorder="1" applyAlignment="1">
      <alignment vertical="top" wrapText="1"/>
    </xf>
    <xf numFmtId="0" fontId="13" fillId="0" borderId="15" xfId="1" applyFont="1" applyBorder="1" applyAlignment="1">
      <alignment vertical="center" wrapText="1"/>
    </xf>
    <xf numFmtId="0" fontId="13" fillId="0" borderId="0" xfId="1" applyFont="1" applyBorder="1" applyAlignment="1">
      <alignment vertical="center" wrapText="1"/>
    </xf>
    <xf numFmtId="0" fontId="9" fillId="0" borderId="16" xfId="1" applyFont="1" applyBorder="1" applyAlignment="1">
      <alignment horizontal="center" vertical="center" wrapText="1"/>
    </xf>
    <xf numFmtId="0" fontId="14" fillId="0" borderId="17" xfId="1" applyFont="1" applyBorder="1" applyAlignment="1">
      <alignment wrapText="1"/>
    </xf>
    <xf numFmtId="49" fontId="2" fillId="0" borderId="18" xfId="1" applyNumberFormat="1" applyFont="1" applyBorder="1" applyAlignment="1">
      <alignment vertical="top" wrapText="1"/>
    </xf>
    <xf numFmtId="0" fontId="13" fillId="0" borderId="19" xfId="1" applyFont="1" applyBorder="1" applyAlignment="1">
      <alignment horizontal="left" vertical="top" wrapText="1"/>
    </xf>
    <xf numFmtId="0" fontId="13" fillId="0" borderId="20" xfId="1" applyFont="1" applyBorder="1" applyAlignment="1">
      <alignment vertical="center" wrapText="1"/>
    </xf>
    <xf numFmtId="10" fontId="9" fillId="0" borderId="19" xfId="1" applyNumberFormat="1" applyFont="1" applyBorder="1" applyAlignment="1">
      <alignment horizontal="center" vertical="center" wrapText="1"/>
    </xf>
    <xf numFmtId="2" fontId="9" fillId="0" borderId="21" xfId="1" applyNumberFormat="1" applyFont="1" applyBorder="1" applyAlignment="1">
      <alignment horizontal="center" vertical="center" wrapText="1"/>
    </xf>
    <xf numFmtId="2" fontId="2" fillId="0" borderId="22" xfId="1" applyNumberFormat="1" applyFont="1" applyBorder="1"/>
    <xf numFmtId="0" fontId="2" fillId="0" borderId="14" xfId="1" applyFont="1" applyBorder="1" applyAlignment="1"/>
    <xf numFmtId="0" fontId="15" fillId="0" borderId="23" xfId="1" applyFont="1" applyBorder="1" applyAlignment="1"/>
    <xf numFmtId="0" fontId="15" fillId="0" borderId="20" xfId="1" applyFont="1" applyBorder="1" applyAlignment="1"/>
    <xf numFmtId="0" fontId="15" fillId="0" borderId="20" xfId="1" applyFont="1" applyBorder="1" applyAlignment="1">
      <alignment horizontal="center" wrapText="1"/>
    </xf>
    <xf numFmtId="49" fontId="2" fillId="0" borderId="18" xfId="1" applyNumberFormat="1" applyFont="1" applyBorder="1" applyAlignment="1">
      <alignment vertical="top"/>
    </xf>
    <xf numFmtId="0" fontId="13" fillId="0" borderId="19" xfId="1" applyFont="1" applyFill="1" applyBorder="1" applyAlignment="1">
      <alignment horizontal="left" vertical="top" wrapText="1"/>
    </xf>
    <xf numFmtId="0" fontId="15" fillId="0" borderId="20" xfId="1" applyFont="1" applyBorder="1"/>
    <xf numFmtId="0" fontId="9" fillId="0" borderId="24" xfId="1" applyFont="1" applyBorder="1" applyAlignment="1">
      <alignment horizontal="center" vertical="center" wrapText="1"/>
    </xf>
    <xf numFmtId="2" fontId="9" fillId="0" borderId="25" xfId="1" applyNumberFormat="1" applyFont="1" applyBorder="1" applyAlignment="1">
      <alignment horizontal="center" vertical="center" wrapText="1"/>
    </xf>
    <xf numFmtId="0" fontId="16" fillId="0" borderId="22" xfId="1" applyFont="1" applyBorder="1" applyAlignment="1">
      <alignment vertical="top" wrapText="1"/>
    </xf>
    <xf numFmtId="49" fontId="2" fillId="0" borderId="14" xfId="1" applyNumberFormat="1" applyFont="1" applyBorder="1" applyAlignment="1">
      <alignment vertical="top"/>
    </xf>
    <xf numFmtId="0" fontId="15" fillId="0" borderId="26" xfId="1" applyFont="1" applyBorder="1"/>
    <xf numFmtId="0" fontId="9" fillId="0" borderId="21" xfId="1" applyFont="1" applyBorder="1" applyAlignment="1">
      <alignment horizontal="center" vertical="center" wrapText="1"/>
    </xf>
    <xf numFmtId="0" fontId="3" fillId="0" borderId="27" xfId="1" applyFont="1" applyBorder="1"/>
    <xf numFmtId="0" fontId="15" fillId="0" borderId="28" xfId="1" applyFont="1" applyBorder="1"/>
    <xf numFmtId="0" fontId="15" fillId="0" borderId="29" xfId="1" applyFont="1" applyBorder="1"/>
    <xf numFmtId="0" fontId="2" fillId="0" borderId="12" xfId="1" applyFont="1" applyBorder="1"/>
    <xf numFmtId="0" fontId="11" fillId="0" borderId="30" xfId="1" applyFont="1" applyBorder="1" applyAlignment="1">
      <alignment vertical="top" wrapText="1"/>
    </xf>
    <xf numFmtId="0" fontId="2" fillId="0" borderId="34" xfId="1" applyFont="1" applyBorder="1" applyAlignment="1">
      <alignment vertical="top" wrapText="1"/>
    </xf>
    <xf numFmtId="49" fontId="2" fillId="0" borderId="35" xfId="1" applyNumberFormat="1" applyFont="1" applyBorder="1" applyAlignment="1">
      <alignment vertical="top" wrapText="1"/>
    </xf>
    <xf numFmtId="0" fontId="15" fillId="0" borderId="36" xfId="1" applyFont="1" applyBorder="1" applyAlignment="1">
      <alignment horizontal="left" vertical="top" wrapText="1"/>
    </xf>
    <xf numFmtId="0" fontId="9" fillId="0" borderId="37" xfId="1" applyFont="1" applyBorder="1" applyAlignment="1">
      <alignment horizontal="center" vertical="center" wrapText="1"/>
    </xf>
    <xf numFmtId="2" fontId="9" fillId="0" borderId="38" xfId="1" applyNumberFormat="1" applyFont="1" applyBorder="1" applyAlignment="1">
      <alignment horizontal="center" vertical="center" wrapText="1"/>
    </xf>
    <xf numFmtId="49" fontId="2" fillId="0" borderId="39" xfId="1" applyNumberFormat="1" applyFont="1" applyBorder="1" applyAlignment="1">
      <alignment vertical="top" wrapText="1"/>
    </xf>
    <xf numFmtId="0" fontId="9" fillId="0" borderId="15" xfId="1" applyFont="1" applyBorder="1" applyAlignment="1">
      <alignment horizontal="left" vertical="top" wrapText="1"/>
    </xf>
    <xf numFmtId="0" fontId="9" fillId="0" borderId="40" xfId="1" applyFont="1" applyBorder="1" applyAlignment="1">
      <alignment horizontal="center" vertical="center" wrapText="1"/>
    </xf>
    <xf numFmtId="2" fontId="9" fillId="0" borderId="40" xfId="1" applyNumberFormat="1" applyFont="1" applyBorder="1" applyAlignment="1">
      <alignment horizontal="center" vertical="center" wrapText="1"/>
    </xf>
    <xf numFmtId="0" fontId="16" fillId="0" borderId="22" xfId="1" applyFont="1" applyBorder="1" applyAlignment="1">
      <alignment wrapText="1"/>
    </xf>
    <xf numFmtId="49" fontId="2" fillId="0" borderId="41" xfId="1" applyNumberFormat="1" applyFont="1" applyBorder="1" applyAlignment="1">
      <alignment vertical="top" wrapText="1"/>
    </xf>
    <xf numFmtId="0" fontId="15" fillId="0" borderId="19" xfId="1" applyFont="1" applyBorder="1" applyAlignment="1">
      <alignment horizontal="left" vertical="top" wrapText="1"/>
    </xf>
    <xf numFmtId="0" fontId="9" fillId="0" borderId="19" xfId="1" applyFont="1" applyBorder="1" applyAlignment="1">
      <alignment horizontal="center" vertical="center" wrapText="1"/>
    </xf>
    <xf numFmtId="0" fontId="2" fillId="0" borderId="22" xfId="1" applyFont="1" applyBorder="1"/>
    <xf numFmtId="0" fontId="9" fillId="0" borderId="19" xfId="1" applyFont="1" applyBorder="1" applyAlignment="1">
      <alignment horizontal="left" vertical="top" wrapText="1"/>
    </xf>
    <xf numFmtId="2" fontId="9" fillId="0" borderId="24" xfId="1" applyNumberFormat="1" applyFont="1" applyBorder="1" applyAlignment="1">
      <alignment horizontal="center" vertical="center" wrapText="1"/>
    </xf>
    <xf numFmtId="0" fontId="16" fillId="0" borderId="22" xfId="1" applyFont="1" applyBorder="1" applyAlignment="1">
      <alignment horizontal="left" vertical="center" wrapText="1"/>
    </xf>
    <xf numFmtId="0" fontId="3" fillId="0" borderId="41" xfId="1" applyFont="1" applyBorder="1"/>
    <xf numFmtId="0" fontId="15" fillId="0" borderId="42" xfId="1" applyFont="1" applyBorder="1"/>
    <xf numFmtId="0" fontId="15" fillId="0" borderId="43" xfId="1" applyFont="1" applyBorder="1"/>
    <xf numFmtId="0" fontId="2" fillId="0" borderId="34" xfId="1" applyFont="1" applyBorder="1"/>
    <xf numFmtId="0" fontId="16" fillId="0" borderId="12" xfId="1" applyFont="1" applyBorder="1" applyAlignment="1">
      <alignment wrapText="1"/>
    </xf>
    <xf numFmtId="0" fontId="3" fillId="0" borderId="14" xfId="1" applyFont="1" applyBorder="1" applyAlignment="1">
      <alignment vertical="center"/>
    </xf>
    <xf numFmtId="0" fontId="15" fillId="0" borderId="3" xfId="1" applyFont="1" applyBorder="1"/>
    <xf numFmtId="0" fontId="15" fillId="0" borderId="0" xfId="1" applyFont="1" applyBorder="1"/>
    <xf numFmtId="2" fontId="9" fillId="0" borderId="16" xfId="1" applyNumberFormat="1" applyFont="1" applyBorder="1" applyAlignment="1">
      <alignment horizontal="center" vertical="center" wrapText="1"/>
    </xf>
    <xf numFmtId="0" fontId="3" fillId="0" borderId="13" xfId="1" applyFont="1" applyBorder="1" applyAlignment="1">
      <alignment vertical="center"/>
    </xf>
    <xf numFmtId="0" fontId="18" fillId="0" borderId="45" xfId="1" applyFont="1" applyBorder="1" applyAlignment="1">
      <alignment horizontal="center" vertical="center" wrapText="1"/>
    </xf>
    <xf numFmtId="0" fontId="11" fillId="0" borderId="2" xfId="1" applyFont="1" applyBorder="1" applyAlignment="1">
      <alignment vertical="center"/>
    </xf>
    <xf numFmtId="0" fontId="6" fillId="0" borderId="0" xfId="1" applyFont="1" applyBorder="1"/>
    <xf numFmtId="0" fontId="6" fillId="0" borderId="44" xfId="1" applyFont="1" applyBorder="1"/>
    <xf numFmtId="0" fontId="16" fillId="0" borderId="5" xfId="1" applyFont="1" applyBorder="1" applyAlignment="1">
      <alignment wrapText="1"/>
    </xf>
    <xf numFmtId="2" fontId="16" fillId="0" borderId="49" xfId="1" applyNumberFormat="1" applyFont="1" applyBorder="1" applyAlignment="1">
      <alignment horizontal="center" vertical="center" wrapText="1"/>
    </xf>
    <xf numFmtId="0" fontId="2" fillId="0" borderId="50" xfId="1" applyFont="1" applyBorder="1"/>
    <xf numFmtId="0" fontId="3" fillId="0" borderId="0" xfId="1" applyFont="1" applyBorder="1" applyAlignment="1">
      <alignment vertical="center"/>
    </xf>
    <xf numFmtId="2" fontId="16" fillId="0" borderId="0" xfId="1" applyNumberFormat="1" applyFont="1" applyBorder="1" applyAlignment="1">
      <alignment horizontal="center" vertical="center" wrapText="1"/>
    </xf>
    <xf numFmtId="0" fontId="2" fillId="0" borderId="0" xfId="1" applyFont="1" applyBorder="1"/>
    <xf numFmtId="0" fontId="16" fillId="0" borderId="53" xfId="1" applyFont="1" applyBorder="1" applyAlignment="1">
      <alignment wrapText="1"/>
    </xf>
    <xf numFmtId="2" fontId="2" fillId="0" borderId="0" xfId="1" applyNumberFormat="1" applyFont="1"/>
    <xf numFmtId="0" fontId="2" fillId="2" borderId="2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16" fontId="2" fillId="2" borderId="1" xfId="0" applyNumberFormat="1" applyFont="1" applyFill="1" applyBorder="1" applyAlignment="1">
      <alignment horizontal="center" vertical="center"/>
    </xf>
    <xf numFmtId="3" fontId="0" fillId="0" borderId="1" xfId="0" applyNumberFormat="1" applyBorder="1"/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16" fillId="0" borderId="22" xfId="1" applyFont="1" applyFill="1" applyBorder="1" applyAlignment="1">
      <alignment vertical="top" wrapText="1"/>
    </xf>
    <xf numFmtId="3" fontId="2" fillId="0" borderId="1" xfId="0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6" fillId="0" borderId="0" xfId="1" applyFont="1" applyFill="1"/>
    <xf numFmtId="3" fontId="2" fillId="0" borderId="1" xfId="0" applyNumberFormat="1" applyFont="1" applyFill="1" applyBorder="1" applyAlignment="1">
      <alignment horizontal="center" vertical="center"/>
    </xf>
    <xf numFmtId="0" fontId="3" fillId="0" borderId="54" xfId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wrapText="1"/>
    </xf>
    <xf numFmtId="0" fontId="2" fillId="0" borderId="0" xfId="1" applyFont="1" applyAlignment="1">
      <alignment wrapText="1" shrinkToFit="1"/>
    </xf>
    <xf numFmtId="0" fontId="2" fillId="0" borderId="0" xfId="1" applyFont="1" applyAlignment="1">
      <alignment vertical="top" wrapText="1"/>
    </xf>
    <xf numFmtId="0" fontId="6" fillId="0" borderId="0" xfId="1" applyFont="1" applyAlignment="1">
      <alignment horizontal="center"/>
    </xf>
    <xf numFmtId="0" fontId="10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wrapText="1"/>
    </xf>
    <xf numFmtId="0" fontId="11" fillId="0" borderId="3" xfId="1" applyFont="1" applyBorder="1" applyAlignment="1">
      <alignment horizontal="center" wrapText="1"/>
    </xf>
    <xf numFmtId="0" fontId="11" fillId="0" borderId="12" xfId="1" applyFont="1" applyBorder="1" applyAlignment="1">
      <alignment horizontal="center" wrapText="1"/>
    </xf>
    <xf numFmtId="0" fontId="11" fillId="0" borderId="2" xfId="1" applyFont="1" applyBorder="1" applyAlignment="1">
      <alignment horizontal="center" vertical="top" wrapText="1"/>
    </xf>
    <xf numFmtId="0" fontId="11" fillId="0" borderId="3" xfId="1" applyFont="1" applyBorder="1" applyAlignment="1">
      <alignment horizontal="center" vertical="top" wrapText="1"/>
    </xf>
    <xf numFmtId="0" fontId="11" fillId="0" borderId="12" xfId="1" applyFont="1" applyBorder="1" applyAlignment="1">
      <alignment horizontal="center" vertical="top" wrapText="1"/>
    </xf>
    <xf numFmtId="0" fontId="17" fillId="0" borderId="31" xfId="1" applyFont="1" applyBorder="1" applyAlignment="1">
      <alignment horizontal="left" vertical="top" wrapText="1"/>
    </xf>
    <xf numFmtId="0" fontId="17" fillId="0" borderId="32" xfId="1" applyFont="1" applyBorder="1" applyAlignment="1">
      <alignment horizontal="left" vertical="top" wrapText="1"/>
    </xf>
    <xf numFmtId="0" fontId="17" fillId="0" borderId="33" xfId="1" applyFont="1" applyBorder="1" applyAlignment="1">
      <alignment horizontal="left" vertical="top" wrapText="1"/>
    </xf>
    <xf numFmtId="0" fontId="11" fillId="0" borderId="2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44" xfId="1" applyFont="1" applyBorder="1" applyAlignment="1">
      <alignment horizontal="center" vertical="center" wrapText="1"/>
    </xf>
    <xf numFmtId="0" fontId="3" fillId="0" borderId="46" xfId="1" applyFont="1" applyBorder="1" applyAlignment="1">
      <alignment horizontal="center" vertical="center" wrapText="1"/>
    </xf>
    <xf numFmtId="0" fontId="3" fillId="0" borderId="47" xfId="1" applyFont="1" applyBorder="1" applyAlignment="1">
      <alignment horizontal="center" vertical="center" wrapText="1"/>
    </xf>
    <xf numFmtId="0" fontId="3" fillId="0" borderId="48" xfId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1" xfId="1" applyFont="1" applyBorder="1" applyAlignment="1">
      <alignment vertical="top" wrapText="1"/>
    </xf>
    <xf numFmtId="0" fontId="3" fillId="0" borderId="5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52" xfId="1" applyFont="1" applyBorder="1" applyAlignment="1">
      <alignment horizontal="center" vertical="center" wrapText="1"/>
    </xf>
    <xf numFmtId="0" fontId="2" fillId="0" borderId="55" xfId="0" applyFont="1" applyFill="1" applyBorder="1" applyAlignment="1">
      <alignment horizontal="center" vertical="center" wrapText="1"/>
    </xf>
    <xf numFmtId="0" fontId="2" fillId="0" borderId="5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52"/>
  <sheetViews>
    <sheetView tabSelected="1" topLeftCell="A33" zoomScale="80" zoomScaleNormal="80" zoomScaleSheetLayoutView="100" workbookViewId="0">
      <selection activeCell="P50" sqref="P50"/>
    </sheetView>
  </sheetViews>
  <sheetFormatPr defaultColWidth="8" defaultRowHeight="18.75" x14ac:dyDescent="0.3"/>
  <cols>
    <col min="1" max="1" width="4.875" style="5" customWidth="1"/>
    <col min="2" max="2" width="22.375" style="5" customWidth="1"/>
    <col min="3" max="3" width="7.5" style="5" customWidth="1"/>
    <col min="4" max="4" width="10.5" style="5" customWidth="1"/>
    <col min="5" max="5" width="13.125" style="5" customWidth="1"/>
    <col min="6" max="6" width="69.75" style="5" customWidth="1"/>
    <col min="7" max="7" width="9.625" style="5" bestFit="1" customWidth="1"/>
    <col min="8" max="16384" width="8" style="5"/>
  </cols>
  <sheetData>
    <row r="1" spans="1:13" ht="74.25" customHeight="1" x14ac:dyDescent="0.3">
      <c r="A1" s="101" t="s">
        <v>42</v>
      </c>
      <c r="B1" s="101"/>
      <c r="C1" s="101"/>
      <c r="D1" s="101"/>
      <c r="E1" s="101"/>
      <c r="F1" s="101"/>
    </row>
    <row r="2" spans="1:13" ht="49.9" customHeight="1" x14ac:dyDescent="0.3">
      <c r="A2" s="102" t="s">
        <v>43</v>
      </c>
      <c r="B2" s="102"/>
      <c r="C2" s="102"/>
      <c r="D2" s="102"/>
      <c r="E2" s="102"/>
      <c r="F2" s="102"/>
    </row>
    <row r="3" spans="1:13" ht="45" customHeight="1" x14ac:dyDescent="0.3">
      <c r="A3" s="103" t="s">
        <v>85</v>
      </c>
      <c r="B3" s="103"/>
      <c r="C3" s="103"/>
      <c r="D3" s="103"/>
      <c r="E3" s="103"/>
      <c r="F3" s="103"/>
    </row>
    <row r="4" spans="1:13" ht="19.5" thickBot="1" x14ac:dyDescent="0.35">
      <c r="A4" s="104" t="s">
        <v>87</v>
      </c>
      <c r="B4" s="104"/>
      <c r="C4" s="104"/>
      <c r="D4" s="104"/>
      <c r="E4" s="104"/>
      <c r="F4" s="104"/>
    </row>
    <row r="5" spans="1:13" ht="30.75" x14ac:dyDescent="0.3">
      <c r="A5" s="6" t="s">
        <v>44</v>
      </c>
      <c r="B5" s="105" t="s">
        <v>45</v>
      </c>
      <c r="C5" s="106"/>
      <c r="D5" s="106"/>
      <c r="E5" s="107"/>
      <c r="F5" s="7" t="s">
        <v>46</v>
      </c>
    </row>
    <row r="6" spans="1:13" ht="45.75" customHeight="1" x14ac:dyDescent="0.3">
      <c r="A6" s="8" t="s">
        <v>47</v>
      </c>
      <c r="B6" s="108" t="s">
        <v>97</v>
      </c>
      <c r="C6" s="109"/>
      <c r="D6" s="109"/>
      <c r="E6" s="109"/>
      <c r="F6" s="110"/>
    </row>
    <row r="7" spans="1:13" ht="46.5" customHeight="1" x14ac:dyDescent="0.3">
      <c r="A7" s="9" t="s">
        <v>48</v>
      </c>
      <c r="B7" s="111" t="s">
        <v>49</v>
      </c>
      <c r="C7" s="112"/>
      <c r="D7" s="112"/>
      <c r="E7" s="112"/>
      <c r="F7" s="113"/>
    </row>
    <row r="8" spans="1:13" ht="48" x14ac:dyDescent="0.3">
      <c r="A8" s="10" t="s">
        <v>50</v>
      </c>
      <c r="B8" s="11" t="s">
        <v>51</v>
      </c>
      <c r="C8" s="12"/>
      <c r="D8" s="12"/>
      <c r="E8" s="13">
        <v>82228.5</v>
      </c>
      <c r="F8" s="14" t="s">
        <v>52</v>
      </c>
    </row>
    <row r="9" spans="1:13" ht="34.5" customHeight="1" x14ac:dyDescent="0.3">
      <c r="A9" s="15" t="s">
        <v>53</v>
      </c>
      <c r="B9" s="16" t="s">
        <v>54</v>
      </c>
      <c r="C9" s="17"/>
      <c r="D9" s="18">
        <v>0.30199999999999999</v>
      </c>
      <c r="E9" s="19">
        <f>+E8*D9</f>
        <v>24833.006999999998</v>
      </c>
      <c r="F9" s="20"/>
    </row>
    <row r="10" spans="1:13" x14ac:dyDescent="0.3">
      <c r="A10" s="21" t="s">
        <v>55</v>
      </c>
      <c r="B10" s="22"/>
      <c r="C10" s="23"/>
      <c r="D10" s="24"/>
      <c r="E10" s="19">
        <f>E8+E9</f>
        <v>107061.507</v>
      </c>
      <c r="F10" s="20"/>
    </row>
    <row r="11" spans="1:13" ht="31.5" x14ac:dyDescent="0.3">
      <c r="A11" s="25" t="s">
        <v>56</v>
      </c>
      <c r="B11" s="26" t="s">
        <v>57</v>
      </c>
      <c r="C11" s="27"/>
      <c r="D11" s="28">
        <v>1970</v>
      </c>
      <c r="E11" s="29">
        <f>D11/12</f>
        <v>164.16666666666666</v>
      </c>
      <c r="F11" s="30" t="s">
        <v>58</v>
      </c>
    </row>
    <row r="12" spans="1:13" ht="32.25" customHeight="1" x14ac:dyDescent="0.3">
      <c r="A12" s="31" t="s">
        <v>59</v>
      </c>
      <c r="B12" s="26" t="s">
        <v>60</v>
      </c>
      <c r="C12" s="27"/>
      <c r="D12" s="32"/>
      <c r="E12" s="33">
        <v>120</v>
      </c>
      <c r="F12" s="93" t="s">
        <v>99</v>
      </c>
      <c r="H12" s="97"/>
      <c r="I12" s="97"/>
      <c r="J12" s="97"/>
      <c r="K12" s="97"/>
      <c r="L12" s="97"/>
      <c r="M12" s="97"/>
    </row>
    <row r="13" spans="1:13" ht="16.5" customHeight="1" x14ac:dyDescent="0.3">
      <c r="A13" s="34" t="s">
        <v>61</v>
      </c>
      <c r="B13" s="35"/>
      <c r="C13" s="36"/>
      <c r="D13" s="35"/>
      <c r="E13" s="19">
        <f>E10/E11*E12</f>
        <v>78258.15740101524</v>
      </c>
      <c r="F13" s="37"/>
    </row>
    <row r="14" spans="1:13" x14ac:dyDescent="0.3">
      <c r="A14" s="38" t="s">
        <v>62</v>
      </c>
      <c r="B14" s="114" t="s">
        <v>63</v>
      </c>
      <c r="C14" s="115"/>
      <c r="D14" s="115"/>
      <c r="E14" s="116"/>
      <c r="F14" s="39"/>
    </row>
    <row r="15" spans="1:13" ht="66.75" customHeight="1" x14ac:dyDescent="0.3">
      <c r="A15" s="40" t="s">
        <v>64</v>
      </c>
      <c r="B15" s="41" t="s">
        <v>65</v>
      </c>
      <c r="C15" s="42"/>
      <c r="D15" s="42"/>
      <c r="E15" s="43">
        <f>E16+E18+E17</f>
        <v>665.4</v>
      </c>
      <c r="F15" s="30" t="s">
        <v>66</v>
      </c>
    </row>
    <row r="16" spans="1:13" ht="50.25" customHeight="1" x14ac:dyDescent="0.3">
      <c r="A16" s="44" t="s">
        <v>67</v>
      </c>
      <c r="B16" s="45" t="s">
        <v>68</v>
      </c>
      <c r="C16" s="46">
        <v>50</v>
      </c>
      <c r="D16" s="47">
        <v>254</v>
      </c>
      <c r="E16" s="19">
        <f>D16/500*C16</f>
        <v>25.4</v>
      </c>
      <c r="F16" s="48" t="s">
        <v>69</v>
      </c>
    </row>
    <row r="17" spans="1:6" ht="72" customHeight="1" x14ac:dyDescent="0.3">
      <c r="A17" s="44" t="s">
        <v>70</v>
      </c>
      <c r="B17" s="45" t="s">
        <v>71</v>
      </c>
      <c r="C17" s="46">
        <v>20</v>
      </c>
      <c r="D17" s="47"/>
      <c r="E17" s="19">
        <v>530</v>
      </c>
      <c r="F17" s="48" t="s">
        <v>72</v>
      </c>
    </row>
    <row r="18" spans="1:6" ht="30" customHeight="1" x14ac:dyDescent="0.3">
      <c r="A18" s="44" t="s">
        <v>73</v>
      </c>
      <c r="B18" s="45" t="s">
        <v>74</v>
      </c>
      <c r="C18" s="46">
        <v>1</v>
      </c>
      <c r="D18" s="47">
        <v>110</v>
      </c>
      <c r="E18" s="19">
        <f>D18*C18</f>
        <v>110</v>
      </c>
      <c r="F18" s="48" t="s">
        <v>75</v>
      </c>
    </row>
    <row r="19" spans="1:6" ht="24" hidden="1" customHeight="1" x14ac:dyDescent="0.3">
      <c r="A19" s="49"/>
      <c r="B19" s="50"/>
      <c r="C19" s="51"/>
      <c r="D19" s="28"/>
      <c r="E19" s="19"/>
      <c r="F19" s="52"/>
    </row>
    <row r="20" spans="1:6" ht="30.6" hidden="1" customHeight="1" x14ac:dyDescent="0.3">
      <c r="A20" s="44"/>
      <c r="B20" s="53"/>
      <c r="C20" s="51"/>
      <c r="D20" s="54"/>
      <c r="E20" s="19"/>
      <c r="F20" s="55"/>
    </row>
    <row r="21" spans="1:6" x14ac:dyDescent="0.3">
      <c r="A21" s="56" t="s">
        <v>76</v>
      </c>
      <c r="B21" s="57"/>
      <c r="C21" s="27"/>
      <c r="D21" s="58"/>
      <c r="E21" s="29">
        <f>E15+E19</f>
        <v>665.4</v>
      </c>
      <c r="F21" s="59"/>
    </row>
    <row r="22" spans="1:6" ht="21.75" customHeight="1" x14ac:dyDescent="0.3">
      <c r="A22" s="61" t="s">
        <v>78</v>
      </c>
      <c r="B22" s="62"/>
      <c r="C22" s="63"/>
      <c r="D22" s="63"/>
      <c r="E22" s="64">
        <f>E13+E21</f>
        <v>78923.557401015234</v>
      </c>
      <c r="F22" s="52"/>
    </row>
    <row r="23" spans="1:6" ht="33" customHeight="1" x14ac:dyDescent="0.3">
      <c r="A23" s="65" t="s">
        <v>79</v>
      </c>
      <c r="B23" s="117" t="s">
        <v>80</v>
      </c>
      <c r="C23" s="118"/>
      <c r="D23" s="119"/>
      <c r="E23" s="66">
        <v>1</v>
      </c>
      <c r="F23" s="60" t="s">
        <v>81</v>
      </c>
    </row>
    <row r="24" spans="1:6" ht="24.75" customHeight="1" x14ac:dyDescent="0.3">
      <c r="A24" s="65" t="s">
        <v>82</v>
      </c>
      <c r="B24" s="67" t="s">
        <v>83</v>
      </c>
      <c r="C24" s="68"/>
      <c r="D24" s="69"/>
      <c r="E24" s="66">
        <v>1</v>
      </c>
      <c r="F24" s="70"/>
    </row>
    <row r="25" spans="1:6" ht="48" customHeight="1" thickBot="1" x14ac:dyDescent="0.35">
      <c r="A25" s="120" t="s">
        <v>88</v>
      </c>
      <c r="B25" s="121"/>
      <c r="C25" s="121"/>
      <c r="D25" s="122"/>
      <c r="E25" s="71">
        <f>E22*E23*E24</f>
        <v>78923.557401015234</v>
      </c>
      <c r="F25" s="72"/>
    </row>
    <row r="26" spans="1:6" ht="24.75" customHeight="1" x14ac:dyDescent="0.3">
      <c r="A26" s="99" t="s">
        <v>89</v>
      </c>
      <c r="B26" s="99"/>
      <c r="C26" s="99"/>
      <c r="D26" s="99"/>
      <c r="E26" s="99"/>
      <c r="F26" s="99"/>
    </row>
    <row r="27" spans="1:6" customFormat="1" ht="63" x14ac:dyDescent="0.25">
      <c r="A27" s="80" t="s">
        <v>0</v>
      </c>
      <c r="B27" s="123" t="s">
        <v>1</v>
      </c>
      <c r="C27" s="124"/>
      <c r="D27" s="81" t="s">
        <v>2</v>
      </c>
      <c r="E27" s="81" t="s">
        <v>3</v>
      </c>
      <c r="F27" s="82"/>
    </row>
    <row r="28" spans="1:6" customFormat="1" ht="78.75" customHeight="1" x14ac:dyDescent="0.25">
      <c r="A28" s="83">
        <v>1</v>
      </c>
      <c r="B28" s="125" t="s">
        <v>4</v>
      </c>
      <c r="C28" s="126"/>
      <c r="D28" s="4">
        <v>1</v>
      </c>
      <c r="E28" s="4">
        <v>645000</v>
      </c>
      <c r="F28" s="3"/>
    </row>
    <row r="29" spans="1:6" customFormat="1" ht="54" customHeight="1" x14ac:dyDescent="0.25">
      <c r="A29" s="100" t="s">
        <v>93</v>
      </c>
      <c r="B29" s="100"/>
      <c r="C29" s="100"/>
      <c r="D29" s="100"/>
      <c r="E29" s="91">
        <v>5000000</v>
      </c>
      <c r="F29" s="91" t="s">
        <v>92</v>
      </c>
    </row>
    <row r="30" spans="1:6" customFormat="1" ht="15.75" customHeight="1" x14ac:dyDescent="0.25">
      <c r="A30" s="84" t="s">
        <v>25</v>
      </c>
      <c r="B30" s="125" t="s">
        <v>5</v>
      </c>
      <c r="C30" s="126"/>
      <c r="D30" s="4" t="s">
        <v>6</v>
      </c>
      <c r="E30" s="82"/>
      <c r="F30" s="82"/>
    </row>
    <row r="31" spans="1:6" customFormat="1" ht="32.25" customHeight="1" x14ac:dyDescent="0.25">
      <c r="A31" s="84" t="s">
        <v>26</v>
      </c>
      <c r="B31" s="127" t="s">
        <v>7</v>
      </c>
      <c r="C31" s="128"/>
      <c r="D31" s="4" t="s">
        <v>8</v>
      </c>
      <c r="E31" s="82"/>
      <c r="F31" s="82"/>
    </row>
    <row r="32" spans="1:6" customFormat="1" ht="63.75" customHeight="1" x14ac:dyDescent="0.25">
      <c r="A32" s="84" t="s">
        <v>27</v>
      </c>
      <c r="B32" s="125" t="s">
        <v>9</v>
      </c>
      <c r="C32" s="126"/>
      <c r="D32" s="4" t="s">
        <v>10</v>
      </c>
      <c r="E32" s="82"/>
      <c r="F32" s="82"/>
    </row>
    <row r="33" spans="1:6" customFormat="1" ht="15.75" x14ac:dyDescent="0.25">
      <c r="A33" s="84" t="s">
        <v>28</v>
      </c>
      <c r="B33" s="125" t="s">
        <v>11</v>
      </c>
      <c r="C33" s="126"/>
      <c r="D33" s="4" t="s">
        <v>10</v>
      </c>
      <c r="E33" s="82"/>
      <c r="F33" s="82"/>
    </row>
    <row r="34" spans="1:6" customFormat="1" ht="15.75" customHeight="1" x14ac:dyDescent="0.25">
      <c r="A34" s="84" t="s">
        <v>29</v>
      </c>
      <c r="B34" s="125" t="s">
        <v>12</v>
      </c>
      <c r="C34" s="126"/>
      <c r="D34" s="4">
        <v>1</v>
      </c>
      <c r="E34" s="82"/>
      <c r="F34" s="82"/>
    </row>
    <row r="35" spans="1:6" customFormat="1" ht="15.75" customHeight="1" x14ac:dyDescent="0.25">
      <c r="A35" s="84" t="s">
        <v>30</v>
      </c>
      <c r="B35" s="125" t="s">
        <v>13</v>
      </c>
      <c r="C35" s="126"/>
      <c r="D35" s="4" t="s">
        <v>6</v>
      </c>
      <c r="E35" s="82"/>
      <c r="F35" s="82"/>
    </row>
    <row r="36" spans="1:6" customFormat="1" ht="15.75" x14ac:dyDescent="0.25">
      <c r="A36" s="84" t="s">
        <v>31</v>
      </c>
      <c r="B36" s="125" t="s">
        <v>14</v>
      </c>
      <c r="C36" s="126"/>
      <c r="D36" s="4">
        <v>1</v>
      </c>
      <c r="E36" s="82"/>
      <c r="F36" s="82"/>
    </row>
    <row r="37" spans="1:6" customFormat="1" ht="15.75" x14ac:dyDescent="0.25">
      <c r="A37" s="84" t="s">
        <v>32</v>
      </c>
      <c r="B37" s="125" t="s">
        <v>15</v>
      </c>
      <c r="C37" s="126"/>
      <c r="D37" s="4" t="s">
        <v>6</v>
      </c>
      <c r="E37" s="82"/>
      <c r="F37" s="82"/>
    </row>
    <row r="38" spans="1:6" customFormat="1" ht="15.75" customHeight="1" x14ac:dyDescent="0.25">
      <c r="A38" s="85" t="s">
        <v>33</v>
      </c>
      <c r="B38" s="125" t="s">
        <v>16</v>
      </c>
      <c r="C38" s="126"/>
      <c r="D38" s="4" t="s">
        <v>6</v>
      </c>
      <c r="E38" s="82"/>
      <c r="F38" s="82"/>
    </row>
    <row r="39" spans="1:6" customFormat="1" ht="32.25" customHeight="1" x14ac:dyDescent="0.25">
      <c r="A39" s="84" t="s">
        <v>34</v>
      </c>
      <c r="B39" s="125" t="s">
        <v>17</v>
      </c>
      <c r="C39" s="126"/>
      <c r="D39" s="4"/>
      <c r="E39" s="82"/>
      <c r="F39" s="82"/>
    </row>
    <row r="40" spans="1:6" customFormat="1" ht="63" customHeight="1" x14ac:dyDescent="0.25">
      <c r="A40" s="84" t="s">
        <v>35</v>
      </c>
      <c r="B40" s="125" t="s">
        <v>18</v>
      </c>
      <c r="C40" s="126"/>
      <c r="D40" s="4"/>
      <c r="E40" s="82"/>
      <c r="F40" s="82"/>
    </row>
    <row r="41" spans="1:6" customFormat="1" ht="69.75" customHeight="1" x14ac:dyDescent="0.25">
      <c r="A41" s="4">
        <v>3</v>
      </c>
      <c r="B41" s="100" t="s">
        <v>90</v>
      </c>
      <c r="C41" s="100"/>
      <c r="D41" s="100"/>
      <c r="E41" s="92">
        <f>SUM(E42:E47)</f>
        <v>1001000</v>
      </c>
      <c r="F41" s="87" t="s">
        <v>91</v>
      </c>
    </row>
    <row r="42" spans="1:6" customFormat="1" ht="15.75" x14ac:dyDescent="0.25">
      <c r="A42" s="86" t="s">
        <v>36</v>
      </c>
      <c r="B42" s="78" t="s">
        <v>19</v>
      </c>
      <c r="C42" s="79"/>
      <c r="D42" s="4">
        <v>4</v>
      </c>
      <c r="E42" s="88">
        <v>125000</v>
      </c>
      <c r="F42" s="82"/>
    </row>
    <row r="43" spans="1:6" customFormat="1" ht="31.5" customHeight="1" x14ac:dyDescent="0.25">
      <c r="A43" s="86" t="s">
        <v>37</v>
      </c>
      <c r="B43" s="125" t="s">
        <v>20</v>
      </c>
      <c r="C43" s="126"/>
      <c r="D43" s="4">
        <v>6</v>
      </c>
      <c r="E43" s="4">
        <v>280000</v>
      </c>
      <c r="F43" s="82"/>
    </row>
    <row r="44" spans="1:6" customFormat="1" ht="63" customHeight="1" x14ac:dyDescent="0.25">
      <c r="A44" s="86" t="s">
        <v>38</v>
      </c>
      <c r="B44" s="125" t="s">
        <v>21</v>
      </c>
      <c r="C44" s="126"/>
      <c r="D44" s="4">
        <v>3</v>
      </c>
      <c r="E44" s="4">
        <v>120000</v>
      </c>
      <c r="F44" s="82"/>
    </row>
    <row r="45" spans="1:6" customFormat="1" ht="31.5" customHeight="1" x14ac:dyDescent="0.25">
      <c r="A45" s="83" t="s">
        <v>39</v>
      </c>
      <c r="B45" s="125" t="s">
        <v>22</v>
      </c>
      <c r="C45" s="126"/>
      <c r="D45" s="4"/>
      <c r="E45" s="4">
        <v>236000</v>
      </c>
      <c r="F45" s="82"/>
    </row>
    <row r="46" spans="1:6" customFormat="1" ht="15.75" x14ac:dyDescent="0.25">
      <c r="A46" s="89" t="s">
        <v>40</v>
      </c>
      <c r="B46" s="125" t="s">
        <v>23</v>
      </c>
      <c r="C46" s="126"/>
      <c r="D46" s="4"/>
      <c r="E46" s="4">
        <v>220000</v>
      </c>
      <c r="F46" s="82"/>
    </row>
    <row r="47" spans="1:6" customFormat="1" ht="15.75" x14ac:dyDescent="0.25">
      <c r="A47" s="89" t="s">
        <v>41</v>
      </c>
      <c r="B47" s="125" t="s">
        <v>24</v>
      </c>
      <c r="C47" s="126"/>
      <c r="D47" s="4">
        <v>1</v>
      </c>
      <c r="E47" s="4">
        <v>20000</v>
      </c>
      <c r="F47" s="82"/>
    </row>
    <row r="48" spans="1:6" customFormat="1" ht="15.75" x14ac:dyDescent="0.25">
      <c r="A48" s="82"/>
      <c r="B48" s="125" t="s">
        <v>94</v>
      </c>
      <c r="C48" s="126"/>
      <c r="D48" s="90"/>
      <c r="E48" s="90">
        <f>E28+E29+E41</f>
        <v>6646000</v>
      </c>
      <c r="F48" s="82"/>
    </row>
    <row r="49" spans="1:10" s="1" customFormat="1" ht="48" customHeight="1" thickBot="1" x14ac:dyDescent="0.3">
      <c r="A49" s="2" t="s">
        <v>77</v>
      </c>
      <c r="B49" s="133" t="s">
        <v>95</v>
      </c>
      <c r="C49" s="134"/>
      <c r="D49" s="98" t="s">
        <v>96</v>
      </c>
      <c r="E49" s="94">
        <v>264000</v>
      </c>
      <c r="F49" s="95" t="s">
        <v>100</v>
      </c>
      <c r="G49" s="96"/>
      <c r="H49" s="96"/>
      <c r="I49" s="96"/>
      <c r="J49" s="96"/>
    </row>
    <row r="50" spans="1:10" ht="49.5" customHeight="1" x14ac:dyDescent="0.3">
      <c r="A50" s="130" t="s">
        <v>98</v>
      </c>
      <c r="B50" s="131"/>
      <c r="C50" s="131"/>
      <c r="D50" s="132"/>
      <c r="E50" s="90">
        <f>E28+E29+E41+E49</f>
        <v>6910000</v>
      </c>
      <c r="F50" s="76" t="s">
        <v>84</v>
      </c>
      <c r="G50" s="77"/>
    </row>
    <row r="51" spans="1:10" ht="12" customHeight="1" x14ac:dyDescent="0.3">
      <c r="A51" s="73"/>
      <c r="B51" s="68"/>
      <c r="C51" s="68"/>
      <c r="D51" s="68"/>
      <c r="E51" s="74"/>
      <c r="F51" s="75"/>
    </row>
    <row r="52" spans="1:10" ht="71.25" customHeight="1" x14ac:dyDescent="0.3">
      <c r="A52" s="129" t="s">
        <v>86</v>
      </c>
      <c r="B52" s="129"/>
      <c r="C52" s="129"/>
      <c r="D52" s="129"/>
      <c r="E52" s="129"/>
      <c r="F52" s="129"/>
    </row>
  </sheetData>
  <mergeCells count="35">
    <mergeCell ref="A52:F52"/>
    <mergeCell ref="B35:C35"/>
    <mergeCell ref="B34:C34"/>
    <mergeCell ref="B48:C48"/>
    <mergeCell ref="A50:D50"/>
    <mergeCell ref="B43:C43"/>
    <mergeCell ref="B44:C44"/>
    <mergeCell ref="B45:C45"/>
    <mergeCell ref="B49:C49"/>
    <mergeCell ref="B31:C31"/>
    <mergeCell ref="B32:C32"/>
    <mergeCell ref="B30:C30"/>
    <mergeCell ref="B46:C46"/>
    <mergeCell ref="B47:C47"/>
    <mergeCell ref="B33:C33"/>
    <mergeCell ref="B41:D41"/>
    <mergeCell ref="B40:C40"/>
    <mergeCell ref="B37:C37"/>
    <mergeCell ref="B38:C38"/>
    <mergeCell ref="B36:C36"/>
    <mergeCell ref="B39:C39"/>
    <mergeCell ref="A26:F26"/>
    <mergeCell ref="A29:D29"/>
    <mergeCell ref="A1:F1"/>
    <mergeCell ref="A2:F2"/>
    <mergeCell ref="A3:F3"/>
    <mergeCell ref="A4:F4"/>
    <mergeCell ref="B5:E5"/>
    <mergeCell ref="B6:F6"/>
    <mergeCell ref="B7:F7"/>
    <mergeCell ref="B14:E14"/>
    <mergeCell ref="B23:D23"/>
    <mergeCell ref="A25:D25"/>
    <mergeCell ref="B27:C27"/>
    <mergeCell ref="B28:C28"/>
  </mergeCells>
  <pageMargins left="0.70866141732283472" right="0.31496062992125984" top="0.35433070866141736" bottom="0.55118110236220474" header="0.31496062992125984" footer="0.31496062992125984"/>
  <pageSetup paperSize="9" scale="9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Расчет станд. издержек</vt:lpstr>
      <vt:lpstr>Лист2</vt:lpstr>
      <vt:lpstr>Лист3</vt:lpstr>
      <vt:lpstr>'Расчет станд. издержек'!Область_печати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Лаптева Оксана Петровна</dc:creator>
  <cp:lastModifiedBy>Грудцына Ирина Викторовна</cp:lastModifiedBy>
  <cp:lastPrinted>2018-05-30T07:22:32Z</cp:lastPrinted>
  <dcterms:created xsi:type="dcterms:W3CDTF">2018-05-30T06:02:54Z</dcterms:created>
  <dcterms:modified xsi:type="dcterms:W3CDTF">2019-01-16T07:01:59Z</dcterms:modified>
</cp:coreProperties>
</file>