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5570" windowHeight="11640"/>
  </bookViews>
  <sheets>
    <sheet name="Лист1" sheetId="1" r:id="rId1"/>
  </sheets>
  <definedNames>
    <definedName name="_xlnm.Print_Area" localSheetId="0">Лист1!$A$1:$J$166</definedName>
  </definedNames>
  <calcPr calcId="145621" refMode="R1C1"/>
</workbook>
</file>

<file path=xl/calcChain.xml><?xml version="1.0" encoding="utf-8"?>
<calcChain xmlns="http://schemas.openxmlformats.org/spreadsheetml/2006/main">
  <c r="F151" i="1" l="1"/>
  <c r="F113" i="1"/>
  <c r="F111" i="1" l="1"/>
  <c r="G111" i="1"/>
  <c r="F112" i="1"/>
  <c r="G112" i="1"/>
  <c r="G113" i="1"/>
  <c r="F114" i="1"/>
  <c r="G114" i="1"/>
  <c r="E113" i="1"/>
  <c r="E112" i="1"/>
  <c r="E111" i="1"/>
  <c r="F127" i="1" l="1"/>
  <c r="G127" i="1"/>
  <c r="H127" i="1"/>
  <c r="E127" i="1"/>
  <c r="I38" i="1" l="1"/>
  <c r="I34" i="1"/>
  <c r="E151" i="1" l="1"/>
  <c r="H74" i="1"/>
  <c r="H73" i="1"/>
  <c r="H72" i="1"/>
  <c r="H71" i="1"/>
  <c r="G70" i="1"/>
  <c r="F70" i="1"/>
  <c r="E70" i="1"/>
  <c r="H70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I20" i="1" l="1"/>
  <c r="I25" i="1"/>
  <c r="F149" i="1"/>
  <c r="G149" i="1"/>
  <c r="F150" i="1"/>
  <c r="G150" i="1"/>
  <c r="G151" i="1"/>
  <c r="F152" i="1"/>
  <c r="G152" i="1"/>
  <c r="E150" i="1"/>
  <c r="E152" i="1"/>
  <c r="E149" i="1"/>
  <c r="F144" i="1"/>
  <c r="G144" i="1"/>
  <c r="F145" i="1"/>
  <c r="G145" i="1"/>
  <c r="F146" i="1"/>
  <c r="G146" i="1"/>
  <c r="F147" i="1"/>
  <c r="G147" i="1"/>
  <c r="E145" i="1"/>
  <c r="E146" i="1"/>
  <c r="E147" i="1"/>
  <c r="E144" i="1"/>
  <c r="F117" i="1"/>
  <c r="G117" i="1"/>
  <c r="F118" i="1"/>
  <c r="F140" i="1" s="1"/>
  <c r="G118" i="1"/>
  <c r="F119" i="1"/>
  <c r="G119" i="1"/>
  <c r="G141" i="1" s="1"/>
  <c r="F120" i="1"/>
  <c r="G120" i="1"/>
  <c r="E118" i="1"/>
  <c r="E119" i="1"/>
  <c r="E141" i="1" s="1"/>
  <c r="E120" i="1"/>
  <c r="E117" i="1"/>
  <c r="G122" i="1"/>
  <c r="G133" i="1" s="1"/>
  <c r="E114" i="1"/>
  <c r="E110" i="1" s="1"/>
  <c r="E122" i="1"/>
  <c r="E133" i="1" s="1"/>
  <c r="G123" i="1" l="1"/>
  <c r="G134" i="1" s="1"/>
  <c r="E123" i="1"/>
  <c r="E134" i="1" s="1"/>
  <c r="F139" i="1"/>
  <c r="E142" i="1"/>
  <c r="G142" i="1"/>
  <c r="F125" i="1"/>
  <c r="F136" i="1" s="1"/>
  <c r="F124" i="1"/>
  <c r="F135" i="1" s="1"/>
  <c r="G124" i="1"/>
  <c r="G135" i="1" s="1"/>
  <c r="E125" i="1"/>
  <c r="E136" i="1" s="1"/>
  <c r="E124" i="1"/>
  <c r="E135" i="1" s="1"/>
  <c r="F141" i="1"/>
  <c r="F122" i="1"/>
  <c r="F133" i="1" s="1"/>
  <c r="F123" i="1"/>
  <c r="F134" i="1" s="1"/>
  <c r="F142" i="1"/>
  <c r="G139" i="1"/>
  <c r="E139" i="1"/>
  <c r="G140" i="1"/>
  <c r="E140" i="1"/>
  <c r="G125" i="1"/>
  <c r="G136" i="1" s="1"/>
  <c r="H109" i="1"/>
  <c r="H108" i="1"/>
  <c r="H107" i="1"/>
  <c r="H106" i="1"/>
  <c r="G105" i="1"/>
  <c r="F105" i="1"/>
  <c r="E105" i="1"/>
  <c r="E132" i="1" l="1"/>
  <c r="I136" i="1"/>
  <c r="I135" i="1"/>
  <c r="G132" i="1"/>
  <c r="I134" i="1"/>
  <c r="I133" i="1"/>
  <c r="F132" i="1"/>
  <c r="I113" i="1"/>
  <c r="I114" i="1"/>
  <c r="I112" i="1"/>
  <c r="F110" i="1"/>
  <c r="H105" i="1"/>
  <c r="G110" i="1"/>
  <c r="I111" i="1"/>
  <c r="E80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84" i="1"/>
  <c r="I83" i="1"/>
  <c r="H83" i="1"/>
  <c r="H82" i="1"/>
  <c r="H81" i="1"/>
  <c r="G80" i="1"/>
  <c r="F80" i="1"/>
  <c r="H94" i="1"/>
  <c r="H93" i="1"/>
  <c r="H92" i="1"/>
  <c r="H91" i="1"/>
  <c r="G90" i="1"/>
  <c r="F90" i="1"/>
  <c r="E90" i="1"/>
  <c r="E95" i="1"/>
  <c r="F95" i="1"/>
  <c r="G95" i="1"/>
  <c r="H96" i="1"/>
  <c r="H97" i="1"/>
  <c r="H98" i="1"/>
  <c r="H99" i="1"/>
  <c r="H104" i="1"/>
  <c r="H103" i="1"/>
  <c r="H102" i="1"/>
  <c r="H101" i="1"/>
  <c r="G100" i="1"/>
  <c r="F100" i="1"/>
  <c r="E100" i="1"/>
  <c r="H89" i="1"/>
  <c r="H88" i="1"/>
  <c r="H87" i="1"/>
  <c r="H86" i="1"/>
  <c r="G85" i="1"/>
  <c r="F85" i="1"/>
  <c r="E85" i="1"/>
  <c r="H110" i="1" l="1"/>
  <c r="I132" i="1"/>
  <c r="I110" i="1"/>
  <c r="I65" i="1"/>
  <c r="H149" i="1"/>
  <c r="H150" i="1"/>
  <c r="H151" i="1"/>
  <c r="H152" i="1"/>
  <c r="F143" i="1"/>
  <c r="H60" i="1"/>
  <c r="E143" i="1"/>
  <c r="H65" i="1"/>
  <c r="G143" i="1"/>
  <c r="H95" i="1"/>
  <c r="I80" i="1"/>
  <c r="H80" i="1"/>
  <c r="H90" i="1"/>
  <c r="H100" i="1"/>
  <c r="H85" i="1"/>
  <c r="H143" i="1" l="1"/>
  <c r="H119" i="1" l="1"/>
  <c r="H118" i="1"/>
  <c r="F116" i="1"/>
  <c r="G116" i="1"/>
  <c r="E116" i="1"/>
  <c r="F148" i="1"/>
  <c r="G148" i="1"/>
  <c r="E148" i="1"/>
  <c r="I148" i="1" l="1"/>
  <c r="H116" i="1"/>
  <c r="I151" i="1"/>
  <c r="H148" i="1"/>
  <c r="I122" i="1"/>
  <c r="H120" i="1"/>
  <c r="H117" i="1"/>
  <c r="F75" i="1"/>
  <c r="G75" i="1"/>
  <c r="E75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9" i="1"/>
  <c r="H147" i="1" s="1"/>
  <c r="H78" i="1"/>
  <c r="H146" i="1" s="1"/>
  <c r="H77" i="1"/>
  <c r="H145" i="1" s="1"/>
  <c r="H76" i="1"/>
  <c r="H144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I18" i="1"/>
  <c r="H36" i="1"/>
  <c r="H37" i="1"/>
  <c r="H38" i="1"/>
  <c r="H39" i="1"/>
  <c r="I55" i="1" l="1"/>
  <c r="I35" i="1"/>
  <c r="I30" i="1"/>
  <c r="H113" i="1"/>
  <c r="H124" i="1" s="1"/>
  <c r="H135" i="1" s="1"/>
  <c r="H114" i="1"/>
  <c r="H142" i="1" s="1"/>
  <c r="H112" i="1"/>
  <c r="I45" i="1"/>
  <c r="H111" i="1"/>
  <c r="H35" i="1"/>
  <c r="I40" i="1"/>
  <c r="H14" i="1"/>
  <c r="I50" i="1"/>
  <c r="I14" i="1"/>
  <c r="H30" i="1"/>
  <c r="H45" i="1"/>
  <c r="H55" i="1"/>
  <c r="H75" i="1"/>
  <c r="H50" i="1"/>
  <c r="H40" i="1"/>
  <c r="H141" i="1" l="1"/>
  <c r="H125" i="1"/>
  <c r="H136" i="1" s="1"/>
  <c r="H122" i="1"/>
  <c r="H133" i="1" s="1"/>
  <c r="H139" i="1"/>
  <c r="H123" i="1"/>
  <c r="H134" i="1" s="1"/>
  <c r="H140" i="1"/>
  <c r="I141" i="1"/>
  <c r="I140" i="1"/>
  <c r="E138" i="1"/>
  <c r="I124" i="1"/>
  <c r="G121" i="1"/>
  <c r="I123" i="1"/>
  <c r="I125" i="1"/>
  <c r="G138" i="1"/>
  <c r="E121" i="1"/>
  <c r="F121" i="1"/>
  <c r="I139" i="1"/>
  <c r="F138" i="1"/>
  <c r="I142" i="1"/>
  <c r="H132" i="1" l="1"/>
  <c r="I121" i="1"/>
  <c r="H121" i="1"/>
  <c r="I138" i="1"/>
  <c r="H138" i="1"/>
</calcChain>
</file>

<file path=xl/sharedStrings.xml><?xml version="1.0" encoding="utf-8"?>
<sst xmlns="http://schemas.openxmlformats.org/spreadsheetml/2006/main" count="234" uniqueCount="82">
  <si>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</si>
  <si>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</si>
  <si>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</si>
  <si>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</si>
  <si>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</si>
  <si>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</si>
  <si>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</si>
  <si>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</si>
  <si>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</si>
  <si>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</si>
  <si>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</si>
  <si>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</si>
  <si>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</si>
  <si>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</si>
  <si>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</si>
  <si>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</si>
  <si>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</si>
  <si>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</si>
  <si>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</si>
  <si>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</si>
  <si>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</si>
  <si>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</si>
  <si>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</si>
  <si>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</si>
  <si>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</si>
  <si>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</si>
  <si>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</si>
  <si>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</si>
  <si>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</si>
  <si>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</si>
  <si>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</si>
  <si>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</si>
  <si>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</si>
  <si>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</si>
  <si>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</si>
  <si>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</si>
  <si>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</si>
  <si>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</si>
  <si>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</si>
  <si>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10</t>
  </si>
  <si>
    <t>11</t>
  </si>
  <si>
    <t>12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</si>
  <si>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</si>
  <si>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</si>
  <si>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</si>
  <si>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</si>
  <si>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</si>
  <si>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13</t>
  </si>
  <si>
    <t>1.1</t>
  </si>
  <si>
    <t>1.2</t>
  </si>
  <si>
    <t>Развитие системы дошкольного и общего образования  (1, 2, 4,5,6)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</si>
  <si>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(4)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</si>
  <si>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 (1)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</si>
  <si>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(3,6)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</si>
  <si>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(1)</t>
  </si>
  <si>
    <t>Развитие системы оценки качества образования (1)</t>
  </si>
  <si>
    <t>Обеспечение информационной открытости муниципальной системы образования (2,6)</t>
  </si>
  <si>
    <t>Финансовое и организационно-методическое обеспечение функционирования и модернизации муниципальной системы образования ( 2, 3, 6)</t>
  </si>
  <si>
    <t>Обеспечение комплексной безопасности образовательных организаций  (4,5)</t>
  </si>
  <si>
    <t>Развитие материально-технической базы образовательных организаций (4,5)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</si>
  <si>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(4,5)</t>
  </si>
  <si>
    <t xml:space="preserve">Участие в реализации  регионального проекта «Современная школа» (1,4,5)  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</si>
  <si>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(3,6)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</si>
  <si>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(1) </t>
    </r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</si>
  <si>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 (2)</t>
  </si>
  <si>
    <t>инвестиции в объекты муниципальной собственности</t>
  </si>
  <si>
    <t>проектная часть</t>
  </si>
  <si>
    <t>процессная часть</t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</si>
  <si>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реализацию мероприятий персонифицированного финансирования дополнительного образования.  Освоение средств запланировано в течение 2022 года.</t>
  </si>
  <si>
    <t>Средства запланированы на содержание муниципальных учреждений (заработная плата, начисления на выплаты по оплате труда, оплата проезда к месту отдыха и обратно, оплата коммунальных услуг и т.д.).  Освоение средств запланировано в течение 2022 года.</t>
  </si>
  <si>
    <t>Заключен муниципальный контракт. Оплата прозводится по факту предоставления акта выполненных работ.</t>
  </si>
  <si>
    <t xml:space="preserve">         (соисполнитель 2)                                                                      (подпись)         (ФИО руководителя)               (ФИО исполнителя, ответственного             (подпись)                    (телефон)</t>
  </si>
  <si>
    <t xml:space="preserve"> за составление формы)</t>
  </si>
  <si>
    <t>Заместитель главы города, директор Департамента ДЖКиСК     /_____________    Р.А. Ефимов                                      Титова Е. В./                               ________________/______________</t>
  </si>
  <si>
    <t>по состоянию на 30.09.2022 г.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</si>
  <si>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Оплата за продукты питания осуществляется после предоставления поставщиками товарных накладных. Освоение произведено в объеме поступивших средств. Исполнение средств на приобретение основных средств запланировано на  IV квартал 2022 года. До конца 2022 года средства будут освоены в полном объеме.</t>
  </si>
  <si>
    <t xml:space="preserve"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III квартала 2022 года исполнение составило 58,3 %. Низкий процент исполнения обусловлен тем, что средства  на организацию горячего питания обучающихся 1-4 классов выделены на 160 учебных дней функционирования в году. По факту, количество дней функционирования будет ниже планируемых. </t>
  </si>
  <si>
    <t xml:space="preserve">Средства в сумме 11 866,7 тыс. рублей направлены на проведение текущего ремонта, на проведение мероприятий по антитеррористической безопасности, на укрепление санитарно-эпидемиологической безопасности, а также на Муниципальное казенное учреждение «Центр материально-технического и информационно-методического обеспечения» (организация перевозок детей).  Исполнение по итогам III квартала составляет 11 132,5 тыс. рублей, или 93,8 %. Освоение средств запланировано до конца  2022 года. 
</t>
  </si>
  <si>
    <t>Исполняющий обязанности начальника Управления образования      Л.А. Стукалова/           ____________                                         С.Ю. Саргисян/               ________________/8 (34675)-7-26-12</t>
  </si>
  <si>
    <t>Дата составления отчета     01/10/2022 год</t>
  </si>
  <si>
    <t>Выполнены работы по ремонту системы электроснабжения МАДОУ "Снегурочка", по ремонту кровли МБОУ "СОШ" №2". Оплата будет произведена в 4 кв.2022 г.,                                                               Выполнены проектные работы по объекту "Капитальный ремонт здания МБОУ "СОШ №5"",                                                                                  Проводится экспертиза проектной документации по объекту "Капитальный ремонт здания МБОУ "СОШ №2"",                                                 Осуществляется закупка материалов для ремонта кровли бассейна МБОУ "СОШ №6"</t>
  </si>
  <si>
    <t>Работы по устройству КПП в образовательных учреждениях на завершающей стадии, планируется приемка работ Росгвардией. Оплата будет произведена в 4 кв.2022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</si>
</sst>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0" xfId="0" applyFont="1" applyFill="1"/>
    <xf numFmtId="0" fontId="14" fillId="0" borderId="0" xfId="0" applyFont="1" applyFill="1"/>
    <xf numFmtId="0" fontId="13" fillId="0" borderId="0" xfId="0" applyFont="1" applyFill="1" applyAlignment="1"/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166" fontId="11" fillId="0" borderId="1" xfId="3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8"/>
  <sheetViews>
    <sheetView tabSelected="1" topLeftCell="A97" zoomScale="85" zoomScaleNormal="85" zoomScaleSheetLayoutView="100" workbookViewId="0">
      <selection activeCell="M113" sqref="M113"/>
    </sheetView>
  </sheetViews>
  <sheetFormatPr defaultRowHeight="15" x14ac:dyDescent="0.25"/>
  <cols>
    <col min="1" max="1" width="7.28515625" customWidth="1"/>
    <col min="2" max="2" width="47.140625" customWidth="1"/>
    <col min="3" max="3" width="12.28515625" customWidth="1"/>
    <col min="4" max="4" width="27.28515625" style="1" customWidth="1"/>
    <col min="5" max="5" width="13.85546875" style="1" customWidth="1"/>
    <col min="6" max="6" width="13.5703125" style="1" customWidth="1"/>
    <col min="7" max="7" width="20" style="1" customWidth="1"/>
    <col min="8" max="8" width="13.28515625" style="1" customWidth="1"/>
    <col min="9" max="9" width="15.140625" style="1" customWidth="1"/>
    <col min="10" max="10" width="64.7109375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5.75" x14ac:dyDescent="0.25">
      <c r="A4" s="42" t="s">
        <v>74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5.7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15.75" x14ac:dyDescent="0.25">
      <c r="A7" s="41" t="s">
        <v>35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ht="15.75" x14ac:dyDescent="0.25">
      <c r="A8" s="42" t="s">
        <v>3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ht="15.75" x14ac:dyDescent="0.25">
      <c r="A9" s="43" t="s">
        <v>4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ht="24" customHeight="1" x14ac:dyDescent="0.25">
      <c r="A10" s="44" t="s">
        <v>5</v>
      </c>
      <c r="B10" s="44" t="s">
        <v>6</v>
      </c>
      <c r="C10" s="44" t="s">
        <v>7</v>
      </c>
      <c r="D10" s="35" t="s">
        <v>8</v>
      </c>
      <c r="E10" s="35" t="s">
        <v>9</v>
      </c>
      <c r="F10" s="35" t="s">
        <v>10</v>
      </c>
      <c r="G10" s="35" t="s">
        <v>11</v>
      </c>
      <c r="H10" s="35" t="s">
        <v>12</v>
      </c>
      <c r="I10" s="35"/>
      <c r="J10" s="35"/>
    </row>
    <row r="11" spans="1:10" ht="45.75" customHeight="1" x14ac:dyDescent="0.25">
      <c r="A11" s="44"/>
      <c r="B11" s="44"/>
      <c r="C11" s="44"/>
      <c r="D11" s="35"/>
      <c r="E11" s="35"/>
      <c r="F11" s="35"/>
      <c r="G11" s="35"/>
      <c r="H11" s="24" t="s">
        <v>13</v>
      </c>
      <c r="I11" s="35" t="s">
        <v>15</v>
      </c>
      <c r="J11" s="35" t="s">
        <v>16</v>
      </c>
    </row>
    <row r="12" spans="1:10" ht="45.75" customHeight="1" x14ac:dyDescent="0.25">
      <c r="A12" s="44"/>
      <c r="B12" s="44"/>
      <c r="C12" s="44"/>
      <c r="D12" s="35"/>
      <c r="E12" s="35"/>
      <c r="F12" s="35"/>
      <c r="G12" s="35"/>
      <c r="H12" s="24" t="s">
        <v>14</v>
      </c>
      <c r="I12" s="35"/>
      <c r="J12" s="35"/>
    </row>
    <row r="13" spans="1:10" ht="15.75" x14ac:dyDescent="0.25">
      <c r="A13" s="7">
        <v>1</v>
      </c>
      <c r="B13" s="7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ht="15.75" x14ac:dyDescent="0.25">
      <c r="A14" s="36" t="s">
        <v>25</v>
      </c>
      <c r="B14" s="37" t="s">
        <v>50</v>
      </c>
      <c r="C14" s="35" t="s">
        <v>33</v>
      </c>
      <c r="D14" s="9" t="s">
        <v>17</v>
      </c>
      <c r="E14" s="10">
        <f>SUM(E15:E18)</f>
        <v>1719378.2999999998</v>
      </c>
      <c r="F14" s="10">
        <f t="shared" ref="F14:G14" si="0">SUM(F15:F18)</f>
        <v>1705490.5999999999</v>
      </c>
      <c r="G14" s="10">
        <f t="shared" si="0"/>
        <v>1204985.2</v>
      </c>
      <c r="H14" s="10">
        <f>SUM(G14-F14)</f>
        <v>-500505.39999999991</v>
      </c>
      <c r="I14" s="11">
        <f>SUM(G14/F14)*100%</f>
        <v>0.70653288854245222</v>
      </c>
      <c r="J14" s="28"/>
    </row>
    <row r="15" spans="1:10" ht="252.75" customHeight="1" x14ac:dyDescent="0.25">
      <c r="A15" s="36"/>
      <c r="B15" s="37"/>
      <c r="C15" s="35"/>
      <c r="D15" s="27" t="s">
        <v>18</v>
      </c>
      <c r="E15" s="12">
        <v>52469.9</v>
      </c>
      <c r="F15" s="12">
        <v>52469.9</v>
      </c>
      <c r="G15" s="12">
        <v>30611.1</v>
      </c>
      <c r="H15" s="12">
        <f t="shared" ref="H15:H39" si="1">SUM(G15-F15)</f>
        <v>-21858.800000000003</v>
      </c>
      <c r="I15" s="13">
        <f t="shared" ref="I15:I18" si="2">SUM(G15/F15*100%)</f>
        <v>0.58340305584725716</v>
      </c>
      <c r="J15" s="27" t="s">
        <v>76</v>
      </c>
    </row>
    <row r="16" spans="1:10" ht="224.25" customHeight="1" x14ac:dyDescent="0.25">
      <c r="A16" s="36"/>
      <c r="B16" s="37"/>
      <c r="C16" s="35"/>
      <c r="D16" s="27" t="s">
        <v>19</v>
      </c>
      <c r="E16" s="12">
        <v>1357189.7</v>
      </c>
      <c r="F16" s="12">
        <v>1345081.9</v>
      </c>
      <c r="G16" s="12">
        <v>979561.4</v>
      </c>
      <c r="H16" s="12">
        <f t="shared" si="1"/>
        <v>-365520.49999999988</v>
      </c>
      <c r="I16" s="13">
        <f t="shared" si="2"/>
        <v>0.72825409367266047</v>
      </c>
      <c r="J16" s="21" t="s">
        <v>75</v>
      </c>
    </row>
    <row r="17" spans="1:10" ht="87.75" customHeight="1" x14ac:dyDescent="0.25">
      <c r="A17" s="36"/>
      <c r="B17" s="37"/>
      <c r="C17" s="35"/>
      <c r="D17" s="28" t="s">
        <v>20</v>
      </c>
      <c r="E17" s="12">
        <v>200053.8</v>
      </c>
      <c r="F17" s="12">
        <v>198272.5</v>
      </c>
      <c r="G17" s="12">
        <v>137919.4</v>
      </c>
      <c r="H17" s="12">
        <f t="shared" si="1"/>
        <v>-60353.100000000006</v>
      </c>
      <c r="I17" s="13">
        <f t="shared" si="2"/>
        <v>0.69560529069840749</v>
      </c>
      <c r="J17" s="30" t="s">
        <v>69</v>
      </c>
    </row>
    <row r="18" spans="1:10" ht="41.25" customHeight="1" x14ac:dyDescent="0.25">
      <c r="A18" s="36"/>
      <c r="B18" s="37"/>
      <c r="C18" s="35"/>
      <c r="D18" s="28" t="s">
        <v>21</v>
      </c>
      <c r="E18" s="12">
        <v>109664.9</v>
      </c>
      <c r="F18" s="12">
        <v>109666.3</v>
      </c>
      <c r="G18" s="12">
        <v>56893.3</v>
      </c>
      <c r="H18" s="12">
        <f t="shared" si="1"/>
        <v>-52773</v>
      </c>
      <c r="I18" s="13">
        <f t="shared" si="2"/>
        <v>0.5187856251191113</v>
      </c>
      <c r="J18" s="28"/>
    </row>
    <row r="19" spans="1:10" ht="15" customHeight="1" x14ac:dyDescent="0.25">
      <c r="A19" s="47" t="s">
        <v>46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 ht="15.75" x14ac:dyDescent="0.25">
      <c r="A20" s="36" t="s">
        <v>48</v>
      </c>
      <c r="B20" s="47" t="s">
        <v>51</v>
      </c>
      <c r="C20" s="35" t="s">
        <v>33</v>
      </c>
      <c r="D20" s="27" t="s">
        <v>17</v>
      </c>
      <c r="E20" s="10">
        <f>SUM(E21:E24)</f>
        <v>36915.200000000004</v>
      </c>
      <c r="F20" s="10">
        <f t="shared" ref="F20:H20" si="3">SUM(F21:F24)</f>
        <v>35279</v>
      </c>
      <c r="G20" s="10">
        <f t="shared" si="3"/>
        <v>18303.2</v>
      </c>
      <c r="H20" s="10">
        <f t="shared" si="3"/>
        <v>-16975.8</v>
      </c>
      <c r="I20" s="11">
        <f>SUM(G20/F20)*100%</f>
        <v>0.5188128915218686</v>
      </c>
      <c r="J20" s="28"/>
    </row>
    <row r="21" spans="1:10" ht="15.75" x14ac:dyDescent="0.25">
      <c r="A21" s="36"/>
      <c r="B21" s="47"/>
      <c r="C21" s="35"/>
      <c r="D21" s="27" t="s">
        <v>18</v>
      </c>
      <c r="E21" s="12">
        <v>16222.2</v>
      </c>
      <c r="F21" s="12">
        <v>16222.2</v>
      </c>
      <c r="G21" s="12">
        <v>8043.3</v>
      </c>
      <c r="H21" s="12">
        <f t="shared" ref="H21:H24" si="4">SUM(G21-F21)</f>
        <v>-8178.9000000000005</v>
      </c>
      <c r="I21" s="13">
        <f t="shared" ref="I21:I23" si="5">SUM(G21/F21*100%)</f>
        <v>0.49582054221992083</v>
      </c>
      <c r="J21" s="28"/>
    </row>
    <row r="22" spans="1:10" ht="31.5" x14ac:dyDescent="0.25">
      <c r="A22" s="36"/>
      <c r="B22" s="47"/>
      <c r="C22" s="35"/>
      <c r="D22" s="27" t="s">
        <v>19</v>
      </c>
      <c r="E22" s="12">
        <v>19827.2</v>
      </c>
      <c r="F22" s="12">
        <v>18191</v>
      </c>
      <c r="G22" s="12">
        <v>9830.6</v>
      </c>
      <c r="H22" s="12">
        <f t="shared" si="4"/>
        <v>-8360.4</v>
      </c>
      <c r="I22" s="13">
        <f t="shared" si="5"/>
        <v>0.54041009290308395</v>
      </c>
      <c r="J22" s="28"/>
    </row>
    <row r="23" spans="1:10" ht="21" customHeight="1" x14ac:dyDescent="0.25">
      <c r="A23" s="36"/>
      <c r="B23" s="47"/>
      <c r="C23" s="35"/>
      <c r="D23" s="27" t="s">
        <v>20</v>
      </c>
      <c r="E23" s="12">
        <v>865.8</v>
      </c>
      <c r="F23" s="12">
        <v>865.8</v>
      </c>
      <c r="G23" s="12">
        <v>429.3</v>
      </c>
      <c r="H23" s="12">
        <f t="shared" si="4"/>
        <v>-436.49999999999994</v>
      </c>
      <c r="I23" s="13">
        <f t="shared" si="5"/>
        <v>0.4958419958419959</v>
      </c>
      <c r="J23" s="28"/>
    </row>
    <row r="24" spans="1:10" ht="36.75" customHeight="1" x14ac:dyDescent="0.25">
      <c r="A24" s="36"/>
      <c r="B24" s="47"/>
      <c r="C24" s="35"/>
      <c r="D24" s="27" t="s">
        <v>21</v>
      </c>
      <c r="E24" s="12">
        <v>0</v>
      </c>
      <c r="F24" s="12">
        <v>0</v>
      </c>
      <c r="G24" s="12">
        <v>0</v>
      </c>
      <c r="H24" s="12">
        <f t="shared" si="4"/>
        <v>0</v>
      </c>
      <c r="I24" s="13">
        <v>0</v>
      </c>
      <c r="J24" s="28"/>
    </row>
    <row r="25" spans="1:10" ht="15.75" x14ac:dyDescent="0.25">
      <c r="A25" s="36" t="s">
        <v>49</v>
      </c>
      <c r="B25" s="37" t="s">
        <v>52</v>
      </c>
      <c r="C25" s="35" t="s">
        <v>33</v>
      </c>
      <c r="D25" s="27" t="s">
        <v>17</v>
      </c>
      <c r="E25" s="10">
        <f>SUM(E26:E29)</f>
        <v>36247.699999999997</v>
      </c>
      <c r="F25" s="10">
        <f t="shared" ref="F25:H25" si="6">SUM(F26:F29)</f>
        <v>36247.699999999997</v>
      </c>
      <c r="G25" s="10">
        <f t="shared" si="6"/>
        <v>22567.8</v>
      </c>
      <c r="H25" s="10">
        <f t="shared" si="6"/>
        <v>-13679.899999999998</v>
      </c>
      <c r="I25" s="11">
        <f>SUM(G25/F25)*100%</f>
        <v>0.62259950286500942</v>
      </c>
      <c r="J25" s="28"/>
    </row>
    <row r="26" spans="1:10" ht="15.75" x14ac:dyDescent="0.25">
      <c r="A26" s="36"/>
      <c r="B26" s="37"/>
      <c r="C26" s="35"/>
      <c r="D26" s="27" t="s">
        <v>18</v>
      </c>
      <c r="E26" s="12">
        <v>36247.699999999997</v>
      </c>
      <c r="F26" s="12">
        <v>36247.699999999997</v>
      </c>
      <c r="G26" s="12">
        <v>22567.8</v>
      </c>
      <c r="H26" s="12">
        <f t="shared" ref="H26:H29" si="7">SUM(G26-F26)</f>
        <v>-13679.899999999998</v>
      </c>
      <c r="I26" s="13">
        <f t="shared" ref="I26" si="8">SUM(G26/F26*100%)</f>
        <v>0.62259950286500942</v>
      </c>
      <c r="J26" s="28"/>
    </row>
    <row r="27" spans="1:10" ht="31.5" x14ac:dyDescent="0.25">
      <c r="A27" s="36"/>
      <c r="B27" s="37"/>
      <c r="C27" s="35"/>
      <c r="D27" s="27" t="s">
        <v>19</v>
      </c>
      <c r="E27" s="12">
        <v>0</v>
      </c>
      <c r="F27" s="12">
        <v>0</v>
      </c>
      <c r="G27" s="12">
        <v>0</v>
      </c>
      <c r="H27" s="12">
        <f t="shared" si="7"/>
        <v>0</v>
      </c>
      <c r="I27" s="13">
        <v>0</v>
      </c>
      <c r="J27" s="28"/>
    </row>
    <row r="28" spans="1:10" ht="34.5" customHeight="1" x14ac:dyDescent="0.25">
      <c r="A28" s="36"/>
      <c r="B28" s="37"/>
      <c r="C28" s="35"/>
      <c r="D28" s="27" t="s">
        <v>20</v>
      </c>
      <c r="E28" s="12">
        <v>0</v>
      </c>
      <c r="F28" s="12">
        <v>0</v>
      </c>
      <c r="G28" s="12">
        <v>0</v>
      </c>
      <c r="H28" s="12">
        <f t="shared" si="7"/>
        <v>0</v>
      </c>
      <c r="I28" s="13">
        <v>0</v>
      </c>
      <c r="J28" s="28"/>
    </row>
    <row r="29" spans="1:10" ht="84" customHeight="1" x14ac:dyDescent="0.25">
      <c r="A29" s="36"/>
      <c r="B29" s="37"/>
      <c r="C29" s="35"/>
      <c r="D29" s="27" t="s">
        <v>21</v>
      </c>
      <c r="E29" s="12">
        <v>0</v>
      </c>
      <c r="F29" s="12">
        <v>0</v>
      </c>
      <c r="G29" s="12">
        <v>0</v>
      </c>
      <c r="H29" s="12">
        <f t="shared" si="7"/>
        <v>0</v>
      </c>
      <c r="I29" s="13">
        <v>0</v>
      </c>
      <c r="J29" s="28"/>
    </row>
    <row r="30" spans="1:10" ht="24" customHeight="1" x14ac:dyDescent="0.25">
      <c r="A30" s="36" t="s">
        <v>26</v>
      </c>
      <c r="B30" s="38" t="s">
        <v>53</v>
      </c>
      <c r="C30" s="35" t="s">
        <v>33</v>
      </c>
      <c r="D30" s="9" t="s">
        <v>17</v>
      </c>
      <c r="E30" s="10">
        <f>SUM(E31:E34)</f>
        <v>57626.700000000004</v>
      </c>
      <c r="F30" s="10">
        <f t="shared" ref="F30:G30" si="9">SUM(F31:F34)</f>
        <v>57525.700000000004</v>
      </c>
      <c r="G30" s="10">
        <f t="shared" si="9"/>
        <v>40567.799999999996</v>
      </c>
      <c r="H30" s="10">
        <f t="shared" si="1"/>
        <v>-16957.900000000009</v>
      </c>
      <c r="I30" s="11">
        <f>SUM(G30/F30)*100%</f>
        <v>0.70521175752750498</v>
      </c>
      <c r="J30" s="28"/>
    </row>
    <row r="31" spans="1:10" ht="15.75" x14ac:dyDescent="0.25">
      <c r="A31" s="36"/>
      <c r="B31" s="38"/>
      <c r="C31" s="35"/>
      <c r="D31" s="28" t="s">
        <v>18</v>
      </c>
      <c r="E31" s="12">
        <v>0</v>
      </c>
      <c r="F31" s="12">
        <v>0</v>
      </c>
      <c r="G31" s="12">
        <v>0</v>
      </c>
      <c r="H31" s="12">
        <f t="shared" ref="H31:H34" si="10">SUM(G31-F31)</f>
        <v>0</v>
      </c>
      <c r="I31" s="13">
        <v>0</v>
      </c>
      <c r="J31" s="28"/>
    </row>
    <row r="32" spans="1:10" ht="34.5" customHeight="1" x14ac:dyDescent="0.25">
      <c r="A32" s="36"/>
      <c r="B32" s="38"/>
      <c r="C32" s="35"/>
      <c r="D32" s="28" t="s">
        <v>19</v>
      </c>
      <c r="E32" s="12">
        <v>0</v>
      </c>
      <c r="F32" s="12">
        <v>0</v>
      </c>
      <c r="G32" s="12">
        <v>0</v>
      </c>
      <c r="H32" s="12">
        <f t="shared" si="10"/>
        <v>0</v>
      </c>
      <c r="I32" s="13">
        <v>0</v>
      </c>
      <c r="J32" s="28"/>
    </row>
    <row r="33" spans="1:10" ht="112.9" customHeight="1" x14ac:dyDescent="0.25">
      <c r="A33" s="36"/>
      <c r="B33" s="38"/>
      <c r="C33" s="35"/>
      <c r="D33" s="29" t="s">
        <v>20</v>
      </c>
      <c r="E33" s="12">
        <v>53691.3</v>
      </c>
      <c r="F33" s="12">
        <v>53590.3</v>
      </c>
      <c r="G33" s="12">
        <v>38656.199999999997</v>
      </c>
      <c r="H33" s="12">
        <f t="shared" si="10"/>
        <v>-14934.100000000006</v>
      </c>
      <c r="I33" s="13">
        <f t="shared" ref="I33:I38" si="11">SUM(G33/F33*100%)</f>
        <v>0.72132830008415694</v>
      </c>
      <c r="J33" s="30" t="s">
        <v>68</v>
      </c>
    </row>
    <row r="34" spans="1:10" ht="39" customHeight="1" x14ac:dyDescent="0.25">
      <c r="A34" s="36"/>
      <c r="B34" s="38"/>
      <c r="C34" s="35"/>
      <c r="D34" s="28" t="s">
        <v>21</v>
      </c>
      <c r="E34" s="12">
        <v>3935.4</v>
      </c>
      <c r="F34" s="12">
        <v>3935.4</v>
      </c>
      <c r="G34" s="12">
        <v>1911.6</v>
      </c>
      <c r="H34" s="12">
        <f t="shared" si="10"/>
        <v>-2023.8000000000002</v>
      </c>
      <c r="I34" s="13">
        <f>SUM(G34/F34*100%)</f>
        <v>0.48574477816740352</v>
      </c>
      <c r="J34" s="28"/>
    </row>
    <row r="35" spans="1:10" ht="25.9" customHeight="1" x14ac:dyDescent="0.25">
      <c r="A35" s="36" t="s">
        <v>27</v>
      </c>
      <c r="B35" s="38" t="s">
        <v>54</v>
      </c>
      <c r="C35" s="35" t="s">
        <v>33</v>
      </c>
      <c r="D35" s="9" t="s">
        <v>17</v>
      </c>
      <c r="E35" s="10">
        <f>SUM(E36:E39)</f>
        <v>615.70000000000005</v>
      </c>
      <c r="F35" s="10">
        <f t="shared" ref="F35:G35" si="12">SUM(F36:F39)</f>
        <v>566.70000000000005</v>
      </c>
      <c r="G35" s="10">
        <f t="shared" si="12"/>
        <v>381.4</v>
      </c>
      <c r="H35" s="10">
        <f t="shared" si="1"/>
        <v>-185.30000000000007</v>
      </c>
      <c r="I35" s="11">
        <f>SUM(G35/F35)*100%</f>
        <v>0.67301923416269627</v>
      </c>
      <c r="J35" s="28"/>
    </row>
    <row r="36" spans="1:10" ht="21.75" customHeight="1" x14ac:dyDescent="0.25">
      <c r="A36" s="36"/>
      <c r="B36" s="38"/>
      <c r="C36" s="35"/>
      <c r="D36" s="28" t="s">
        <v>18</v>
      </c>
      <c r="E36" s="12">
        <v>0</v>
      </c>
      <c r="F36" s="12">
        <v>0</v>
      </c>
      <c r="G36" s="12">
        <v>0</v>
      </c>
      <c r="H36" s="12">
        <f t="shared" si="1"/>
        <v>0</v>
      </c>
      <c r="I36" s="13">
        <v>0</v>
      </c>
      <c r="J36" s="28"/>
    </row>
    <row r="37" spans="1:10" ht="36" customHeight="1" x14ac:dyDescent="0.25">
      <c r="A37" s="36"/>
      <c r="B37" s="38"/>
      <c r="C37" s="35"/>
      <c r="D37" s="28" t="s">
        <v>19</v>
      </c>
      <c r="E37" s="12">
        <v>0</v>
      </c>
      <c r="F37" s="12">
        <v>0</v>
      </c>
      <c r="G37" s="12">
        <v>0</v>
      </c>
      <c r="H37" s="12">
        <f t="shared" si="1"/>
        <v>0</v>
      </c>
      <c r="I37" s="13">
        <v>0</v>
      </c>
      <c r="J37" s="28"/>
    </row>
    <row r="38" spans="1:10" ht="24.75" customHeight="1" x14ac:dyDescent="0.25">
      <c r="A38" s="36"/>
      <c r="B38" s="38"/>
      <c r="C38" s="35"/>
      <c r="D38" s="28" t="s">
        <v>20</v>
      </c>
      <c r="E38" s="12">
        <v>615.70000000000005</v>
      </c>
      <c r="F38" s="12">
        <v>566.70000000000005</v>
      </c>
      <c r="G38" s="12">
        <v>381.4</v>
      </c>
      <c r="H38" s="12">
        <f t="shared" si="1"/>
        <v>-185.30000000000007</v>
      </c>
      <c r="I38" s="13">
        <f t="shared" si="11"/>
        <v>0.67301923416269627</v>
      </c>
      <c r="J38" s="14"/>
    </row>
    <row r="39" spans="1:10" ht="40.5" customHeight="1" x14ac:dyDescent="0.25">
      <c r="A39" s="36"/>
      <c r="B39" s="38"/>
      <c r="C39" s="35"/>
      <c r="D39" s="28" t="s">
        <v>21</v>
      </c>
      <c r="E39" s="12">
        <v>0</v>
      </c>
      <c r="F39" s="12">
        <v>0</v>
      </c>
      <c r="G39" s="12">
        <v>0</v>
      </c>
      <c r="H39" s="12">
        <f t="shared" si="1"/>
        <v>0</v>
      </c>
      <c r="I39" s="13">
        <v>0</v>
      </c>
      <c r="J39" s="28"/>
    </row>
    <row r="40" spans="1:10" ht="33.75" customHeight="1" x14ac:dyDescent="0.25">
      <c r="A40" s="36" t="s">
        <v>28</v>
      </c>
      <c r="B40" s="38" t="s">
        <v>55</v>
      </c>
      <c r="C40" s="35" t="s">
        <v>33</v>
      </c>
      <c r="D40" s="28" t="s">
        <v>17</v>
      </c>
      <c r="E40" s="10">
        <f>SUM(E41:E44)</f>
        <v>2243.9</v>
      </c>
      <c r="F40" s="10">
        <f t="shared" ref="F40:G40" si="13">SUM(F41:F44)</f>
        <v>2590.1</v>
      </c>
      <c r="G40" s="10">
        <f t="shared" si="13"/>
        <v>2590.1</v>
      </c>
      <c r="H40" s="10">
        <f t="shared" ref="H40:H116" si="14">SUM(G40-F40)</f>
        <v>0</v>
      </c>
      <c r="I40" s="11">
        <f t="shared" ref="I40:I69" si="15">SUM(G40/F40*100%)</f>
        <v>1</v>
      </c>
      <c r="J40" s="28"/>
    </row>
    <row r="41" spans="1:10" ht="37.5" customHeight="1" x14ac:dyDescent="0.25">
      <c r="A41" s="36"/>
      <c r="B41" s="38"/>
      <c r="C41" s="35"/>
      <c r="D41" s="28" t="s">
        <v>18</v>
      </c>
      <c r="E41" s="12">
        <v>0</v>
      </c>
      <c r="F41" s="12">
        <v>0</v>
      </c>
      <c r="G41" s="12">
        <v>0</v>
      </c>
      <c r="H41" s="12">
        <f t="shared" si="14"/>
        <v>0</v>
      </c>
      <c r="I41" s="13">
        <v>0</v>
      </c>
      <c r="J41" s="28"/>
    </row>
    <row r="42" spans="1:10" ht="31.5" x14ac:dyDescent="0.25">
      <c r="A42" s="36"/>
      <c r="B42" s="38"/>
      <c r="C42" s="35"/>
      <c r="D42" s="28" t="s">
        <v>19</v>
      </c>
      <c r="E42" s="12">
        <v>2243.9</v>
      </c>
      <c r="F42" s="12">
        <v>2590.1</v>
      </c>
      <c r="G42" s="12">
        <v>2590.1</v>
      </c>
      <c r="H42" s="12">
        <f t="shared" si="14"/>
        <v>0</v>
      </c>
      <c r="I42" s="13">
        <f t="shared" si="15"/>
        <v>1</v>
      </c>
      <c r="J42" s="28"/>
    </row>
    <row r="43" spans="1:10" ht="57.75" customHeight="1" x14ac:dyDescent="0.25">
      <c r="A43" s="36"/>
      <c r="B43" s="38"/>
      <c r="C43" s="35"/>
      <c r="D43" s="28" t="s">
        <v>20</v>
      </c>
      <c r="E43" s="12">
        <v>0</v>
      </c>
      <c r="F43" s="12">
        <v>0</v>
      </c>
      <c r="G43" s="12">
        <v>0</v>
      </c>
      <c r="H43" s="12">
        <f t="shared" si="14"/>
        <v>0</v>
      </c>
      <c r="I43" s="13">
        <v>0</v>
      </c>
      <c r="J43" s="28"/>
    </row>
    <row r="44" spans="1:10" ht="31.5" x14ac:dyDescent="0.25">
      <c r="A44" s="36"/>
      <c r="B44" s="38"/>
      <c r="C44" s="35"/>
      <c r="D44" s="28" t="s">
        <v>21</v>
      </c>
      <c r="E44" s="12">
        <v>0</v>
      </c>
      <c r="F44" s="12">
        <v>0</v>
      </c>
      <c r="G44" s="12">
        <v>0</v>
      </c>
      <c r="H44" s="12">
        <f t="shared" si="14"/>
        <v>0</v>
      </c>
      <c r="I44" s="13">
        <v>0</v>
      </c>
      <c r="J44" s="28"/>
    </row>
    <row r="45" spans="1:10" ht="21.6" customHeight="1" x14ac:dyDescent="0.25">
      <c r="A45" s="36">
        <v>5</v>
      </c>
      <c r="B45" s="38" t="s">
        <v>56</v>
      </c>
      <c r="C45" s="35" t="s">
        <v>33</v>
      </c>
      <c r="D45" s="9" t="s">
        <v>17</v>
      </c>
      <c r="E45" s="10">
        <f>SUM(E46:E49)</f>
        <v>3059.5</v>
      </c>
      <c r="F45" s="10">
        <f t="shared" ref="F45:G45" si="16">SUM(F46:F49)</f>
        <v>3059.5</v>
      </c>
      <c r="G45" s="10">
        <f t="shared" si="16"/>
        <v>2093.1999999999998</v>
      </c>
      <c r="H45" s="10">
        <f t="shared" si="14"/>
        <v>-966.30000000000018</v>
      </c>
      <c r="I45" s="11">
        <f t="shared" si="15"/>
        <v>0.68416407909789179</v>
      </c>
      <c r="J45" s="28"/>
    </row>
    <row r="46" spans="1:10" ht="19.899999999999999" customHeight="1" x14ac:dyDescent="0.25">
      <c r="A46" s="36"/>
      <c r="B46" s="38"/>
      <c r="C46" s="35"/>
      <c r="D46" s="28" t="s">
        <v>18</v>
      </c>
      <c r="E46" s="12">
        <v>0</v>
      </c>
      <c r="F46" s="12">
        <v>0</v>
      </c>
      <c r="G46" s="12">
        <v>0</v>
      </c>
      <c r="H46" s="12">
        <f t="shared" si="14"/>
        <v>0</v>
      </c>
      <c r="I46" s="13">
        <v>0</v>
      </c>
      <c r="J46" s="28"/>
    </row>
    <row r="47" spans="1:10" ht="62.25" customHeight="1" x14ac:dyDescent="0.25">
      <c r="A47" s="36"/>
      <c r="B47" s="38"/>
      <c r="C47" s="35"/>
      <c r="D47" s="28" t="s">
        <v>19</v>
      </c>
      <c r="E47" s="12">
        <v>0</v>
      </c>
      <c r="F47" s="12">
        <v>0</v>
      </c>
      <c r="G47" s="12">
        <v>0</v>
      </c>
      <c r="H47" s="12">
        <f t="shared" si="14"/>
        <v>0</v>
      </c>
      <c r="I47" s="13">
        <v>0</v>
      </c>
      <c r="J47" s="28"/>
    </row>
    <row r="48" spans="1:10" ht="39.75" customHeight="1" x14ac:dyDescent="0.25">
      <c r="A48" s="36"/>
      <c r="B48" s="38"/>
      <c r="C48" s="35"/>
      <c r="D48" s="28" t="s">
        <v>20</v>
      </c>
      <c r="E48" s="12">
        <v>3059.5</v>
      </c>
      <c r="F48" s="12">
        <v>3059.5</v>
      </c>
      <c r="G48" s="12">
        <v>2093.1999999999998</v>
      </c>
      <c r="H48" s="12">
        <f t="shared" si="14"/>
        <v>-966.30000000000018</v>
      </c>
      <c r="I48" s="13">
        <f t="shared" si="15"/>
        <v>0.68416407909789179</v>
      </c>
      <c r="J48" s="28" t="s">
        <v>70</v>
      </c>
    </row>
    <row r="49" spans="1:10" ht="31.5" x14ac:dyDescent="0.25">
      <c r="A49" s="36"/>
      <c r="B49" s="38"/>
      <c r="C49" s="35"/>
      <c r="D49" s="28" t="s">
        <v>21</v>
      </c>
      <c r="E49" s="12">
        <v>0</v>
      </c>
      <c r="F49" s="12">
        <v>0</v>
      </c>
      <c r="G49" s="12">
        <v>0</v>
      </c>
      <c r="H49" s="12">
        <f t="shared" si="14"/>
        <v>0</v>
      </c>
      <c r="I49" s="13">
        <v>0</v>
      </c>
      <c r="J49" s="28"/>
    </row>
    <row r="50" spans="1:10" ht="24.6" customHeight="1" x14ac:dyDescent="0.25">
      <c r="A50" s="36" t="s">
        <v>29</v>
      </c>
      <c r="B50" s="38" t="s">
        <v>57</v>
      </c>
      <c r="C50" s="35" t="s">
        <v>33</v>
      </c>
      <c r="D50" s="9" t="s">
        <v>17</v>
      </c>
      <c r="E50" s="10">
        <f>SUM(E51:E54)</f>
        <v>131799</v>
      </c>
      <c r="F50" s="10">
        <f>SUM(F51:F54)</f>
        <v>130459</v>
      </c>
      <c r="G50" s="10">
        <f>SUM(G51:G54)</f>
        <v>90847.9</v>
      </c>
      <c r="H50" s="10">
        <f t="shared" si="14"/>
        <v>-39611.100000000006</v>
      </c>
      <c r="I50" s="11">
        <f t="shared" si="15"/>
        <v>0.69637127373351015</v>
      </c>
      <c r="J50" s="28"/>
    </row>
    <row r="51" spans="1:10" ht="30.75" customHeight="1" x14ac:dyDescent="0.25">
      <c r="A51" s="36"/>
      <c r="B51" s="38"/>
      <c r="C51" s="35"/>
      <c r="D51" s="28" t="s">
        <v>18</v>
      </c>
      <c r="E51" s="12">
        <v>0</v>
      </c>
      <c r="F51" s="12">
        <v>0</v>
      </c>
      <c r="G51" s="12">
        <v>0</v>
      </c>
      <c r="H51" s="12">
        <f t="shared" si="14"/>
        <v>0</v>
      </c>
      <c r="I51" s="13">
        <v>0</v>
      </c>
      <c r="J51" s="28"/>
    </row>
    <row r="52" spans="1:10" ht="52.5" customHeight="1" x14ac:dyDescent="0.25">
      <c r="A52" s="36"/>
      <c r="B52" s="38"/>
      <c r="C52" s="35"/>
      <c r="D52" s="28" t="s">
        <v>19</v>
      </c>
      <c r="E52" s="12">
        <v>29806</v>
      </c>
      <c r="F52" s="12">
        <v>28466</v>
      </c>
      <c r="G52" s="12">
        <v>18179.2</v>
      </c>
      <c r="H52" s="12">
        <f t="shared" si="14"/>
        <v>-10286.799999999999</v>
      </c>
      <c r="I52" s="13">
        <f t="shared" si="15"/>
        <v>0.63862853931005414</v>
      </c>
      <c r="J52" s="28"/>
    </row>
    <row r="53" spans="1:10" ht="20.45" customHeight="1" x14ac:dyDescent="0.25">
      <c r="A53" s="36"/>
      <c r="B53" s="38"/>
      <c r="C53" s="35"/>
      <c r="D53" s="28" t="s">
        <v>20</v>
      </c>
      <c r="E53" s="12">
        <v>101993</v>
      </c>
      <c r="F53" s="12">
        <v>101993</v>
      </c>
      <c r="G53" s="12">
        <v>72668.7</v>
      </c>
      <c r="H53" s="12">
        <f t="shared" si="14"/>
        <v>-29324.300000000003</v>
      </c>
      <c r="I53" s="13">
        <f t="shared" si="15"/>
        <v>0.71248713146980669</v>
      </c>
      <c r="J53" s="28"/>
    </row>
    <row r="54" spans="1:10" ht="30.75" customHeight="1" x14ac:dyDescent="0.25">
      <c r="A54" s="36"/>
      <c r="B54" s="38"/>
      <c r="C54" s="35"/>
      <c r="D54" s="28" t="s">
        <v>21</v>
      </c>
      <c r="E54" s="12">
        <v>0</v>
      </c>
      <c r="F54" s="12">
        <v>0</v>
      </c>
      <c r="G54" s="12">
        <v>0</v>
      </c>
      <c r="H54" s="12">
        <v>0</v>
      </c>
      <c r="I54" s="13">
        <v>0</v>
      </c>
      <c r="J54" s="28"/>
    </row>
    <row r="55" spans="1:10" ht="18" customHeight="1" x14ac:dyDescent="0.25">
      <c r="A55" s="36" t="s">
        <v>30</v>
      </c>
      <c r="B55" s="39" t="s">
        <v>58</v>
      </c>
      <c r="C55" s="35" t="s">
        <v>33</v>
      </c>
      <c r="D55" s="9" t="s">
        <v>17</v>
      </c>
      <c r="E55" s="10">
        <f>SUM(E56:E59)</f>
        <v>13572.7</v>
      </c>
      <c r="F55" s="10">
        <f t="shared" ref="F55:G55" si="17">SUM(F56:F59)</f>
        <v>12558.800000000001</v>
      </c>
      <c r="G55" s="10">
        <f t="shared" si="17"/>
        <v>11824.6</v>
      </c>
      <c r="H55" s="10">
        <f t="shared" si="14"/>
        <v>-734.20000000000073</v>
      </c>
      <c r="I55" s="11">
        <f>SUM(G55/F55*100%)</f>
        <v>0.9415390005414529</v>
      </c>
      <c r="J55" s="28"/>
    </row>
    <row r="56" spans="1:10" ht="15.75" x14ac:dyDescent="0.25">
      <c r="A56" s="36"/>
      <c r="B56" s="39"/>
      <c r="C56" s="35"/>
      <c r="D56" s="28" t="s">
        <v>18</v>
      </c>
      <c r="E56" s="12">
        <v>0</v>
      </c>
      <c r="F56" s="12">
        <v>0</v>
      </c>
      <c r="G56" s="12">
        <v>0</v>
      </c>
      <c r="H56" s="12">
        <f t="shared" si="14"/>
        <v>0</v>
      </c>
      <c r="I56" s="13">
        <v>0</v>
      </c>
      <c r="J56" s="28"/>
    </row>
    <row r="57" spans="1:10" ht="43.9" customHeight="1" x14ac:dyDescent="0.25">
      <c r="A57" s="36"/>
      <c r="B57" s="39"/>
      <c r="C57" s="35"/>
      <c r="D57" s="28" t="s">
        <v>19</v>
      </c>
      <c r="E57" s="12">
        <v>692.1</v>
      </c>
      <c r="F57" s="12">
        <v>692.1</v>
      </c>
      <c r="G57" s="12">
        <v>692.1</v>
      </c>
      <c r="H57" s="12">
        <f t="shared" si="14"/>
        <v>0</v>
      </c>
      <c r="I57" s="13">
        <v>0</v>
      </c>
      <c r="J57" s="28"/>
    </row>
    <row r="58" spans="1:10" ht="146.25" customHeight="1" x14ac:dyDescent="0.25">
      <c r="A58" s="36"/>
      <c r="B58" s="39"/>
      <c r="C58" s="35"/>
      <c r="D58" s="27" t="s">
        <v>20</v>
      </c>
      <c r="E58" s="12">
        <v>12880.6</v>
      </c>
      <c r="F58" s="12">
        <v>11866.7</v>
      </c>
      <c r="G58" s="12">
        <v>11132.5</v>
      </c>
      <c r="H58" s="12">
        <f t="shared" si="14"/>
        <v>-734.20000000000073</v>
      </c>
      <c r="I58" s="13">
        <f t="shared" si="15"/>
        <v>0.93812938727700201</v>
      </c>
      <c r="J58" s="34" t="s">
        <v>77</v>
      </c>
    </row>
    <row r="59" spans="1:10" ht="41.25" customHeight="1" x14ac:dyDescent="0.25">
      <c r="A59" s="36"/>
      <c r="B59" s="39"/>
      <c r="C59" s="35"/>
      <c r="D59" s="28" t="s">
        <v>21</v>
      </c>
      <c r="E59" s="12">
        <v>0</v>
      </c>
      <c r="F59" s="12">
        <v>0</v>
      </c>
      <c r="G59" s="12">
        <v>0</v>
      </c>
      <c r="H59" s="12">
        <v>0</v>
      </c>
      <c r="I59" s="13">
        <v>0</v>
      </c>
      <c r="J59" s="28"/>
    </row>
    <row r="60" spans="1:10" ht="15.75" x14ac:dyDescent="0.25">
      <c r="A60" s="36"/>
      <c r="B60" s="39"/>
      <c r="C60" s="35" t="s">
        <v>42</v>
      </c>
      <c r="D60" s="9" t="s">
        <v>17</v>
      </c>
      <c r="E60" s="10">
        <f>SUM(E61:E64)</f>
        <v>0</v>
      </c>
      <c r="F60" s="10">
        <f t="shared" ref="F60:G60" si="18">SUM(F61:F64)</f>
        <v>3052.6</v>
      </c>
      <c r="G60" s="10">
        <f t="shared" si="18"/>
        <v>0</v>
      </c>
      <c r="H60" s="10">
        <f t="shared" ref="H60:H64" si="19">SUM(G60-F60)</f>
        <v>-3052.6</v>
      </c>
      <c r="I60" s="11">
        <v>0</v>
      </c>
      <c r="J60" s="28"/>
    </row>
    <row r="61" spans="1:10" ht="25.5" customHeight="1" x14ac:dyDescent="0.25">
      <c r="A61" s="36"/>
      <c r="B61" s="39"/>
      <c r="C61" s="35"/>
      <c r="D61" s="28" t="s">
        <v>18</v>
      </c>
      <c r="E61" s="12">
        <v>0</v>
      </c>
      <c r="F61" s="12">
        <v>0</v>
      </c>
      <c r="G61" s="12">
        <v>0</v>
      </c>
      <c r="H61" s="12">
        <f t="shared" si="19"/>
        <v>0</v>
      </c>
      <c r="I61" s="13">
        <v>0</v>
      </c>
      <c r="J61" s="28"/>
    </row>
    <row r="62" spans="1:10" ht="46.5" customHeight="1" x14ac:dyDescent="0.25">
      <c r="A62" s="36"/>
      <c r="B62" s="39"/>
      <c r="C62" s="35"/>
      <c r="D62" s="28" t="s">
        <v>19</v>
      </c>
      <c r="E62" s="12">
        <v>0</v>
      </c>
      <c r="F62" s="12">
        <v>0</v>
      </c>
      <c r="G62" s="12">
        <v>0</v>
      </c>
      <c r="H62" s="12">
        <f t="shared" si="19"/>
        <v>0</v>
      </c>
      <c r="I62" s="13">
        <v>0</v>
      </c>
      <c r="J62" s="28"/>
    </row>
    <row r="63" spans="1:10" s="1" customFormat="1" ht="71.25" customHeight="1" x14ac:dyDescent="0.25">
      <c r="A63" s="36"/>
      <c r="B63" s="39"/>
      <c r="C63" s="35"/>
      <c r="D63" s="31" t="s">
        <v>20</v>
      </c>
      <c r="E63" s="12">
        <v>0</v>
      </c>
      <c r="F63" s="12">
        <v>3052.6</v>
      </c>
      <c r="G63" s="12">
        <v>0</v>
      </c>
      <c r="H63" s="12">
        <f t="shared" si="19"/>
        <v>-3052.6</v>
      </c>
      <c r="I63" s="13">
        <v>0</v>
      </c>
      <c r="J63" s="33" t="s">
        <v>81</v>
      </c>
    </row>
    <row r="64" spans="1:10" ht="42.75" customHeight="1" x14ac:dyDescent="0.25">
      <c r="A64" s="36"/>
      <c r="B64" s="39"/>
      <c r="C64" s="35"/>
      <c r="D64" s="28" t="s">
        <v>21</v>
      </c>
      <c r="E64" s="12">
        <v>0</v>
      </c>
      <c r="F64" s="12">
        <v>0</v>
      </c>
      <c r="G64" s="12">
        <v>0</v>
      </c>
      <c r="H64" s="12">
        <f t="shared" si="19"/>
        <v>0</v>
      </c>
      <c r="I64" s="13">
        <v>0</v>
      </c>
      <c r="J64" s="28"/>
    </row>
    <row r="65" spans="1:11" ht="19.899999999999999" customHeight="1" x14ac:dyDescent="0.25">
      <c r="A65" s="36" t="s">
        <v>31</v>
      </c>
      <c r="B65" s="38" t="s">
        <v>59</v>
      </c>
      <c r="C65" s="35" t="s">
        <v>33</v>
      </c>
      <c r="D65" s="9" t="s">
        <v>17</v>
      </c>
      <c r="E65" s="10">
        <f>SUM(E66:E69)</f>
        <v>4524.3</v>
      </c>
      <c r="F65" s="10">
        <f>SUM(F66:F69)</f>
        <v>4522.8999999999996</v>
      </c>
      <c r="G65" s="10">
        <f>SUM(G66:G69)</f>
        <v>1585.4</v>
      </c>
      <c r="H65" s="10">
        <f t="shared" si="14"/>
        <v>-2937.4999999999995</v>
      </c>
      <c r="I65" s="11">
        <f>SUM(G65/F65)*100%</f>
        <v>0.35052731654469482</v>
      </c>
      <c r="J65" s="28"/>
    </row>
    <row r="66" spans="1:11" ht="15.75" x14ac:dyDescent="0.25">
      <c r="A66" s="36"/>
      <c r="B66" s="38"/>
      <c r="C66" s="35"/>
      <c r="D66" s="28" t="s">
        <v>18</v>
      </c>
      <c r="E66" s="12">
        <v>0</v>
      </c>
      <c r="F66" s="12">
        <v>0</v>
      </c>
      <c r="G66" s="12">
        <v>0</v>
      </c>
      <c r="H66" s="12">
        <v>0</v>
      </c>
      <c r="I66" s="13">
        <v>0</v>
      </c>
      <c r="J66" s="28"/>
    </row>
    <row r="67" spans="1:11" ht="31.5" x14ac:dyDescent="0.25">
      <c r="A67" s="36"/>
      <c r="B67" s="38"/>
      <c r="C67" s="35"/>
      <c r="D67" s="27" t="s">
        <v>19</v>
      </c>
      <c r="E67" s="12">
        <v>300</v>
      </c>
      <c r="F67" s="12">
        <v>300</v>
      </c>
      <c r="G67" s="12">
        <v>300</v>
      </c>
      <c r="H67" s="12">
        <f t="shared" si="14"/>
        <v>0</v>
      </c>
      <c r="I67" s="13">
        <f t="shared" si="15"/>
        <v>1</v>
      </c>
      <c r="J67" s="26"/>
    </row>
    <row r="68" spans="1:11" ht="18.75" x14ac:dyDescent="0.25">
      <c r="A68" s="36"/>
      <c r="B68" s="38"/>
      <c r="C68" s="35"/>
      <c r="D68" s="27" t="s">
        <v>20</v>
      </c>
      <c r="E68" s="12">
        <v>792.2</v>
      </c>
      <c r="F68" s="12">
        <v>792.2</v>
      </c>
      <c r="G68" s="12">
        <v>792.2</v>
      </c>
      <c r="H68" s="12">
        <f t="shared" si="14"/>
        <v>0</v>
      </c>
      <c r="I68" s="13">
        <f t="shared" si="15"/>
        <v>1</v>
      </c>
      <c r="J68" s="28"/>
      <c r="K68" s="5"/>
    </row>
    <row r="69" spans="1:11" ht="31.5" x14ac:dyDescent="0.25">
      <c r="A69" s="36"/>
      <c r="B69" s="38"/>
      <c r="C69" s="35"/>
      <c r="D69" s="28" t="s">
        <v>21</v>
      </c>
      <c r="E69" s="12">
        <v>3432.1</v>
      </c>
      <c r="F69" s="12">
        <v>3430.7</v>
      </c>
      <c r="G69" s="12">
        <v>493.2</v>
      </c>
      <c r="H69" s="12">
        <f t="shared" si="14"/>
        <v>-2937.5</v>
      </c>
      <c r="I69" s="13">
        <f t="shared" si="15"/>
        <v>0.14376074853528434</v>
      </c>
      <c r="J69" s="28"/>
      <c r="K69" s="6"/>
    </row>
    <row r="70" spans="1:11" ht="14.25" customHeight="1" x14ac:dyDescent="0.25">
      <c r="A70" s="50" t="s">
        <v>32</v>
      </c>
      <c r="B70" s="49" t="s">
        <v>60</v>
      </c>
      <c r="C70" s="35" t="s">
        <v>33</v>
      </c>
      <c r="D70" s="25" t="s">
        <v>17</v>
      </c>
      <c r="E70" s="10">
        <f>SUM(E71:E74)</f>
        <v>0</v>
      </c>
      <c r="F70" s="10">
        <f t="shared" ref="F70:G70" si="20">SUM(F71:F74)</f>
        <v>0</v>
      </c>
      <c r="G70" s="10">
        <f t="shared" si="20"/>
        <v>0</v>
      </c>
      <c r="H70" s="10">
        <f t="shared" ref="H70:H74" si="21">SUM(G70-F70)</f>
        <v>0</v>
      </c>
      <c r="I70" s="11">
        <v>0</v>
      </c>
      <c r="J70" s="25"/>
    </row>
    <row r="71" spans="1:11" ht="15.75" x14ac:dyDescent="0.25">
      <c r="A71" s="50"/>
      <c r="B71" s="49"/>
      <c r="C71" s="35"/>
      <c r="D71" s="25" t="s">
        <v>18</v>
      </c>
      <c r="E71" s="12">
        <v>0</v>
      </c>
      <c r="F71" s="12">
        <v>0</v>
      </c>
      <c r="G71" s="12">
        <v>0</v>
      </c>
      <c r="H71" s="12">
        <f t="shared" si="21"/>
        <v>0</v>
      </c>
      <c r="I71" s="13">
        <v>0</v>
      </c>
      <c r="J71" s="25"/>
    </row>
    <row r="72" spans="1:11" ht="57.75" customHeight="1" x14ac:dyDescent="0.25">
      <c r="A72" s="50"/>
      <c r="B72" s="49"/>
      <c r="C72" s="35"/>
      <c r="D72" s="25" t="s">
        <v>19</v>
      </c>
      <c r="E72" s="12">
        <v>0</v>
      </c>
      <c r="F72" s="12">
        <v>0</v>
      </c>
      <c r="G72" s="12">
        <v>0</v>
      </c>
      <c r="H72" s="12">
        <f t="shared" si="21"/>
        <v>0</v>
      </c>
      <c r="I72" s="13">
        <v>0</v>
      </c>
      <c r="J72" s="25"/>
    </row>
    <row r="73" spans="1:11" ht="30.75" customHeight="1" x14ac:dyDescent="0.25">
      <c r="A73" s="50"/>
      <c r="B73" s="49"/>
      <c r="C73" s="35"/>
      <c r="D73" s="25" t="s">
        <v>20</v>
      </c>
      <c r="E73" s="12">
        <v>0</v>
      </c>
      <c r="F73" s="12">
        <v>0</v>
      </c>
      <c r="G73" s="12">
        <v>0</v>
      </c>
      <c r="H73" s="12">
        <f t="shared" si="21"/>
        <v>0</v>
      </c>
      <c r="I73" s="13">
        <v>0</v>
      </c>
      <c r="J73" s="25"/>
    </row>
    <row r="74" spans="1:11" ht="31.5" x14ac:dyDescent="0.25">
      <c r="A74" s="50"/>
      <c r="B74" s="49"/>
      <c r="C74" s="35"/>
      <c r="D74" s="25" t="s">
        <v>21</v>
      </c>
      <c r="E74" s="12">
        <v>0</v>
      </c>
      <c r="F74" s="12">
        <v>0</v>
      </c>
      <c r="G74" s="12">
        <v>0</v>
      </c>
      <c r="H74" s="12">
        <f t="shared" si="21"/>
        <v>0</v>
      </c>
      <c r="I74" s="13">
        <v>0</v>
      </c>
      <c r="J74" s="25"/>
    </row>
    <row r="75" spans="1:11" ht="14.25" customHeight="1" x14ac:dyDescent="0.25">
      <c r="A75" s="50"/>
      <c r="B75" s="49"/>
      <c r="C75" s="35" t="s">
        <v>34</v>
      </c>
      <c r="D75" s="25" t="s">
        <v>17</v>
      </c>
      <c r="E75" s="10">
        <f>SUM(E76:E79)</f>
        <v>0</v>
      </c>
      <c r="F75" s="10">
        <f t="shared" ref="F75:G75" si="22">SUM(F76:F79)</f>
        <v>0</v>
      </c>
      <c r="G75" s="10">
        <f t="shared" si="22"/>
        <v>0</v>
      </c>
      <c r="H75" s="10">
        <f t="shared" si="14"/>
        <v>0</v>
      </c>
      <c r="I75" s="11">
        <v>0</v>
      </c>
      <c r="J75" s="25"/>
    </row>
    <row r="76" spans="1:11" ht="15.75" x14ac:dyDescent="0.25">
      <c r="A76" s="50"/>
      <c r="B76" s="49"/>
      <c r="C76" s="35"/>
      <c r="D76" s="25" t="s">
        <v>18</v>
      </c>
      <c r="E76" s="12">
        <v>0</v>
      </c>
      <c r="F76" s="12">
        <v>0</v>
      </c>
      <c r="G76" s="12">
        <v>0</v>
      </c>
      <c r="H76" s="12">
        <f t="shared" si="14"/>
        <v>0</v>
      </c>
      <c r="I76" s="13">
        <v>0</v>
      </c>
      <c r="J76" s="25"/>
    </row>
    <row r="77" spans="1:11" ht="31.5" x14ac:dyDescent="0.25">
      <c r="A77" s="50"/>
      <c r="B77" s="49"/>
      <c r="C77" s="35"/>
      <c r="D77" s="25" t="s">
        <v>19</v>
      </c>
      <c r="E77" s="12">
        <v>0</v>
      </c>
      <c r="F77" s="12">
        <v>0</v>
      </c>
      <c r="G77" s="12">
        <v>0</v>
      </c>
      <c r="H77" s="12">
        <f t="shared" si="14"/>
        <v>0</v>
      </c>
      <c r="I77" s="13">
        <v>0</v>
      </c>
      <c r="J77" s="25"/>
    </row>
    <row r="78" spans="1:11" ht="30.75" customHeight="1" x14ac:dyDescent="0.25">
      <c r="A78" s="50"/>
      <c r="B78" s="49"/>
      <c r="C78" s="35"/>
      <c r="D78" s="25" t="s">
        <v>20</v>
      </c>
      <c r="E78" s="12">
        <v>0</v>
      </c>
      <c r="F78" s="12">
        <v>0</v>
      </c>
      <c r="G78" s="12">
        <v>0</v>
      </c>
      <c r="H78" s="12">
        <f t="shared" si="14"/>
        <v>0</v>
      </c>
      <c r="I78" s="13">
        <v>0</v>
      </c>
      <c r="J78" s="25"/>
    </row>
    <row r="79" spans="1:11" ht="31.5" x14ac:dyDescent="0.25">
      <c r="A79" s="50"/>
      <c r="B79" s="49"/>
      <c r="C79" s="35"/>
      <c r="D79" s="25" t="s">
        <v>21</v>
      </c>
      <c r="E79" s="12">
        <v>0</v>
      </c>
      <c r="F79" s="12">
        <v>0</v>
      </c>
      <c r="G79" s="12">
        <v>0</v>
      </c>
      <c r="H79" s="12">
        <f t="shared" si="14"/>
        <v>0</v>
      </c>
      <c r="I79" s="13">
        <v>0</v>
      </c>
      <c r="J79" s="25"/>
    </row>
    <row r="80" spans="1:11" ht="27" customHeight="1" x14ac:dyDescent="0.25">
      <c r="A80" s="50"/>
      <c r="B80" s="49"/>
      <c r="C80" s="35" t="s">
        <v>42</v>
      </c>
      <c r="D80" s="25" t="s">
        <v>17</v>
      </c>
      <c r="E80" s="10">
        <f t="shared" ref="E80:G80" si="23">SUM(E81:E84)</f>
        <v>26667.9</v>
      </c>
      <c r="F80" s="10">
        <f t="shared" si="23"/>
        <v>26560.400000000001</v>
      </c>
      <c r="G80" s="10">
        <f t="shared" si="23"/>
        <v>8331</v>
      </c>
      <c r="H80" s="10">
        <f t="shared" ref="H80:H84" si="24">SUM(G80-F80)</f>
        <v>-18229.400000000001</v>
      </c>
      <c r="I80" s="11">
        <f t="shared" ref="I80:I83" si="25">SUM(G80/F80*100%)</f>
        <v>0.31366244484269812</v>
      </c>
      <c r="J80" s="25"/>
    </row>
    <row r="81" spans="1:10" ht="29.25" customHeight="1" x14ac:dyDescent="0.25">
      <c r="A81" s="50"/>
      <c r="B81" s="49"/>
      <c r="C81" s="35"/>
      <c r="D81" s="25" t="s">
        <v>18</v>
      </c>
      <c r="E81" s="12">
        <v>0</v>
      </c>
      <c r="F81" s="12">
        <v>0</v>
      </c>
      <c r="G81" s="12">
        <v>0</v>
      </c>
      <c r="H81" s="12">
        <f t="shared" si="24"/>
        <v>0</v>
      </c>
      <c r="I81" s="13">
        <v>0</v>
      </c>
      <c r="J81" s="25"/>
    </row>
    <row r="82" spans="1:10" ht="33.6" customHeight="1" x14ac:dyDescent="0.25">
      <c r="A82" s="50"/>
      <c r="B82" s="49"/>
      <c r="C82" s="35"/>
      <c r="D82" s="25" t="s">
        <v>19</v>
      </c>
      <c r="E82" s="12">
        <v>0</v>
      </c>
      <c r="F82" s="12">
        <v>0</v>
      </c>
      <c r="G82" s="12">
        <v>0</v>
      </c>
      <c r="H82" s="12">
        <f t="shared" si="24"/>
        <v>0</v>
      </c>
      <c r="I82" s="13">
        <v>0</v>
      </c>
      <c r="J82" s="25"/>
    </row>
    <row r="83" spans="1:10" ht="145.15" customHeight="1" x14ac:dyDescent="0.25">
      <c r="A83" s="50"/>
      <c r="B83" s="49"/>
      <c r="C83" s="35"/>
      <c r="D83" s="25" t="s">
        <v>20</v>
      </c>
      <c r="E83" s="12">
        <v>26667.9</v>
      </c>
      <c r="F83" s="12">
        <v>26560.400000000001</v>
      </c>
      <c r="G83" s="12">
        <v>8331</v>
      </c>
      <c r="H83" s="12">
        <f t="shared" si="24"/>
        <v>-18229.400000000001</v>
      </c>
      <c r="I83" s="13">
        <f t="shared" si="25"/>
        <v>0.31366244484269812</v>
      </c>
      <c r="J83" s="32" t="s">
        <v>80</v>
      </c>
    </row>
    <row r="84" spans="1:10" ht="35.450000000000003" customHeight="1" x14ac:dyDescent="0.25">
      <c r="A84" s="50"/>
      <c r="B84" s="49"/>
      <c r="C84" s="35"/>
      <c r="D84" s="25" t="s">
        <v>21</v>
      </c>
      <c r="E84" s="12">
        <v>0</v>
      </c>
      <c r="F84" s="12">
        <v>0</v>
      </c>
      <c r="G84" s="12">
        <v>0</v>
      </c>
      <c r="H84" s="12">
        <f t="shared" si="24"/>
        <v>0</v>
      </c>
      <c r="I84" s="13">
        <v>0</v>
      </c>
      <c r="J84" s="25"/>
    </row>
    <row r="85" spans="1:10" ht="25.5" customHeight="1" x14ac:dyDescent="0.25">
      <c r="A85" s="36" t="s">
        <v>39</v>
      </c>
      <c r="B85" s="35" t="s">
        <v>61</v>
      </c>
      <c r="C85" s="35" t="s">
        <v>33</v>
      </c>
      <c r="D85" s="25" t="s">
        <v>17</v>
      </c>
      <c r="E85" s="10">
        <f>SUM(E86:E89)</f>
        <v>0</v>
      </c>
      <c r="F85" s="10">
        <f t="shared" ref="F85:G85" si="26">SUM(F86:F89)</f>
        <v>0</v>
      </c>
      <c r="G85" s="10">
        <f t="shared" si="26"/>
        <v>0</v>
      </c>
      <c r="H85" s="10">
        <f t="shared" ref="H85:H89" si="27">SUM(G85-F85)</f>
        <v>0</v>
      </c>
      <c r="I85" s="11">
        <v>0</v>
      </c>
      <c r="J85" s="25"/>
    </row>
    <row r="86" spans="1:10" ht="21.6" customHeight="1" x14ac:dyDescent="0.25">
      <c r="A86" s="36"/>
      <c r="B86" s="35"/>
      <c r="C86" s="35"/>
      <c r="D86" s="25" t="s">
        <v>18</v>
      </c>
      <c r="E86" s="12">
        <v>0</v>
      </c>
      <c r="F86" s="12">
        <v>0</v>
      </c>
      <c r="G86" s="12">
        <v>0</v>
      </c>
      <c r="H86" s="12">
        <f t="shared" si="27"/>
        <v>0</v>
      </c>
      <c r="I86" s="13">
        <v>0</v>
      </c>
      <c r="J86" s="25"/>
    </row>
    <row r="87" spans="1:10" ht="51" customHeight="1" x14ac:dyDescent="0.25">
      <c r="A87" s="36"/>
      <c r="B87" s="35"/>
      <c r="C87" s="35"/>
      <c r="D87" s="25" t="s">
        <v>19</v>
      </c>
      <c r="E87" s="12">
        <v>0</v>
      </c>
      <c r="F87" s="12">
        <v>0</v>
      </c>
      <c r="G87" s="12">
        <v>0</v>
      </c>
      <c r="H87" s="12">
        <f t="shared" si="27"/>
        <v>0</v>
      </c>
      <c r="I87" s="13">
        <v>0</v>
      </c>
      <c r="J87" s="25"/>
    </row>
    <row r="88" spans="1:10" ht="30.75" customHeight="1" x14ac:dyDescent="0.25">
      <c r="A88" s="36"/>
      <c r="B88" s="35"/>
      <c r="C88" s="35"/>
      <c r="D88" s="25" t="s">
        <v>20</v>
      </c>
      <c r="E88" s="12">
        <v>0</v>
      </c>
      <c r="F88" s="12">
        <v>0</v>
      </c>
      <c r="G88" s="12">
        <v>0</v>
      </c>
      <c r="H88" s="12">
        <f t="shared" si="27"/>
        <v>0</v>
      </c>
      <c r="I88" s="13">
        <v>0</v>
      </c>
      <c r="J88" s="25"/>
    </row>
    <row r="89" spans="1:10" ht="31.5" x14ac:dyDescent="0.25">
      <c r="A89" s="36"/>
      <c r="B89" s="35"/>
      <c r="C89" s="35"/>
      <c r="D89" s="25" t="s">
        <v>21</v>
      </c>
      <c r="E89" s="12">
        <v>0</v>
      </c>
      <c r="F89" s="12">
        <v>0</v>
      </c>
      <c r="G89" s="12">
        <v>0</v>
      </c>
      <c r="H89" s="12">
        <f t="shared" si="27"/>
        <v>0</v>
      </c>
      <c r="I89" s="13">
        <v>0</v>
      </c>
      <c r="J89" s="25"/>
    </row>
    <row r="90" spans="1:10" ht="14.25" customHeight="1" x14ac:dyDescent="0.25">
      <c r="A90" s="36"/>
      <c r="B90" s="35"/>
      <c r="C90" s="35" t="s">
        <v>34</v>
      </c>
      <c r="D90" s="25" t="s">
        <v>17</v>
      </c>
      <c r="E90" s="10">
        <f>SUM(E91:E94)</f>
        <v>0</v>
      </c>
      <c r="F90" s="10">
        <f t="shared" ref="F90:G90" si="28">SUM(F91:F94)</f>
        <v>0</v>
      </c>
      <c r="G90" s="10">
        <f t="shared" si="28"/>
        <v>0</v>
      </c>
      <c r="H90" s="10">
        <f t="shared" ref="H90:H94" si="29">SUM(G90-F90)</f>
        <v>0</v>
      </c>
      <c r="I90" s="11">
        <v>0</v>
      </c>
      <c r="J90" s="25"/>
    </row>
    <row r="91" spans="1:10" ht="15.75" x14ac:dyDescent="0.25">
      <c r="A91" s="36"/>
      <c r="B91" s="35"/>
      <c r="C91" s="35"/>
      <c r="D91" s="25" t="s">
        <v>18</v>
      </c>
      <c r="E91" s="12">
        <v>0</v>
      </c>
      <c r="F91" s="12">
        <v>0</v>
      </c>
      <c r="G91" s="12">
        <v>0</v>
      </c>
      <c r="H91" s="12">
        <f t="shared" si="29"/>
        <v>0</v>
      </c>
      <c r="I91" s="13">
        <v>0</v>
      </c>
      <c r="J91" s="25"/>
    </row>
    <row r="92" spans="1:10" ht="31.5" x14ac:dyDescent="0.25">
      <c r="A92" s="36"/>
      <c r="B92" s="35"/>
      <c r="C92" s="35"/>
      <c r="D92" s="25" t="s">
        <v>19</v>
      </c>
      <c r="E92" s="12">
        <v>0</v>
      </c>
      <c r="F92" s="12">
        <v>0</v>
      </c>
      <c r="G92" s="12">
        <v>0</v>
      </c>
      <c r="H92" s="12">
        <f t="shared" si="29"/>
        <v>0</v>
      </c>
      <c r="I92" s="13">
        <v>0</v>
      </c>
      <c r="J92" s="25"/>
    </row>
    <row r="93" spans="1:10" ht="15.75" x14ac:dyDescent="0.25">
      <c r="A93" s="36"/>
      <c r="B93" s="35"/>
      <c r="C93" s="35"/>
      <c r="D93" s="25" t="s">
        <v>20</v>
      </c>
      <c r="E93" s="12">
        <v>0</v>
      </c>
      <c r="F93" s="12">
        <v>0</v>
      </c>
      <c r="G93" s="12">
        <v>0</v>
      </c>
      <c r="H93" s="12">
        <f t="shared" si="29"/>
        <v>0</v>
      </c>
      <c r="I93" s="13">
        <v>0</v>
      </c>
      <c r="J93" s="25"/>
    </row>
    <row r="94" spans="1:10" ht="41.25" customHeight="1" x14ac:dyDescent="0.25">
      <c r="A94" s="36"/>
      <c r="B94" s="35"/>
      <c r="C94" s="35"/>
      <c r="D94" s="25" t="s">
        <v>21</v>
      </c>
      <c r="E94" s="12">
        <v>0</v>
      </c>
      <c r="F94" s="12">
        <v>0</v>
      </c>
      <c r="G94" s="12">
        <v>0</v>
      </c>
      <c r="H94" s="12">
        <f t="shared" si="29"/>
        <v>0</v>
      </c>
      <c r="I94" s="13">
        <v>0</v>
      </c>
      <c r="J94" s="25"/>
    </row>
    <row r="95" spans="1:10" ht="15.75" x14ac:dyDescent="0.25">
      <c r="A95" s="36" t="s">
        <v>40</v>
      </c>
      <c r="B95" s="37" t="s">
        <v>62</v>
      </c>
      <c r="C95" s="35" t="s">
        <v>33</v>
      </c>
      <c r="D95" s="25" t="s">
        <v>17</v>
      </c>
      <c r="E95" s="10">
        <f>SUM(E96:E99)</f>
        <v>0</v>
      </c>
      <c r="F95" s="10">
        <f t="shared" ref="F95:G95" si="30">SUM(F96:F99)</f>
        <v>0</v>
      </c>
      <c r="G95" s="10">
        <f t="shared" si="30"/>
        <v>0</v>
      </c>
      <c r="H95" s="10">
        <f t="shared" ref="H95:H99" si="31">SUM(G95-F95)</f>
        <v>0</v>
      </c>
      <c r="I95" s="11">
        <v>0</v>
      </c>
      <c r="J95" s="25"/>
    </row>
    <row r="96" spans="1:10" ht="15.75" x14ac:dyDescent="0.25">
      <c r="A96" s="36"/>
      <c r="B96" s="37"/>
      <c r="C96" s="35"/>
      <c r="D96" s="25" t="s">
        <v>18</v>
      </c>
      <c r="E96" s="12">
        <v>0</v>
      </c>
      <c r="F96" s="12">
        <v>0</v>
      </c>
      <c r="G96" s="12">
        <v>0</v>
      </c>
      <c r="H96" s="12">
        <f t="shared" si="31"/>
        <v>0</v>
      </c>
      <c r="I96" s="13">
        <v>0</v>
      </c>
      <c r="J96" s="25"/>
    </row>
    <row r="97" spans="1:10" ht="33" customHeight="1" x14ac:dyDescent="0.25">
      <c r="A97" s="36"/>
      <c r="B97" s="37"/>
      <c r="C97" s="35"/>
      <c r="D97" s="25" t="s">
        <v>19</v>
      </c>
      <c r="E97" s="12">
        <v>0</v>
      </c>
      <c r="F97" s="12">
        <v>0</v>
      </c>
      <c r="G97" s="12">
        <v>0</v>
      </c>
      <c r="H97" s="12">
        <f t="shared" si="31"/>
        <v>0</v>
      </c>
      <c r="I97" s="13">
        <v>0</v>
      </c>
      <c r="J97" s="25"/>
    </row>
    <row r="98" spans="1:10" ht="25.5" customHeight="1" x14ac:dyDescent="0.25">
      <c r="A98" s="36"/>
      <c r="B98" s="37"/>
      <c r="C98" s="35"/>
      <c r="D98" s="25" t="s">
        <v>20</v>
      </c>
      <c r="E98" s="12">
        <v>0</v>
      </c>
      <c r="F98" s="12">
        <v>0</v>
      </c>
      <c r="G98" s="12">
        <v>0</v>
      </c>
      <c r="H98" s="12">
        <f t="shared" si="31"/>
        <v>0</v>
      </c>
      <c r="I98" s="13">
        <v>0</v>
      </c>
      <c r="J98" s="25"/>
    </row>
    <row r="99" spans="1:10" ht="31.5" x14ac:dyDescent="0.25">
      <c r="A99" s="36"/>
      <c r="B99" s="37"/>
      <c r="C99" s="35"/>
      <c r="D99" s="25" t="s">
        <v>21</v>
      </c>
      <c r="E99" s="12">
        <v>0</v>
      </c>
      <c r="F99" s="12">
        <v>0</v>
      </c>
      <c r="G99" s="12">
        <v>0</v>
      </c>
      <c r="H99" s="12">
        <f t="shared" si="31"/>
        <v>0</v>
      </c>
      <c r="I99" s="13">
        <v>0</v>
      </c>
      <c r="J99" s="25"/>
    </row>
    <row r="100" spans="1:10" ht="14.25" customHeight="1" x14ac:dyDescent="0.25">
      <c r="A100" s="36" t="s">
        <v>41</v>
      </c>
      <c r="B100" s="37" t="s">
        <v>63</v>
      </c>
      <c r="C100" s="35" t="s">
        <v>33</v>
      </c>
      <c r="D100" s="25" t="s">
        <v>17</v>
      </c>
      <c r="E100" s="10">
        <f>SUM(E101:E104)</f>
        <v>0</v>
      </c>
      <c r="F100" s="10">
        <f t="shared" ref="F100:G100" si="32">SUM(F101:F104)</f>
        <v>0</v>
      </c>
      <c r="G100" s="10">
        <f t="shared" si="32"/>
        <v>0</v>
      </c>
      <c r="H100" s="10">
        <f t="shared" ref="H100:H104" si="33">SUM(G100-F100)</f>
        <v>0</v>
      </c>
      <c r="I100" s="11">
        <v>0</v>
      </c>
      <c r="J100" s="25"/>
    </row>
    <row r="101" spans="1:10" ht="15.75" x14ac:dyDescent="0.25">
      <c r="A101" s="36"/>
      <c r="B101" s="37"/>
      <c r="C101" s="35"/>
      <c r="D101" s="25" t="s">
        <v>18</v>
      </c>
      <c r="E101" s="12">
        <v>0</v>
      </c>
      <c r="F101" s="12">
        <v>0</v>
      </c>
      <c r="G101" s="12">
        <v>0</v>
      </c>
      <c r="H101" s="12">
        <f t="shared" si="33"/>
        <v>0</v>
      </c>
      <c r="I101" s="13">
        <v>0</v>
      </c>
      <c r="J101" s="25"/>
    </row>
    <row r="102" spans="1:10" ht="39" customHeight="1" x14ac:dyDescent="0.25">
      <c r="A102" s="36"/>
      <c r="B102" s="37"/>
      <c r="C102" s="35"/>
      <c r="D102" s="25" t="s">
        <v>19</v>
      </c>
      <c r="E102" s="12">
        <v>0</v>
      </c>
      <c r="F102" s="12">
        <v>0</v>
      </c>
      <c r="G102" s="12">
        <v>0</v>
      </c>
      <c r="H102" s="12">
        <f t="shared" si="33"/>
        <v>0</v>
      </c>
      <c r="I102" s="13">
        <v>0</v>
      </c>
      <c r="J102" s="25"/>
    </row>
    <row r="103" spans="1:10" ht="30.75" customHeight="1" x14ac:dyDescent="0.25">
      <c r="A103" s="36"/>
      <c r="B103" s="37"/>
      <c r="C103" s="35"/>
      <c r="D103" s="25" t="s">
        <v>20</v>
      </c>
      <c r="E103" s="12">
        <v>0</v>
      </c>
      <c r="F103" s="12">
        <v>0</v>
      </c>
      <c r="G103" s="12">
        <v>0</v>
      </c>
      <c r="H103" s="12">
        <f t="shared" si="33"/>
        <v>0</v>
      </c>
      <c r="I103" s="13">
        <v>0</v>
      </c>
      <c r="J103" s="25"/>
    </row>
    <row r="104" spans="1:10" ht="31.5" x14ac:dyDescent="0.25">
      <c r="A104" s="36"/>
      <c r="B104" s="37"/>
      <c r="C104" s="35"/>
      <c r="D104" s="25" t="s">
        <v>21</v>
      </c>
      <c r="E104" s="12">
        <v>0</v>
      </c>
      <c r="F104" s="12">
        <v>0</v>
      </c>
      <c r="G104" s="12">
        <v>0</v>
      </c>
      <c r="H104" s="12">
        <f t="shared" si="33"/>
        <v>0</v>
      </c>
      <c r="I104" s="13">
        <v>0</v>
      </c>
      <c r="J104" s="25"/>
    </row>
    <row r="105" spans="1:10" ht="14.25" customHeight="1" x14ac:dyDescent="0.25">
      <c r="A105" s="36" t="s">
        <v>47</v>
      </c>
      <c r="B105" s="37" t="s">
        <v>64</v>
      </c>
      <c r="C105" s="35" t="s">
        <v>34</v>
      </c>
      <c r="D105" s="25" t="s">
        <v>17</v>
      </c>
      <c r="E105" s="10">
        <f>SUM(E106:E109)</f>
        <v>0</v>
      </c>
      <c r="F105" s="10">
        <f t="shared" ref="F105:G105" si="34">SUM(F106:F109)</f>
        <v>0</v>
      </c>
      <c r="G105" s="10">
        <f t="shared" si="34"/>
        <v>0</v>
      </c>
      <c r="H105" s="10">
        <f t="shared" ref="H105:H109" si="35">SUM(G105-F105)</f>
        <v>0</v>
      </c>
      <c r="I105" s="11">
        <v>0</v>
      </c>
      <c r="J105" s="25"/>
    </row>
    <row r="106" spans="1:10" ht="15.75" x14ac:dyDescent="0.25">
      <c r="A106" s="36"/>
      <c r="B106" s="37"/>
      <c r="C106" s="35"/>
      <c r="D106" s="25" t="s">
        <v>18</v>
      </c>
      <c r="E106" s="12">
        <v>0</v>
      </c>
      <c r="F106" s="12">
        <v>0</v>
      </c>
      <c r="G106" s="12">
        <v>0</v>
      </c>
      <c r="H106" s="12">
        <f t="shared" si="35"/>
        <v>0</v>
      </c>
      <c r="I106" s="13">
        <v>0</v>
      </c>
      <c r="J106" s="25"/>
    </row>
    <row r="107" spans="1:10" ht="30" customHeight="1" x14ac:dyDescent="0.25">
      <c r="A107" s="36"/>
      <c r="B107" s="37"/>
      <c r="C107" s="35"/>
      <c r="D107" s="25" t="s">
        <v>19</v>
      </c>
      <c r="E107" s="12">
        <v>0</v>
      </c>
      <c r="F107" s="12">
        <v>0</v>
      </c>
      <c r="G107" s="12">
        <v>0</v>
      </c>
      <c r="H107" s="12">
        <f t="shared" si="35"/>
        <v>0</v>
      </c>
      <c r="I107" s="13">
        <v>0</v>
      </c>
      <c r="J107" s="25"/>
    </row>
    <row r="108" spans="1:10" ht="30.75" customHeight="1" x14ac:dyDescent="0.25">
      <c r="A108" s="36"/>
      <c r="B108" s="37"/>
      <c r="C108" s="35"/>
      <c r="D108" s="25" t="s">
        <v>20</v>
      </c>
      <c r="E108" s="12">
        <v>0</v>
      </c>
      <c r="F108" s="12">
        <v>0</v>
      </c>
      <c r="G108" s="12">
        <v>0</v>
      </c>
      <c r="H108" s="12">
        <f t="shared" si="35"/>
        <v>0</v>
      </c>
      <c r="I108" s="13">
        <v>0</v>
      </c>
      <c r="J108" s="25"/>
    </row>
    <row r="109" spans="1:10" ht="31.5" x14ac:dyDescent="0.25">
      <c r="A109" s="36"/>
      <c r="B109" s="37"/>
      <c r="C109" s="35"/>
      <c r="D109" s="25" t="s">
        <v>21</v>
      </c>
      <c r="E109" s="12">
        <v>0</v>
      </c>
      <c r="F109" s="12">
        <v>0</v>
      </c>
      <c r="G109" s="12">
        <v>0</v>
      </c>
      <c r="H109" s="12">
        <f t="shared" si="35"/>
        <v>0</v>
      </c>
      <c r="I109" s="13">
        <v>0</v>
      </c>
      <c r="J109" s="25"/>
    </row>
    <row r="110" spans="1:10" ht="25.5" customHeight="1" x14ac:dyDescent="0.25">
      <c r="A110" s="37" t="s">
        <v>22</v>
      </c>
      <c r="B110" s="37"/>
      <c r="C110" s="40"/>
      <c r="D110" s="9" t="s">
        <v>17</v>
      </c>
      <c r="E110" s="10">
        <f>SUM(E111:E114)</f>
        <v>1959487.9999999998</v>
      </c>
      <c r="F110" s="10">
        <f>SUM(F111:F114)</f>
        <v>1946386.2999999998</v>
      </c>
      <c r="G110" s="10">
        <f>SUM(G111:G114)</f>
        <v>1363206.6</v>
      </c>
      <c r="H110" s="10">
        <f>SUM(G110-F110)</f>
        <v>-583179.69999999972</v>
      </c>
      <c r="I110" s="11">
        <f>SUM(G110/F110)*100%</f>
        <v>0.70037823426932266</v>
      </c>
      <c r="J110" s="25"/>
    </row>
    <row r="111" spans="1:10" ht="33" customHeight="1" x14ac:dyDescent="0.25">
      <c r="A111" s="37"/>
      <c r="B111" s="37"/>
      <c r="C111" s="40"/>
      <c r="D111" s="25" t="s">
        <v>18</v>
      </c>
      <c r="E111" s="12">
        <f>SUM(E15+E31+E36+E41+E46+E51+E56+E61+E66+E76+E81+E86+E91+E96+E101+E106)</f>
        <v>52469.9</v>
      </c>
      <c r="F111" s="12">
        <f t="shared" ref="F111:G111" si="36">SUM(F15+F31+F36+F41+F46+F51+F56+F61+F66+F76+F81+F86+F91+F96+F101+F106)</f>
        <v>52469.9</v>
      </c>
      <c r="G111" s="12">
        <f t="shared" si="36"/>
        <v>30611.1</v>
      </c>
      <c r="H111" s="12">
        <f t="shared" ref="H111:H112" si="37">SUM(H15+H31+H36+H41+H46+H51+H56+H61+H66+H76+H81+H86+H91+H96+H101+H106)</f>
        <v>-21858.800000000003</v>
      </c>
      <c r="I111" s="13">
        <f t="shared" ref="I111:I114" si="38">SUM(G111/F111*100%)</f>
        <v>0.58340305584725716</v>
      </c>
      <c r="J111" s="25"/>
    </row>
    <row r="112" spans="1:10" ht="36.75" customHeight="1" x14ac:dyDescent="0.25">
      <c r="A112" s="37"/>
      <c r="B112" s="37"/>
      <c r="C112" s="40"/>
      <c r="D112" s="25" t="s">
        <v>19</v>
      </c>
      <c r="E112" s="12">
        <f>SUM(E16+E32+E37+E42+E52+E57+E67+E72+E77+E82+E87+E92+E102+E97+E107)</f>
        <v>1390231.7</v>
      </c>
      <c r="F112" s="12">
        <f t="shared" ref="F112:G112" si="39">SUM(F16+F32+F37+F42+F52+F57+F67+F72+F77+F82+F87+F92+F102+F97+F107)</f>
        <v>1377130.1</v>
      </c>
      <c r="G112" s="12">
        <f t="shared" si="39"/>
        <v>1001322.7999999999</v>
      </c>
      <c r="H112" s="12">
        <f t="shared" si="37"/>
        <v>-375807.29999999987</v>
      </c>
      <c r="I112" s="13">
        <f t="shared" si="38"/>
        <v>0.72710835381493721</v>
      </c>
      <c r="J112" s="25"/>
    </row>
    <row r="113" spans="1:10" ht="21" customHeight="1" x14ac:dyDescent="0.25">
      <c r="A113" s="37"/>
      <c r="B113" s="37"/>
      <c r="C113" s="40"/>
      <c r="D113" s="25" t="s">
        <v>20</v>
      </c>
      <c r="E113" s="12">
        <f>SUM(E17+E33+E38+E43+E48+E53+E58+E68+E73+E78+E83+E88+E98+E103+E108)</f>
        <v>399754</v>
      </c>
      <c r="F113" s="12">
        <f>SUM(F17+F33+F38+F43+F48+F53+F58+F68+F73+F78+F83+F88+F98+F103+F108)+F63</f>
        <v>399753.9</v>
      </c>
      <c r="G113" s="12">
        <f t="shared" ref="F113:G113" si="40">SUM(G17+G33+G38+G43+G48+G53+G58+G68+G73+G78+G83+G88+G98+G103+G108)</f>
        <v>271974.59999999998</v>
      </c>
      <c r="H113" s="12">
        <f t="shared" ref="H113" si="41">SUM(H17+H33+H38+H43+H48+H53+H58+H63+H68+H78+H83+H88+H93+H98+H103+H108+H73)</f>
        <v>-127779.30000000002</v>
      </c>
      <c r="I113" s="13">
        <f t="shared" si="38"/>
        <v>0.68035508846817994</v>
      </c>
      <c r="J113" s="25"/>
    </row>
    <row r="114" spans="1:10" ht="31.5" x14ac:dyDescent="0.25">
      <c r="A114" s="37"/>
      <c r="B114" s="37"/>
      <c r="C114" s="40"/>
      <c r="D114" s="25" t="s">
        <v>21</v>
      </c>
      <c r="E114" s="12">
        <f>SUM(E18+E34+E39+E44+E49+E54+E59+E64+E69+E79+E84+E89+E94+E99+E104+E109)</f>
        <v>117032.4</v>
      </c>
      <c r="F114" s="12">
        <f t="shared" ref="F114:G114" si="42">SUM(F18+F34+F39+F44+F49+F54+F59+F64+F69+F79+F84+F89+F94+F99+F104+F109)</f>
        <v>117032.4</v>
      </c>
      <c r="G114" s="12">
        <f t="shared" si="42"/>
        <v>59298.1</v>
      </c>
      <c r="H114" s="12">
        <f>SUM(H18+H34+H39+H44+H49+H54+H59+H64+H69+H79+H84+H89+H94+H99+H104+H109)</f>
        <v>-57734.3</v>
      </c>
      <c r="I114" s="13">
        <f t="shared" si="38"/>
        <v>0.50668105584436451</v>
      </c>
      <c r="J114" s="25"/>
    </row>
    <row r="115" spans="1:10" ht="15.75" x14ac:dyDescent="0.25">
      <c r="A115" s="40" t="s">
        <v>46</v>
      </c>
      <c r="B115" s="40"/>
      <c r="C115" s="25"/>
      <c r="D115" s="25"/>
      <c r="E115" s="12"/>
      <c r="F115" s="12"/>
      <c r="G115" s="12"/>
      <c r="H115" s="12"/>
      <c r="I115" s="13"/>
      <c r="J115" s="25"/>
    </row>
    <row r="116" spans="1:10" ht="15.75" x14ac:dyDescent="0.25">
      <c r="A116" s="37" t="s">
        <v>65</v>
      </c>
      <c r="B116" s="37"/>
      <c r="C116" s="40"/>
      <c r="D116" s="9" t="s">
        <v>17</v>
      </c>
      <c r="E116" s="10">
        <f>SUM(E117:E120)</f>
        <v>0</v>
      </c>
      <c r="F116" s="10">
        <f>SUM(F117:F120)</f>
        <v>0</v>
      </c>
      <c r="G116" s="10">
        <f>SUM(G117:G120)</f>
        <v>0</v>
      </c>
      <c r="H116" s="10">
        <f t="shared" si="14"/>
        <v>0</v>
      </c>
      <c r="I116" s="11">
        <v>0</v>
      </c>
      <c r="J116" s="25"/>
    </row>
    <row r="117" spans="1:10" ht="15.75" x14ac:dyDescent="0.25">
      <c r="A117" s="37"/>
      <c r="B117" s="37"/>
      <c r="C117" s="40"/>
      <c r="D117" s="25" t="s">
        <v>18</v>
      </c>
      <c r="E117" s="12">
        <f>SUM(E76+E91+E106)</f>
        <v>0</v>
      </c>
      <c r="F117" s="12">
        <f t="shared" ref="F117:G117" si="43">SUM(F76+F91+F106)</f>
        <v>0</v>
      </c>
      <c r="G117" s="12">
        <f t="shared" si="43"/>
        <v>0</v>
      </c>
      <c r="H117" s="12">
        <f t="shared" ref="H117:H121" si="44">SUM(G117-F117)</f>
        <v>0</v>
      </c>
      <c r="I117" s="13">
        <v>0</v>
      </c>
      <c r="J117" s="25"/>
    </row>
    <row r="118" spans="1:10" ht="31.5" customHeight="1" x14ac:dyDescent="0.25">
      <c r="A118" s="37"/>
      <c r="B118" s="37"/>
      <c r="C118" s="40"/>
      <c r="D118" s="25" t="s">
        <v>19</v>
      </c>
      <c r="E118" s="12">
        <f t="shared" ref="E118:G120" si="45">SUM(E77+E92+E107)</f>
        <v>0</v>
      </c>
      <c r="F118" s="12">
        <f t="shared" si="45"/>
        <v>0</v>
      </c>
      <c r="G118" s="12">
        <f t="shared" si="45"/>
        <v>0</v>
      </c>
      <c r="H118" s="12">
        <f>SUM(G118-F118)</f>
        <v>0</v>
      </c>
      <c r="I118" s="13">
        <v>0</v>
      </c>
      <c r="J118" s="25"/>
    </row>
    <row r="119" spans="1:10" ht="15.75" x14ac:dyDescent="0.25">
      <c r="A119" s="37"/>
      <c r="B119" s="37"/>
      <c r="C119" s="40"/>
      <c r="D119" s="25" t="s">
        <v>20</v>
      </c>
      <c r="E119" s="12">
        <f t="shared" si="45"/>
        <v>0</v>
      </c>
      <c r="F119" s="12">
        <f t="shared" si="45"/>
        <v>0</v>
      </c>
      <c r="G119" s="12">
        <f t="shared" si="45"/>
        <v>0</v>
      </c>
      <c r="H119" s="12">
        <f>SUM(G119-F119)</f>
        <v>0</v>
      </c>
      <c r="I119" s="13">
        <v>0</v>
      </c>
      <c r="J119" s="25"/>
    </row>
    <row r="120" spans="1:10" ht="31.5" x14ac:dyDescent="0.25">
      <c r="A120" s="37"/>
      <c r="B120" s="37"/>
      <c r="C120" s="40"/>
      <c r="D120" s="25" t="s">
        <v>21</v>
      </c>
      <c r="E120" s="12">
        <f t="shared" si="45"/>
        <v>0</v>
      </c>
      <c r="F120" s="12">
        <f t="shared" si="45"/>
        <v>0</v>
      </c>
      <c r="G120" s="12">
        <f t="shared" si="45"/>
        <v>0</v>
      </c>
      <c r="H120" s="12">
        <f t="shared" si="44"/>
        <v>0</v>
      </c>
      <c r="I120" s="13">
        <v>0</v>
      </c>
      <c r="J120" s="25"/>
    </row>
    <row r="121" spans="1:10" ht="15.75" x14ac:dyDescent="0.25">
      <c r="A121" s="37" t="s">
        <v>23</v>
      </c>
      <c r="B121" s="37"/>
      <c r="C121" s="40"/>
      <c r="D121" s="9" t="s">
        <v>17</v>
      </c>
      <c r="E121" s="10">
        <f>SUM(E122:E125)</f>
        <v>1959487.9999999998</v>
      </c>
      <c r="F121" s="10">
        <f t="shared" ref="F121:G121" si="46">SUM(F122:F125)</f>
        <v>1946386.2999999998</v>
      </c>
      <c r="G121" s="10">
        <f t="shared" si="46"/>
        <v>1363206.6</v>
      </c>
      <c r="H121" s="10">
        <f t="shared" si="44"/>
        <v>-583179.69999999972</v>
      </c>
      <c r="I121" s="11">
        <f t="shared" ref="I121:I136" si="47">SUM(G121/F121*100%)</f>
        <v>0.70037823426932266</v>
      </c>
      <c r="J121" s="25"/>
    </row>
    <row r="122" spans="1:10" ht="15.75" x14ac:dyDescent="0.25">
      <c r="A122" s="37"/>
      <c r="B122" s="37"/>
      <c r="C122" s="40"/>
      <c r="D122" s="25" t="s">
        <v>18</v>
      </c>
      <c r="E122" s="12">
        <f>SUM(E111-E117)</f>
        <v>52469.9</v>
      </c>
      <c r="F122" s="12">
        <f t="shared" ref="F122:H122" si="48">SUM(F111-F117)</f>
        <v>52469.9</v>
      </c>
      <c r="G122" s="12">
        <f t="shared" si="48"/>
        <v>30611.1</v>
      </c>
      <c r="H122" s="12">
        <f t="shared" si="48"/>
        <v>-21858.800000000003</v>
      </c>
      <c r="I122" s="13">
        <f t="shared" si="47"/>
        <v>0.58340305584725716</v>
      </c>
      <c r="J122" s="25"/>
    </row>
    <row r="123" spans="1:10" ht="31.5" x14ac:dyDescent="0.25">
      <c r="A123" s="37"/>
      <c r="B123" s="37"/>
      <c r="C123" s="40"/>
      <c r="D123" s="25" t="s">
        <v>19</v>
      </c>
      <c r="E123" s="12">
        <f t="shared" ref="E123:H125" si="49">SUM(E112-E118)</f>
        <v>1390231.7</v>
      </c>
      <c r="F123" s="12">
        <f t="shared" si="49"/>
        <v>1377130.1</v>
      </c>
      <c r="G123" s="12">
        <f t="shared" si="49"/>
        <v>1001322.7999999999</v>
      </c>
      <c r="H123" s="12">
        <f t="shared" si="49"/>
        <v>-375807.29999999987</v>
      </c>
      <c r="I123" s="13">
        <f t="shared" si="47"/>
        <v>0.72710835381493721</v>
      </c>
      <c r="J123" s="25"/>
    </row>
    <row r="124" spans="1:10" ht="15.75" x14ac:dyDescent="0.25">
      <c r="A124" s="37"/>
      <c r="B124" s="37"/>
      <c r="C124" s="40"/>
      <c r="D124" s="25" t="s">
        <v>20</v>
      </c>
      <c r="E124" s="12">
        <f t="shared" si="49"/>
        <v>399754</v>
      </c>
      <c r="F124" s="12">
        <f t="shared" si="49"/>
        <v>399753.9</v>
      </c>
      <c r="G124" s="12">
        <f t="shared" si="49"/>
        <v>271974.59999999998</v>
      </c>
      <c r="H124" s="12">
        <f t="shared" si="49"/>
        <v>-127779.30000000002</v>
      </c>
      <c r="I124" s="13">
        <f t="shared" si="47"/>
        <v>0.68035508846817994</v>
      </c>
      <c r="J124" s="25"/>
    </row>
    <row r="125" spans="1:10" ht="30.75" customHeight="1" x14ac:dyDescent="0.25">
      <c r="A125" s="37"/>
      <c r="B125" s="37"/>
      <c r="C125" s="40"/>
      <c r="D125" s="25" t="s">
        <v>21</v>
      </c>
      <c r="E125" s="12">
        <f t="shared" si="49"/>
        <v>117032.4</v>
      </c>
      <c r="F125" s="12">
        <f t="shared" si="49"/>
        <v>117032.4</v>
      </c>
      <c r="G125" s="12">
        <f t="shared" si="49"/>
        <v>59298.1</v>
      </c>
      <c r="H125" s="12">
        <f t="shared" si="49"/>
        <v>-57734.3</v>
      </c>
      <c r="I125" s="13">
        <f t="shared" si="47"/>
        <v>0.50668105584436451</v>
      </c>
      <c r="J125" s="25"/>
    </row>
    <row r="126" spans="1:10" ht="15.75" x14ac:dyDescent="0.25">
      <c r="A126" s="40" t="s">
        <v>46</v>
      </c>
      <c r="B126" s="40"/>
      <c r="C126" s="25"/>
      <c r="D126" s="25"/>
      <c r="E126" s="12"/>
      <c r="F126" s="12"/>
      <c r="G126" s="12"/>
      <c r="H126" s="12"/>
      <c r="I126" s="13"/>
      <c r="J126" s="25"/>
    </row>
    <row r="127" spans="1:10" ht="30.75" customHeight="1" x14ac:dyDescent="0.25">
      <c r="A127" s="47" t="s">
        <v>66</v>
      </c>
      <c r="B127" s="47"/>
      <c r="C127" s="35"/>
      <c r="D127" s="22" t="s">
        <v>17</v>
      </c>
      <c r="E127" s="10">
        <f>SUM(E128:E131)</f>
        <v>0</v>
      </c>
      <c r="F127" s="10">
        <f t="shared" ref="F127:H127" si="50">SUM(F128:F131)</f>
        <v>0</v>
      </c>
      <c r="G127" s="10">
        <f t="shared" si="50"/>
        <v>0</v>
      </c>
      <c r="H127" s="10">
        <f t="shared" si="50"/>
        <v>0</v>
      </c>
      <c r="I127" s="11">
        <v>0</v>
      </c>
      <c r="J127" s="25"/>
    </row>
    <row r="128" spans="1:10" ht="30.75" customHeight="1" x14ac:dyDescent="0.25">
      <c r="A128" s="47"/>
      <c r="B128" s="47"/>
      <c r="C128" s="35"/>
      <c r="D128" s="23" t="s">
        <v>18</v>
      </c>
      <c r="E128" s="12">
        <v>0</v>
      </c>
      <c r="F128" s="12">
        <v>0</v>
      </c>
      <c r="G128" s="12">
        <v>0</v>
      </c>
      <c r="H128" s="12">
        <v>0</v>
      </c>
      <c r="I128" s="13">
        <v>0</v>
      </c>
      <c r="J128" s="25"/>
    </row>
    <row r="129" spans="1:10" ht="30.75" customHeight="1" x14ac:dyDescent="0.25">
      <c r="A129" s="47"/>
      <c r="B129" s="47"/>
      <c r="C129" s="35"/>
      <c r="D129" s="23" t="s">
        <v>19</v>
      </c>
      <c r="E129" s="12">
        <v>0</v>
      </c>
      <c r="F129" s="12">
        <v>0</v>
      </c>
      <c r="G129" s="12">
        <v>0</v>
      </c>
      <c r="H129" s="12">
        <v>0</v>
      </c>
      <c r="I129" s="13">
        <v>0</v>
      </c>
      <c r="J129" s="25"/>
    </row>
    <row r="130" spans="1:10" ht="15.75" x14ac:dyDescent="0.25">
      <c r="A130" s="47"/>
      <c r="B130" s="47"/>
      <c r="C130" s="35"/>
      <c r="D130" s="23" t="s">
        <v>20</v>
      </c>
      <c r="E130" s="12">
        <v>0</v>
      </c>
      <c r="F130" s="12">
        <v>0</v>
      </c>
      <c r="G130" s="12">
        <v>0</v>
      </c>
      <c r="H130" s="12">
        <v>0</v>
      </c>
      <c r="I130" s="13">
        <v>0</v>
      </c>
      <c r="J130" s="25"/>
    </row>
    <row r="131" spans="1:10" ht="31.5" x14ac:dyDescent="0.25">
      <c r="A131" s="47"/>
      <c r="B131" s="47"/>
      <c r="C131" s="35"/>
      <c r="D131" s="23" t="s">
        <v>21</v>
      </c>
      <c r="E131" s="12">
        <v>0</v>
      </c>
      <c r="F131" s="12">
        <v>0</v>
      </c>
      <c r="G131" s="12">
        <v>0</v>
      </c>
      <c r="H131" s="12">
        <v>0</v>
      </c>
      <c r="I131" s="13">
        <v>0</v>
      </c>
      <c r="J131" s="25"/>
    </row>
    <row r="132" spans="1:10" ht="15.75" x14ac:dyDescent="0.25">
      <c r="A132" s="47" t="s">
        <v>67</v>
      </c>
      <c r="B132" s="47"/>
      <c r="C132" s="35"/>
      <c r="D132" s="22" t="s">
        <v>17</v>
      </c>
      <c r="E132" s="10">
        <f>SUM(E133:E136)</f>
        <v>1959487.9999999998</v>
      </c>
      <c r="F132" s="10">
        <f t="shared" ref="F132:H132" si="51">SUM(F133:F136)</f>
        <v>1946386.2999999998</v>
      </c>
      <c r="G132" s="10">
        <f t="shared" si="51"/>
        <v>1363206.6</v>
      </c>
      <c r="H132" s="10">
        <f t="shared" si="51"/>
        <v>-583179.69999999995</v>
      </c>
      <c r="I132" s="13">
        <f t="shared" si="47"/>
        <v>0.70037823426932266</v>
      </c>
      <c r="J132" s="25"/>
    </row>
    <row r="133" spans="1:10" ht="30.75" customHeight="1" x14ac:dyDescent="0.25">
      <c r="A133" s="47"/>
      <c r="B133" s="47"/>
      <c r="C133" s="35"/>
      <c r="D133" s="23" t="s">
        <v>18</v>
      </c>
      <c r="E133" s="12">
        <f>SUM(E122)</f>
        <v>52469.9</v>
      </c>
      <c r="F133" s="12">
        <f t="shared" ref="F133:H133" si="52">SUM(F122)</f>
        <v>52469.9</v>
      </c>
      <c r="G133" s="12">
        <f t="shared" si="52"/>
        <v>30611.1</v>
      </c>
      <c r="H133" s="12">
        <f t="shared" si="52"/>
        <v>-21858.800000000003</v>
      </c>
      <c r="I133" s="13">
        <f t="shared" si="47"/>
        <v>0.58340305584725716</v>
      </c>
      <c r="J133" s="25"/>
    </row>
    <row r="134" spans="1:10" ht="30.75" customHeight="1" x14ac:dyDescent="0.25">
      <c r="A134" s="47"/>
      <c r="B134" s="47"/>
      <c r="C134" s="35"/>
      <c r="D134" s="23" t="s">
        <v>19</v>
      </c>
      <c r="E134" s="12">
        <f>SUM(E123)</f>
        <v>1390231.7</v>
      </c>
      <c r="F134" s="12">
        <f t="shared" ref="F134:H134" si="53">SUM(F123)</f>
        <v>1377130.1</v>
      </c>
      <c r="G134" s="12">
        <f t="shared" si="53"/>
        <v>1001322.7999999999</v>
      </c>
      <c r="H134" s="12">
        <f t="shared" si="53"/>
        <v>-375807.29999999987</v>
      </c>
      <c r="I134" s="13">
        <f t="shared" si="47"/>
        <v>0.72710835381493721</v>
      </c>
      <c r="J134" s="25"/>
    </row>
    <row r="135" spans="1:10" ht="30.75" customHeight="1" x14ac:dyDescent="0.25">
      <c r="A135" s="47"/>
      <c r="B135" s="47"/>
      <c r="C135" s="35"/>
      <c r="D135" s="23" t="s">
        <v>20</v>
      </c>
      <c r="E135" s="12">
        <f>SUM(E124)</f>
        <v>399754</v>
      </c>
      <c r="F135" s="12">
        <f t="shared" ref="F135:H135" si="54">SUM(F124)</f>
        <v>399753.9</v>
      </c>
      <c r="G135" s="12">
        <f t="shared" si="54"/>
        <v>271974.59999999998</v>
      </c>
      <c r="H135" s="12">
        <f t="shared" si="54"/>
        <v>-127779.30000000002</v>
      </c>
      <c r="I135" s="13">
        <f t="shared" si="47"/>
        <v>0.68035508846817994</v>
      </c>
      <c r="J135" s="25"/>
    </row>
    <row r="136" spans="1:10" ht="31.5" x14ac:dyDescent="0.25">
      <c r="A136" s="47"/>
      <c r="B136" s="47"/>
      <c r="C136" s="35"/>
      <c r="D136" s="23" t="s">
        <v>21</v>
      </c>
      <c r="E136" s="12">
        <f>SUM(E125)</f>
        <v>117032.4</v>
      </c>
      <c r="F136" s="12">
        <f t="shared" ref="F136:H136" si="55">SUM(F125)</f>
        <v>117032.4</v>
      </c>
      <c r="G136" s="12">
        <f t="shared" si="55"/>
        <v>59298.1</v>
      </c>
      <c r="H136" s="12">
        <f t="shared" si="55"/>
        <v>-57734.3</v>
      </c>
      <c r="I136" s="13">
        <f t="shared" si="47"/>
        <v>0.50668105584436451</v>
      </c>
      <c r="J136" s="25"/>
    </row>
    <row r="137" spans="1:10" ht="15.75" x14ac:dyDescent="0.25">
      <c r="A137" s="40" t="s">
        <v>46</v>
      </c>
      <c r="B137" s="40"/>
      <c r="C137" s="25"/>
      <c r="D137" s="25"/>
      <c r="E137" s="12"/>
      <c r="F137" s="12"/>
      <c r="G137" s="12"/>
      <c r="H137" s="12"/>
      <c r="I137" s="13"/>
      <c r="J137" s="25"/>
    </row>
    <row r="138" spans="1:10" ht="15.75" x14ac:dyDescent="0.25">
      <c r="A138" s="40" t="s">
        <v>43</v>
      </c>
      <c r="B138" s="40"/>
      <c r="C138" s="40" t="s">
        <v>33</v>
      </c>
      <c r="D138" s="9" t="s">
        <v>17</v>
      </c>
      <c r="E138" s="10">
        <f>SUM(E139:E142)</f>
        <v>1932820.0999999996</v>
      </c>
      <c r="F138" s="10">
        <f t="shared" ref="F138:G138" si="56">SUM(F139:F142)</f>
        <v>1916773.2999999998</v>
      </c>
      <c r="G138" s="10">
        <f t="shared" si="56"/>
        <v>1354875.6</v>
      </c>
      <c r="H138" s="10">
        <f t="shared" ref="H138:H148" si="57">SUM(G138-F138)</f>
        <v>-561897.69999999972</v>
      </c>
      <c r="I138" s="11">
        <f t="shared" ref="I138:I151" si="58">SUM(G138/F138*100%)</f>
        <v>0.7068522918177127</v>
      </c>
      <c r="J138" s="25"/>
    </row>
    <row r="139" spans="1:10" ht="15.75" x14ac:dyDescent="0.25">
      <c r="A139" s="40"/>
      <c r="B139" s="40"/>
      <c r="C139" s="40"/>
      <c r="D139" s="25" t="s">
        <v>18</v>
      </c>
      <c r="E139" s="12">
        <f t="shared" ref="E139:H142" si="59">SUM(E111-E117-E81-E61)</f>
        <v>52469.9</v>
      </c>
      <c r="F139" s="12">
        <f t="shared" si="59"/>
        <v>52469.9</v>
      </c>
      <c r="G139" s="12">
        <f t="shared" si="59"/>
        <v>30611.1</v>
      </c>
      <c r="H139" s="12">
        <f t="shared" si="59"/>
        <v>-21858.800000000003</v>
      </c>
      <c r="I139" s="13">
        <f t="shared" si="58"/>
        <v>0.58340305584725716</v>
      </c>
      <c r="J139" s="25"/>
    </row>
    <row r="140" spans="1:10" ht="31.5" x14ac:dyDescent="0.25">
      <c r="A140" s="40"/>
      <c r="B140" s="40"/>
      <c r="C140" s="40"/>
      <c r="D140" s="25" t="s">
        <v>19</v>
      </c>
      <c r="E140" s="12">
        <f t="shared" si="59"/>
        <v>1390231.7</v>
      </c>
      <c r="F140" s="12">
        <f t="shared" si="59"/>
        <v>1377130.1</v>
      </c>
      <c r="G140" s="12">
        <f t="shared" si="59"/>
        <v>1001322.7999999999</v>
      </c>
      <c r="H140" s="12">
        <f t="shared" si="59"/>
        <v>-375807.29999999987</v>
      </c>
      <c r="I140" s="13">
        <f t="shared" si="58"/>
        <v>0.72710835381493721</v>
      </c>
      <c r="J140" s="25"/>
    </row>
    <row r="141" spans="1:10" ht="21" customHeight="1" x14ac:dyDescent="0.25">
      <c r="A141" s="40"/>
      <c r="B141" s="40"/>
      <c r="C141" s="40"/>
      <c r="D141" s="25" t="s">
        <v>20</v>
      </c>
      <c r="E141" s="12">
        <f t="shared" si="59"/>
        <v>373086.1</v>
      </c>
      <c r="F141" s="12">
        <f t="shared" si="59"/>
        <v>370140.9</v>
      </c>
      <c r="G141" s="12">
        <f t="shared" si="59"/>
        <v>263643.59999999998</v>
      </c>
      <c r="H141" s="12">
        <f t="shared" si="59"/>
        <v>-106497.30000000002</v>
      </c>
      <c r="I141" s="13">
        <f t="shared" si="58"/>
        <v>0.71227902671658272</v>
      </c>
      <c r="J141" s="25"/>
    </row>
    <row r="142" spans="1:10" ht="31.5" x14ac:dyDescent="0.25">
      <c r="A142" s="40"/>
      <c r="B142" s="40"/>
      <c r="C142" s="40"/>
      <c r="D142" s="25" t="s">
        <v>21</v>
      </c>
      <c r="E142" s="12">
        <f t="shared" si="59"/>
        <v>117032.4</v>
      </c>
      <c r="F142" s="12">
        <f t="shared" si="59"/>
        <v>117032.4</v>
      </c>
      <c r="G142" s="12">
        <f t="shared" si="59"/>
        <v>59298.1</v>
      </c>
      <c r="H142" s="12">
        <f t="shared" si="59"/>
        <v>-57734.3</v>
      </c>
      <c r="I142" s="13">
        <f t="shared" si="58"/>
        <v>0.50668105584436451</v>
      </c>
      <c r="J142" s="25"/>
    </row>
    <row r="143" spans="1:10" ht="15.75" x14ac:dyDescent="0.25">
      <c r="A143" s="40" t="s">
        <v>44</v>
      </c>
      <c r="B143" s="40"/>
      <c r="C143" s="40" t="s">
        <v>34</v>
      </c>
      <c r="D143" s="9" t="s">
        <v>17</v>
      </c>
      <c r="E143" s="10">
        <f>SUM(E144:E147)</f>
        <v>0</v>
      </c>
      <c r="F143" s="10">
        <f t="shared" ref="F143:G143" si="60">SUM(F144:F147)</f>
        <v>0</v>
      </c>
      <c r="G143" s="10">
        <f t="shared" si="60"/>
        <v>0</v>
      </c>
      <c r="H143" s="10">
        <f t="shared" ref="H143" si="61">SUM(G143-F143)</f>
        <v>0</v>
      </c>
      <c r="I143" s="11">
        <v>0</v>
      </c>
      <c r="J143" s="25"/>
    </row>
    <row r="144" spans="1:10" ht="15.75" x14ac:dyDescent="0.25">
      <c r="A144" s="40"/>
      <c r="B144" s="40"/>
      <c r="C144" s="40"/>
      <c r="D144" s="25" t="s">
        <v>18</v>
      </c>
      <c r="E144" s="12">
        <f t="shared" ref="E144:H147" si="62">SUM(E76+E91+E106)</f>
        <v>0</v>
      </c>
      <c r="F144" s="12">
        <f t="shared" si="62"/>
        <v>0</v>
      </c>
      <c r="G144" s="12">
        <f t="shared" si="62"/>
        <v>0</v>
      </c>
      <c r="H144" s="12">
        <f t="shared" si="62"/>
        <v>0</v>
      </c>
      <c r="I144" s="13">
        <v>0</v>
      </c>
      <c r="J144" s="25"/>
    </row>
    <row r="145" spans="1:10" ht="31.5" x14ac:dyDescent="0.25">
      <c r="A145" s="40"/>
      <c r="B145" s="40"/>
      <c r="C145" s="40"/>
      <c r="D145" s="25" t="s">
        <v>19</v>
      </c>
      <c r="E145" s="12">
        <f t="shared" si="62"/>
        <v>0</v>
      </c>
      <c r="F145" s="12">
        <f t="shared" si="62"/>
        <v>0</v>
      </c>
      <c r="G145" s="12">
        <f t="shared" si="62"/>
        <v>0</v>
      </c>
      <c r="H145" s="12">
        <f t="shared" si="62"/>
        <v>0</v>
      </c>
      <c r="I145" s="13">
        <v>0</v>
      </c>
      <c r="J145" s="25"/>
    </row>
    <row r="146" spans="1:10" ht="15.75" x14ac:dyDescent="0.25">
      <c r="A146" s="40"/>
      <c r="B146" s="40"/>
      <c r="C146" s="40"/>
      <c r="D146" s="25" t="s">
        <v>20</v>
      </c>
      <c r="E146" s="12">
        <f t="shared" si="62"/>
        <v>0</v>
      </c>
      <c r="F146" s="12">
        <f t="shared" si="62"/>
        <v>0</v>
      </c>
      <c r="G146" s="12">
        <f t="shared" si="62"/>
        <v>0</v>
      </c>
      <c r="H146" s="12">
        <f t="shared" si="62"/>
        <v>0</v>
      </c>
      <c r="I146" s="13">
        <v>0</v>
      </c>
      <c r="J146" s="25"/>
    </row>
    <row r="147" spans="1:10" ht="31.5" x14ac:dyDescent="0.25">
      <c r="A147" s="40"/>
      <c r="B147" s="40"/>
      <c r="C147" s="40"/>
      <c r="D147" s="25" t="s">
        <v>21</v>
      </c>
      <c r="E147" s="12">
        <f t="shared" si="62"/>
        <v>0</v>
      </c>
      <c r="F147" s="12">
        <f t="shared" si="62"/>
        <v>0</v>
      </c>
      <c r="G147" s="12">
        <f t="shared" si="62"/>
        <v>0</v>
      </c>
      <c r="H147" s="12">
        <f t="shared" si="62"/>
        <v>0</v>
      </c>
      <c r="I147" s="13">
        <v>0</v>
      </c>
      <c r="J147" s="25"/>
    </row>
    <row r="148" spans="1:10" ht="15.75" x14ac:dyDescent="0.25">
      <c r="A148" s="40" t="s">
        <v>45</v>
      </c>
      <c r="B148" s="40"/>
      <c r="C148" s="40" t="s">
        <v>42</v>
      </c>
      <c r="D148" s="9" t="s">
        <v>17</v>
      </c>
      <c r="E148" s="10">
        <f>SUM(E149:E152)</f>
        <v>26667.9</v>
      </c>
      <c r="F148" s="10">
        <f t="shared" ref="F148:G148" si="63">SUM(F149:F152)</f>
        <v>29613</v>
      </c>
      <c r="G148" s="10">
        <f t="shared" si="63"/>
        <v>8331</v>
      </c>
      <c r="H148" s="10">
        <f t="shared" si="57"/>
        <v>-21282</v>
      </c>
      <c r="I148" s="11">
        <f>SUM(G148/F148*100%)</f>
        <v>0.28132914598318304</v>
      </c>
      <c r="J148" s="25"/>
    </row>
    <row r="149" spans="1:10" ht="15.75" x14ac:dyDescent="0.25">
      <c r="A149" s="40"/>
      <c r="B149" s="40"/>
      <c r="C149" s="40"/>
      <c r="D149" s="25" t="s">
        <v>18</v>
      </c>
      <c r="E149" s="12">
        <f t="shared" ref="E149:H152" si="64">SUM(E61+E81)</f>
        <v>0</v>
      </c>
      <c r="F149" s="12">
        <f t="shared" si="64"/>
        <v>0</v>
      </c>
      <c r="G149" s="12">
        <f t="shared" si="64"/>
        <v>0</v>
      </c>
      <c r="H149" s="12">
        <f t="shared" si="64"/>
        <v>0</v>
      </c>
      <c r="I149" s="13">
        <v>0</v>
      </c>
      <c r="J149" s="25"/>
    </row>
    <row r="150" spans="1:10" ht="31.5" x14ac:dyDescent="0.25">
      <c r="A150" s="40"/>
      <c r="B150" s="40"/>
      <c r="C150" s="40"/>
      <c r="D150" s="25" t="s">
        <v>19</v>
      </c>
      <c r="E150" s="12">
        <f t="shared" si="64"/>
        <v>0</v>
      </c>
      <c r="F150" s="12">
        <f t="shared" si="64"/>
        <v>0</v>
      </c>
      <c r="G150" s="12">
        <f t="shared" si="64"/>
        <v>0</v>
      </c>
      <c r="H150" s="12">
        <f t="shared" si="64"/>
        <v>0</v>
      </c>
      <c r="I150" s="13">
        <v>0</v>
      </c>
      <c r="J150" s="25"/>
    </row>
    <row r="151" spans="1:10" ht="15.75" x14ac:dyDescent="0.25">
      <c r="A151" s="40"/>
      <c r="B151" s="40"/>
      <c r="C151" s="40"/>
      <c r="D151" s="25" t="s">
        <v>20</v>
      </c>
      <c r="E151" s="12">
        <f t="shared" si="64"/>
        <v>26667.9</v>
      </c>
      <c r="F151" s="12">
        <f>SUM(F63+F83)</f>
        <v>29613</v>
      </c>
      <c r="G151" s="12">
        <f t="shared" si="64"/>
        <v>8331</v>
      </c>
      <c r="H151" s="12">
        <f t="shared" si="64"/>
        <v>-21282</v>
      </c>
      <c r="I151" s="13">
        <f t="shared" si="58"/>
        <v>0.28132914598318304</v>
      </c>
      <c r="J151" s="25"/>
    </row>
    <row r="152" spans="1:10" ht="31.5" x14ac:dyDescent="0.25">
      <c r="A152" s="40"/>
      <c r="B152" s="40"/>
      <c r="C152" s="40"/>
      <c r="D152" s="25" t="s">
        <v>21</v>
      </c>
      <c r="E152" s="12">
        <f t="shared" si="64"/>
        <v>0</v>
      </c>
      <c r="F152" s="12">
        <f t="shared" si="64"/>
        <v>0</v>
      </c>
      <c r="G152" s="12">
        <f t="shared" si="64"/>
        <v>0</v>
      </c>
      <c r="H152" s="12">
        <f t="shared" si="64"/>
        <v>0</v>
      </c>
      <c r="I152" s="13">
        <v>0</v>
      </c>
      <c r="J152" s="25"/>
    </row>
    <row r="153" spans="1:10" ht="15.6" x14ac:dyDescent="0.3">
      <c r="A153" s="18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 ht="15.6" x14ac:dyDescent="0.3">
      <c r="A154" s="18"/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 ht="15.6" x14ac:dyDescent="0.3">
      <c r="A155" s="18"/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0" ht="15.6" x14ac:dyDescent="0.3">
      <c r="A156" s="18"/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.6" x14ac:dyDescent="0.3">
      <c r="A157" s="18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.75" x14ac:dyDescent="0.25">
      <c r="A158" s="46" t="s">
        <v>24</v>
      </c>
      <c r="B158" s="46"/>
      <c r="C158" s="46"/>
      <c r="D158" s="15"/>
      <c r="E158" s="15"/>
      <c r="F158" s="15"/>
      <c r="G158" s="15"/>
      <c r="H158" s="15"/>
      <c r="I158" s="15"/>
      <c r="J158" s="15"/>
    </row>
    <row r="159" spans="1:10" ht="4.5" customHeight="1" x14ac:dyDescent="0.3">
      <c r="A159" s="19"/>
      <c r="B159" s="19"/>
      <c r="C159" s="19"/>
      <c r="D159" s="15"/>
      <c r="E159" s="15"/>
      <c r="F159" s="15"/>
      <c r="G159" s="15"/>
      <c r="H159" s="15"/>
      <c r="I159" s="15"/>
      <c r="J159" s="15"/>
    </row>
    <row r="160" spans="1:10" ht="15.75" x14ac:dyDescent="0.25">
      <c r="A160" s="46" t="s">
        <v>78</v>
      </c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ht="15.75" x14ac:dyDescent="0.25">
      <c r="A161" s="46" t="s">
        <v>37</v>
      </c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ht="15.75" x14ac:dyDescent="0.25">
      <c r="A162" s="46" t="s">
        <v>38</v>
      </c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ht="15.75" x14ac:dyDescent="0.25">
      <c r="A163" s="48" t="s">
        <v>73</v>
      </c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 ht="15.75" x14ac:dyDescent="0.25">
      <c r="A164" s="48" t="s">
        <v>71</v>
      </c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 ht="15.75" x14ac:dyDescent="0.25">
      <c r="A165" s="16"/>
      <c r="B165" s="17"/>
      <c r="C165" s="17"/>
      <c r="D165" s="17"/>
      <c r="E165" s="16"/>
      <c r="F165" s="16"/>
      <c r="G165" s="17" t="s">
        <v>72</v>
      </c>
      <c r="H165" s="17"/>
      <c r="I165" s="17"/>
      <c r="J165" s="17"/>
    </row>
    <row r="166" spans="1:10" ht="15.75" x14ac:dyDescent="0.25">
      <c r="A166" s="15" t="s">
        <v>79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4.45" x14ac:dyDescent="0.3">
      <c r="A167" s="20"/>
      <c r="B167" s="1"/>
      <c r="C167" s="1"/>
    </row>
    <row r="168" spans="1:10" ht="14.45" x14ac:dyDescent="0.3">
      <c r="A168" s="1"/>
      <c r="B168" s="1"/>
      <c r="C168" s="1"/>
    </row>
  </sheetData>
  <mergeCells count="93">
    <mergeCell ref="A19:J19"/>
    <mergeCell ref="C127:C131"/>
    <mergeCell ref="C132:C136"/>
    <mergeCell ref="A163:J163"/>
    <mergeCell ref="A164:J164"/>
    <mergeCell ref="A158:C158"/>
    <mergeCell ref="C95:C99"/>
    <mergeCell ref="C75:C79"/>
    <mergeCell ref="B70:B84"/>
    <mergeCell ref="A70:A84"/>
    <mergeCell ref="C80:C84"/>
    <mergeCell ref="A105:A109"/>
    <mergeCell ref="B105:B109"/>
    <mergeCell ref="C105:C109"/>
    <mergeCell ref="A127:B131"/>
    <mergeCell ref="A132:B136"/>
    <mergeCell ref="A126:B126"/>
    <mergeCell ref="B14:B18"/>
    <mergeCell ref="C14:C18"/>
    <mergeCell ref="A160:J160"/>
    <mergeCell ref="A161:J161"/>
    <mergeCell ref="A85:A94"/>
    <mergeCell ref="B85:B94"/>
    <mergeCell ref="C50:C54"/>
    <mergeCell ref="A40:A44"/>
    <mergeCell ref="C40:C44"/>
    <mergeCell ref="A45:A49"/>
    <mergeCell ref="C45:C49"/>
    <mergeCell ref="C65:C69"/>
    <mergeCell ref="B45:B49"/>
    <mergeCell ref="B50:B54"/>
    <mergeCell ref="A65:A69"/>
    <mergeCell ref="A162:J162"/>
    <mergeCell ref="B20:B24"/>
    <mergeCell ref="B25:B29"/>
    <mergeCell ref="A20:A24"/>
    <mergeCell ref="A25:A29"/>
    <mergeCell ref="C20:C24"/>
    <mergeCell ref="C25:C29"/>
    <mergeCell ref="A148:B152"/>
    <mergeCell ref="C148:C152"/>
    <mergeCell ref="A143:B147"/>
    <mergeCell ref="C143:C147"/>
    <mergeCell ref="A30:A34"/>
    <mergeCell ref="C30:C34"/>
    <mergeCell ref="A35:A39"/>
    <mergeCell ref="C35:C39"/>
    <mergeCell ref="C90:C94"/>
    <mergeCell ref="A2:J2"/>
    <mergeCell ref="A3:J3"/>
    <mergeCell ref="A4:J4"/>
    <mergeCell ref="A5:J5"/>
    <mergeCell ref="A6:J6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B40:B44"/>
    <mergeCell ref="A137:B137"/>
    <mergeCell ref="A138:B142"/>
    <mergeCell ref="C138:C142"/>
    <mergeCell ref="A115:B115"/>
    <mergeCell ref="A121:B125"/>
    <mergeCell ref="C121:C125"/>
    <mergeCell ref="A116:B120"/>
    <mergeCell ref="C116:C120"/>
    <mergeCell ref="C100:C104"/>
    <mergeCell ref="A100:A104"/>
    <mergeCell ref="B100:B104"/>
    <mergeCell ref="A110:B114"/>
    <mergeCell ref="C110:C114"/>
    <mergeCell ref="C85:C89"/>
    <mergeCell ref="A95:A99"/>
    <mergeCell ref="C55:C59"/>
    <mergeCell ref="A50:A54"/>
    <mergeCell ref="B95:B99"/>
    <mergeCell ref="B65:B69"/>
    <mergeCell ref="C60:C64"/>
    <mergeCell ref="A55:A64"/>
    <mergeCell ref="B55:B64"/>
    <mergeCell ref="C70:C74"/>
  </mergeCells>
  <pageMargins left="0.31496062992125984" right="0.31496062992125984" top="0.35433070866141736" bottom="0.35433070866141736" header="0.31496062992125984" footer="0.31496062992125984"/>
  <pageSetup paperSize="9" scale="60" fitToHeight="7" orientation="landscape" r:id="rId1"/>
  <rowBreaks count="6" manualBreakCount="6">
    <brk id="18" max="9" man="1"/>
    <brk id="41" max="9" man="1"/>
    <brk id="57" max="9" man="1"/>
    <brk id="74" max="9" man="1"/>
    <brk id="104" max="9" man="1"/>
    <brk id="1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2022-10-18T07:56:16Z</cp:lastPrinted>
  <dcterms:created xsi:type="dcterms:W3CDTF">2019-04-02T06:48:00Z</dcterms:created>
  <dcterms:modified xsi:type="dcterms:W3CDTF">2022-10-18T08:03:41Z</dcterms:modified>
</cp:coreProperties>
</file>