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21075" windowHeight="9090"/>
  </bookViews>
  <sheets>
    <sheet name="отчет за 2016 год" sheetId="4" r:id="rId1"/>
    <sheet name="отчет за 2015 год" sheetId="3" r:id="rId2"/>
    <sheet name="отчет за 2014 год" sheetId="2" r:id="rId3"/>
    <sheet name="таблица 1" sheetId="1" r:id="rId4"/>
  </sheets>
  <definedNames>
    <definedName name="Excel_BuiltIn_Print_Titles_3" localSheetId="2">#REF!</definedName>
    <definedName name="Excel_BuiltIn_Print_Titles_3" localSheetId="1">#REF!</definedName>
    <definedName name="Excel_BuiltIn_Print_Titles_3" localSheetId="0">#REF!</definedName>
    <definedName name="Excel_BuiltIn_Print_Titles_3">#REF!</definedName>
    <definedName name="_xlnm.Print_Titles" localSheetId="2">'отчет за 2014 год'!$8:$8</definedName>
    <definedName name="_xlnm.Print_Titles" localSheetId="1">'отчет за 2015 год'!$8:$8</definedName>
    <definedName name="_xlnm.Print_Titles" localSheetId="0">'отчет за 2016 год'!$8:$8</definedName>
    <definedName name="_xlnm.Print_Titles" localSheetId="3">'таблица 1'!$6:$6</definedName>
  </definedNames>
  <calcPr calcId="145621"/>
</workbook>
</file>

<file path=xl/calcChain.xml><?xml version="1.0" encoding="utf-8"?>
<calcChain xmlns="http://schemas.openxmlformats.org/spreadsheetml/2006/main">
  <c r="K12" i="4" l="1"/>
  <c r="K13" i="4"/>
  <c r="K14" i="4"/>
  <c r="K15" i="4"/>
  <c r="K16" i="4"/>
  <c r="K11" i="4"/>
  <c r="J12" i="4"/>
  <c r="J13" i="4"/>
  <c r="J14" i="4"/>
  <c r="J15" i="4"/>
  <c r="J16" i="4"/>
  <c r="J11" i="4"/>
  <c r="E18" i="3" l="1"/>
  <c r="I34" i="3"/>
  <c r="H34" i="3"/>
  <c r="I33" i="3"/>
  <c r="H33" i="3"/>
  <c r="I32" i="3"/>
  <c r="H32" i="3"/>
  <c r="I31" i="3"/>
  <c r="H31" i="3"/>
  <c r="I29" i="3"/>
  <c r="H29" i="3"/>
  <c r="I25" i="3"/>
  <c r="H25" i="3"/>
  <c r="I22" i="3"/>
  <c r="H22" i="3"/>
  <c r="I21" i="3"/>
  <c r="H21" i="3"/>
  <c r="I20" i="3"/>
  <c r="H20" i="3"/>
  <c r="I19" i="3"/>
  <c r="H19" i="3"/>
  <c r="I18" i="3"/>
  <c r="H18" i="3"/>
  <c r="F18" i="3"/>
  <c r="I17" i="3"/>
  <c r="H17" i="3"/>
  <c r="A17" i="3"/>
  <c r="I16" i="3"/>
  <c r="H16" i="3"/>
  <c r="I13" i="3"/>
  <c r="H13" i="3"/>
  <c r="H32" i="2" l="1"/>
  <c r="H33" i="2"/>
  <c r="H34" i="2"/>
  <c r="H31" i="2"/>
  <c r="H29" i="2"/>
  <c r="H25" i="2"/>
  <c r="H17" i="2"/>
  <c r="H18" i="2"/>
  <c r="H19" i="2"/>
  <c r="H20" i="2"/>
  <c r="H21" i="2"/>
  <c r="H22" i="2"/>
  <c r="H16" i="2"/>
  <c r="H13" i="2"/>
  <c r="I32" i="2" l="1"/>
  <c r="I33" i="2"/>
  <c r="I34" i="2"/>
  <c r="I31" i="2"/>
  <c r="I29" i="2"/>
  <c r="I25" i="2"/>
  <c r="I17" i="2"/>
  <c r="I18" i="2"/>
  <c r="I19" i="2"/>
  <c r="I20" i="2"/>
  <c r="I21" i="2"/>
  <c r="I22" i="2"/>
  <c r="I16" i="2"/>
  <c r="I13" i="2"/>
  <c r="G18" i="2"/>
  <c r="F18" i="2"/>
  <c r="E18" i="2"/>
  <c r="A17" i="2"/>
  <c r="K26" i="1" l="1"/>
  <c r="J26" i="1"/>
  <c r="I26" i="1"/>
  <c r="H26" i="1"/>
  <c r="G26" i="1"/>
  <c r="F26" i="1"/>
  <c r="E26" i="1"/>
  <c r="D26" i="1"/>
  <c r="L18" i="1"/>
  <c r="L17" i="1"/>
  <c r="L15" i="1"/>
  <c r="K15" i="1"/>
  <c r="J15" i="1"/>
  <c r="I15" i="1"/>
  <c r="H15" i="1"/>
  <c r="G15" i="1"/>
  <c r="F15" i="1"/>
  <c r="E15" i="1"/>
  <c r="D15" i="1"/>
  <c r="F14" i="1"/>
  <c r="G14" i="1" s="1"/>
  <c r="H14" i="1" s="1"/>
  <c r="I14" i="1" s="1"/>
  <c r="J14" i="1" s="1"/>
  <c r="K14" i="1" s="1"/>
  <c r="L14" i="1" s="1"/>
  <c r="A14" i="1"/>
  <c r="G13" i="1"/>
  <c r="H13" i="1" s="1"/>
  <c r="I13" i="1" s="1"/>
  <c r="J13" i="1" s="1"/>
  <c r="K13" i="1" s="1"/>
  <c r="L13" i="1" s="1"/>
  <c r="L10" i="1"/>
</calcChain>
</file>

<file path=xl/comments1.xml><?xml version="1.0" encoding="utf-8"?>
<comments xmlns="http://schemas.openxmlformats.org/spreadsheetml/2006/main">
  <authors>
    <author>Автор</author>
  </authors>
  <commentList>
    <comment ref="E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согласно утвержденному плану -город +сквер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учетом расширения -площадь взята из ПИРов (Тарутина Е.Н.)</t>
        </r>
      </text>
    </comment>
    <comment ref="H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ростом 103%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G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ростом ежегодно -102,5%</t>
        </r>
      </text>
    </comment>
    <comment ref="D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согласно утвержденному плану -город +сквер</t>
        </r>
      </text>
    </comment>
    <comment ref="F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ростом ежегодно 1,015 (+1,5%)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учетом расширения -площадь взята из ПИРов (Тарутина Е.Н.)</t>
        </r>
      </text>
    </comment>
    <comment ref="G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ростом 103%</t>
        </r>
      </text>
    </comment>
    <comment ref="J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ростом 103%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взята произвольно</t>
        </r>
      </text>
    </comment>
  </commentList>
</comments>
</file>

<file path=xl/sharedStrings.xml><?xml version="1.0" encoding="utf-8"?>
<sst xmlns="http://schemas.openxmlformats.org/spreadsheetml/2006/main" count="328" uniqueCount="105">
  <si>
    <t>Таблица 1</t>
  </si>
  <si>
    <t>Система показателей, характеризующих результаты реализации муниципальной программы</t>
  </si>
  <si>
    <t>"Благоустройство города Югорска на 2014-2020 годы"</t>
  </si>
  <si>
    <t>№ п/п</t>
  </si>
  <si>
    <t>Наименование показателей результатов</t>
  </si>
  <si>
    <t>Ед. измерения</t>
  </si>
  <si>
    <t>Базовый показатель на начало реализации программы</t>
  </si>
  <si>
    <t>Значение показателей по годам</t>
  </si>
  <si>
    <t>Целевое значение показателя на момент окончания действия программы</t>
  </si>
  <si>
    <t>2014 год</t>
  </si>
  <si>
    <t>2015 год</t>
  </si>
  <si>
    <t>2016 год</t>
  </si>
  <si>
    <t>2017 год</t>
  </si>
  <si>
    <t xml:space="preserve">2018 год </t>
  </si>
  <si>
    <t>2019 год</t>
  </si>
  <si>
    <t>2020 год</t>
  </si>
  <si>
    <t>Показатели непосредственных результатов</t>
  </si>
  <si>
    <t>Подпрограмма 1 "Благоустройство территорий города Югорска на 2014-2020 годы"</t>
  </si>
  <si>
    <t>Задача 1.Развитие и поддержка инициатив жителей города по благоустройству территорий.</t>
  </si>
  <si>
    <t>Количество выполненных мероприятий по благоустройству дворовых территорий, в т.ч. по наказам избирателей</t>
  </si>
  <si>
    <t>ед.</t>
  </si>
  <si>
    <t>в год, без нарастания, а % - в нарастании-конечный показатель?</t>
  </si>
  <si>
    <t>Подпрограмма 2 "Содержание и текущий ремонт объектов благоустройства в городе Югорске на 2014-2020 годы"</t>
  </si>
  <si>
    <t>Задача 1.Приведение объектов благоустройства  в надлежащее санитарно-техническом состояние</t>
  </si>
  <si>
    <t xml:space="preserve">Протяженность обслуживаемых сетей уличного освещения </t>
  </si>
  <si>
    <t>км</t>
  </si>
  <si>
    <t>Площадь  обслуживаемых газонов</t>
  </si>
  <si>
    <t>тыс.кв.м</t>
  </si>
  <si>
    <t>Площадь обслуживаемой  территории  кладбищ</t>
  </si>
  <si>
    <t>га</t>
  </si>
  <si>
    <t>с учетом расширения</t>
  </si>
  <si>
    <t>Количество обслуживаемых объектов благоустройства (мероприятий)</t>
  </si>
  <si>
    <t>Количество обслуживаемых  пожарных водоёмов</t>
  </si>
  <si>
    <t>Количество обслуживаемых пожарных гидрантов</t>
  </si>
  <si>
    <t>Общая площадь снесенных ветхих строений</t>
  </si>
  <si>
    <t xml:space="preserve">Отдельное мероприятие 1 «Санитарный отлов безнадзорных и бродячих  животных» </t>
  </si>
  <si>
    <t>Задача 2.Регулирование численности безнадзорных и бродячих животных</t>
  </si>
  <si>
    <t>Количество отловленных безнадзорных  и бродячих животных</t>
  </si>
  <si>
    <t>Показатели конечных результатов</t>
  </si>
  <si>
    <t>Цель: Комплексное благоустройство и озеленение города Югорска, создание благоприятных, комфортных и безопасных условий для проживания и отдыха жителей города Югорска"</t>
  </si>
  <si>
    <t>Доля благоустроенных  дворовых территорий от общей потребности благоустройства дворовых территорий</t>
  </si>
  <si>
    <t>%</t>
  </si>
  <si>
    <t>всего необходимо благоустроить 25 дворов (25 детских площадок)</t>
  </si>
  <si>
    <t>2.1</t>
  </si>
  <si>
    <t>Доля содержания и текущего ремонта уличного освещения от общей протяженности сетей уличного освещения</t>
  </si>
  <si>
    <t>2.2</t>
  </si>
  <si>
    <t>Доля содержания, ухода и ремонта газонов и зеленых насаждений от общего количества газонов и зеленых насаждений</t>
  </si>
  <si>
    <t>2.3</t>
  </si>
  <si>
    <t>Доля содержания городских кладбищ от общей площади городских кладбищ</t>
  </si>
  <si>
    <t>2.4</t>
  </si>
  <si>
    <t>Доля содержания и текущего ремонта объектов  благоустройства города от общего количества объектов благоустройства города</t>
  </si>
  <si>
    <t>приложение 3 к порядку</t>
  </si>
  <si>
    <t>Отчет</t>
  </si>
  <si>
    <t>о достижении целевых показателей эффективности</t>
  </si>
  <si>
    <t>муниципальной программы "Благоустройство города Югорска на 2014-2020 годы"</t>
  </si>
  <si>
    <t>за 2014 год</t>
  </si>
  <si>
    <t>Фактическое значение за прошлый аналогичный период                             (2013 год)</t>
  </si>
  <si>
    <t>Отчетный период</t>
  </si>
  <si>
    <t>Плановое значение</t>
  </si>
  <si>
    <t>Фактическое значение</t>
  </si>
  <si>
    <t>Отклонение</t>
  </si>
  <si>
    <t>Относительное значение, % (гр.7 - гр.6*100%)</t>
  </si>
  <si>
    <r>
      <t>Обоснование отклонения</t>
    </r>
    <r>
      <rPr>
        <sz val="8"/>
        <rFont val="Times New Roman"/>
        <family val="1"/>
        <charset val="204"/>
      </rPr>
      <t xml:space="preserve"> (отклонение составляет </t>
    </r>
    <r>
      <rPr>
        <sz val="8"/>
        <rFont val="Calibri"/>
        <family val="2"/>
        <charset val="204"/>
      </rPr>
      <t>˂</t>
    </r>
    <r>
      <rPr>
        <sz val="8"/>
        <rFont val="Times New Roman"/>
        <family val="1"/>
        <charset val="204"/>
      </rPr>
      <t xml:space="preserve"> или </t>
    </r>
    <r>
      <rPr>
        <sz val="8"/>
        <rFont val="Calibri"/>
        <family val="2"/>
        <charset val="204"/>
      </rPr>
      <t>˃</t>
    </r>
    <r>
      <rPr>
        <sz val="8"/>
        <rFont val="Times New Roman"/>
        <family val="1"/>
        <charset val="204"/>
      </rPr>
      <t xml:space="preserve"> 5% от планового значения)</t>
    </r>
  </si>
  <si>
    <t>Ответственный исполнитель /соисполнитель</t>
  </si>
  <si>
    <t>в соответствии с распоряжениеми администрации города и выделенными бюджетными ассигнованиями</t>
  </si>
  <si>
    <t>в соответствии с выделенными бюджетными ассигнованиями и исполненными муниципальными контрактами</t>
  </si>
  <si>
    <t>Департамент жилищно-коммунального и строительного комплекса</t>
  </si>
  <si>
    <t>Бандурин В.К.</t>
  </si>
  <si>
    <t>Смолина Е.А.</t>
  </si>
  <si>
    <t>(34675)7-03-66</t>
  </si>
  <si>
    <t>(ответственный исполнитель)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</si>
  <si>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</si>
  <si>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</si>
  <si>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</si>
  <si>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</si>
  <si>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Управление по бухгалтерскому учету и отчетности</t>
  </si>
  <si>
    <t>Михайлова Л.А.</t>
  </si>
  <si>
    <t>Бочарова О.В.</t>
  </si>
  <si>
    <t>(34675)5-00-47</t>
  </si>
  <si>
    <t>(соисполнитель)</t>
  </si>
  <si>
    <t xml:space="preserve">Дата составления отчета </t>
  </si>
  <si>
    <r>
      <rPr>
        <u/>
        <sz val="12"/>
        <rFont val="Times New Roman"/>
        <family val="1"/>
        <charset val="204"/>
      </rPr>
      <t xml:space="preserve">13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января</t>
    </r>
    <r>
      <rPr>
        <sz val="12"/>
        <rFont val="Times New Roman"/>
        <family val="1"/>
        <charset val="204"/>
      </rPr>
      <t xml:space="preserve">  /2015 года</t>
    </r>
  </si>
  <si>
    <t>в соответствии с утвержденным актом о наличии и муниципальным  контрактом</t>
  </si>
  <si>
    <t>в соответствии с актом инвентаризации и муниципальным контрактом</t>
  </si>
  <si>
    <t>в соответствии с дополнительно  выделенными бюджетными ассигнованиями  и исполненными муниципальными контрактами</t>
  </si>
  <si>
    <t>ДЖКиСК</t>
  </si>
  <si>
    <t>ДЖКиСК/Управление бухгалтерского учета и отчетности</t>
  </si>
  <si>
    <t>Абсолютное значение (гр.7 - гр.6)</t>
  </si>
  <si>
    <t>за 2015 год</t>
  </si>
  <si>
    <t>Фактическое значение за прошлый аналогичный период                             (2014 год)</t>
  </si>
  <si>
    <r>
      <rPr>
        <u/>
        <sz val="12"/>
        <rFont val="Times New Roman"/>
        <family val="1"/>
        <charset val="204"/>
      </rPr>
      <t xml:space="preserve">15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января</t>
    </r>
    <r>
      <rPr>
        <sz val="12"/>
        <rFont val="Times New Roman"/>
        <family val="1"/>
        <charset val="204"/>
      </rPr>
      <t xml:space="preserve">  /2016 года</t>
    </r>
  </si>
  <si>
    <t>Наименование целевого показателя</t>
  </si>
  <si>
    <t>Ед. изм.</t>
  </si>
  <si>
    <t>Фактическое значение за предыдущие отчетные периоды</t>
  </si>
  <si>
    <r>
      <t>Обоснование отклонения</t>
    </r>
    <r>
      <rPr>
        <sz val="8"/>
        <rFont val="Times New Roman"/>
        <family val="1"/>
        <charset val="204"/>
      </rPr>
      <t xml:space="preserve"> (отклонение составляет более</t>
    </r>
    <r>
      <rPr>
        <sz val="8"/>
        <rFont val="Times New Roman"/>
        <family val="1"/>
        <charset val="204"/>
      </rPr>
      <t xml:space="preserve"> 5% от планового значения)</t>
    </r>
  </si>
  <si>
    <r>
      <t xml:space="preserve">муниципальной программы </t>
    </r>
    <r>
      <rPr>
        <b/>
        <u/>
        <sz val="12"/>
        <rFont val="Times New Roman"/>
        <family val="1"/>
        <charset val="204"/>
      </rPr>
      <t>"Благоустройство города Югорска на 2014-2020 годы"</t>
    </r>
  </si>
  <si>
    <t>за 2016 год</t>
  </si>
  <si>
    <r>
      <rPr>
        <u/>
        <sz val="10"/>
        <rFont val="Times New Roman"/>
        <family val="1"/>
        <charset val="204"/>
      </rPr>
      <t>2014</t>
    </r>
    <r>
      <rPr>
        <sz val="10"/>
        <rFont val="Times New Roman"/>
        <family val="1"/>
        <charset val="204"/>
      </rPr>
      <t xml:space="preserve"> год</t>
    </r>
  </si>
  <si>
    <r>
      <rPr>
        <u/>
        <sz val="10"/>
        <rFont val="Times New Roman"/>
        <family val="1"/>
        <charset val="204"/>
      </rPr>
      <t xml:space="preserve">2015 </t>
    </r>
    <r>
      <rPr>
        <sz val="10"/>
        <rFont val="Times New Roman"/>
        <family val="1"/>
        <charset val="204"/>
      </rPr>
      <t>год</t>
    </r>
  </si>
  <si>
    <t>(Ф.И.О. ответственного за составление формы)</t>
  </si>
  <si>
    <t>(34675)7-03-25</t>
  </si>
  <si>
    <r>
      <t>10</t>
    </r>
    <r>
      <rPr>
        <u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февраля</t>
    </r>
    <r>
      <rPr>
        <sz val="12"/>
        <rFont val="Times New Roman"/>
        <family val="1"/>
        <charset val="204"/>
      </rPr>
      <t xml:space="preserve">  /</t>
    </r>
    <r>
      <rPr>
        <u/>
        <sz val="12"/>
        <rFont val="Times New Roman"/>
        <family val="1"/>
        <charset val="204"/>
      </rPr>
      <t>2017</t>
    </r>
    <r>
      <rPr>
        <sz val="12"/>
        <rFont val="Times New Roman"/>
        <family val="1"/>
        <charset val="204"/>
      </rPr>
      <t xml:space="preserve"> года</t>
    </r>
  </si>
  <si>
    <t>Абсолютное значение *</t>
  </si>
  <si>
    <t>Относительное значение, % *</t>
  </si>
  <si>
    <t>ДЖКиСК/УБУиО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</si>
</sst>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FF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rgb="FF0000FF"/>
      <name val="Arial Cyr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7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rgb="FF0000FF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141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/>
    </xf>
    <xf numFmtId="0" fontId="1" fillId="0" borderId="0" xfId="1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9" fillId="0" borderId="0" xfId="1" applyFont="1"/>
    <xf numFmtId="0" fontId="10" fillId="0" borderId="2" xfId="1" applyFont="1" applyBorder="1" applyAlignment="1">
      <alignment horizontal="justify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3" fontId="22" fillId="0" borderId="1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3" fontId="23" fillId="0" borderId="1" xfId="1" applyNumberFormat="1" applyFont="1" applyBorder="1" applyAlignment="1">
      <alignment horizontal="center" vertical="center" wrapText="1"/>
    </xf>
    <xf numFmtId="164" fontId="19" fillId="0" borderId="9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Border="1" applyAlignment="1" applyProtection="1">
      <alignment horizontal="center" vertical="center" wrapText="1"/>
    </xf>
    <xf numFmtId="164" fontId="24" fillId="0" borderId="9" xfId="0" applyNumberFormat="1" applyFont="1" applyFill="1" applyBorder="1" applyAlignment="1">
      <alignment horizontal="center" vertical="center" wrapText="1"/>
    </xf>
    <xf numFmtId="49" fontId="19" fillId="0" borderId="9" xfId="1" applyNumberFormat="1" applyFont="1" applyBorder="1" applyAlignment="1">
      <alignment horizontal="center" wrapText="1"/>
    </xf>
    <xf numFmtId="49" fontId="22" fillId="0" borderId="8" xfId="0" applyNumberFormat="1" applyFont="1" applyBorder="1" applyAlignment="1">
      <alignment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164" fontId="20" fillId="0" borderId="0" xfId="0" applyNumberFormat="1" applyFont="1" applyFill="1" applyBorder="1" applyAlignment="1" applyProtection="1">
      <alignment horizontal="center" vertical="top" wrapText="1"/>
    </xf>
    <xf numFmtId="164" fontId="20" fillId="0" borderId="0" xfId="0" applyNumberFormat="1" applyFont="1" applyFill="1" applyBorder="1" applyAlignment="1">
      <alignment horizontal="center" vertical="top" wrapText="1"/>
    </xf>
    <xf numFmtId="49" fontId="20" fillId="0" borderId="0" xfId="1" applyNumberFormat="1" applyFont="1" applyBorder="1" applyAlignment="1">
      <alignment horizontal="center" vertical="top" wrapText="1"/>
    </xf>
    <xf numFmtId="49" fontId="22" fillId="0" borderId="0" xfId="0" applyNumberFormat="1" applyFont="1" applyBorder="1" applyAlignment="1">
      <alignment vertical="top" wrapText="1"/>
    </xf>
    <xf numFmtId="164" fontId="25" fillId="0" borderId="0" xfId="0" applyNumberFormat="1" applyFont="1" applyFill="1" applyBorder="1" applyAlignment="1">
      <alignment horizontal="center" vertical="top" wrapText="1"/>
    </xf>
    <xf numFmtId="164" fontId="19" fillId="0" borderId="9" xfId="0" applyNumberFormat="1" applyFont="1" applyFill="1" applyBorder="1" applyAlignment="1" applyProtection="1">
      <alignment horizontal="center" wrapText="1"/>
    </xf>
    <xf numFmtId="164" fontId="19" fillId="0" borderId="0" xfId="0" applyNumberFormat="1" applyFont="1" applyFill="1" applyBorder="1" applyAlignment="1" applyProtection="1">
      <alignment horizontal="center" wrapText="1"/>
    </xf>
    <xf numFmtId="164" fontId="24" fillId="0" borderId="9" xfId="0" applyNumberFormat="1" applyFont="1" applyFill="1" applyBorder="1" applyAlignment="1">
      <alignment horizontal="center" wrapText="1"/>
    </xf>
    <xf numFmtId="49" fontId="22" fillId="0" borderId="0" xfId="0" applyNumberFormat="1" applyFont="1" applyBorder="1" applyAlignment="1">
      <alignment vertical="center" wrapText="1"/>
    </xf>
    <xf numFmtId="0" fontId="19" fillId="0" borderId="0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164" fontId="24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7" fillId="0" borderId="0" xfId="0" applyNumberFormat="1" applyFont="1" applyFill="1" applyBorder="1" applyAlignment="1" applyProtection="1">
      <alignment vertical="center" wrapText="1"/>
    </xf>
    <xf numFmtId="0" fontId="2" fillId="0" borderId="2" xfId="1" applyFont="1" applyBorder="1" applyAlignment="1">
      <alignment horizontal="left" vertical="center" wrapText="1"/>
    </xf>
    <xf numFmtId="164" fontId="27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20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1" applyFont="1" applyAlignment="1">
      <alignment horizontal="right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left" wrapText="1"/>
    </xf>
    <xf numFmtId="164" fontId="20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2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49" fontId="22" fillId="0" borderId="0" xfId="0" applyNumberFormat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28" fillId="0" borderId="14" xfId="1" applyFont="1" applyBorder="1" applyAlignment="1">
      <alignment horizontal="center" vertical="center" wrapText="1"/>
    </xf>
    <xf numFmtId="0" fontId="28" fillId="0" borderId="7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wrapText="1"/>
    </xf>
    <xf numFmtId="164" fontId="17" fillId="0" borderId="9" xfId="0" applyNumberFormat="1" applyFont="1" applyFill="1" applyBorder="1" applyAlignment="1" applyProtection="1">
      <alignment horizontal="center" wrapText="1"/>
    </xf>
    <xf numFmtId="0" fontId="20" fillId="0" borderId="8" xfId="0" applyNumberFormat="1" applyFont="1" applyFill="1" applyBorder="1" applyAlignment="1" applyProtection="1">
      <alignment horizontal="left" vertical="top" wrapText="1"/>
    </xf>
    <xf numFmtId="164" fontId="20" fillId="0" borderId="0" xfId="0" applyNumberFormat="1" applyFont="1" applyFill="1" applyBorder="1" applyAlignment="1" applyProtection="1">
      <alignment horizontal="center" vertical="top" wrapText="1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3" fillId="0" borderId="0" xfId="1" applyFont="1" applyAlignment="1">
      <alignment horizontal="right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5"/>
  <sheetViews>
    <sheetView tabSelected="1" topLeftCell="A13" zoomScale="120" zoomScaleNormal="120" workbookViewId="0">
      <selection activeCell="C11" sqref="C11"/>
    </sheetView>
  </sheetViews>
  <sheetFormatPr defaultRowHeight="12.75" x14ac:dyDescent="0.2"/>
  <cols>
    <col min="1" max="1" width="4.140625" style="3" customWidth="1"/>
    <col min="2" max="2" width="29.85546875" style="3" customWidth="1"/>
    <col min="3" max="3" width="14.140625" style="3" customWidth="1"/>
    <col min="4" max="4" width="6.42578125" style="3" customWidth="1"/>
    <col min="5" max="5" width="9" style="3" customWidth="1"/>
    <col min="6" max="7" width="12.7109375" style="3" customWidth="1"/>
    <col min="8" max="9" width="11.42578125" style="3" customWidth="1"/>
    <col min="10" max="10" width="10.5703125" style="3" customWidth="1"/>
    <col min="11" max="11" width="11.85546875" style="3" customWidth="1"/>
    <col min="12" max="12" width="22.5703125" style="3" customWidth="1"/>
    <col min="13" max="16384" width="9.140625" style="3"/>
  </cols>
  <sheetData>
    <row r="1" spans="1:12" ht="15.75" x14ac:dyDescent="0.2">
      <c r="A1" s="1"/>
      <c r="B1" s="75"/>
      <c r="C1" s="75"/>
      <c r="D1" s="75"/>
      <c r="E1" s="75"/>
      <c r="K1" s="109" t="s">
        <v>51</v>
      </c>
      <c r="L1" s="109"/>
    </row>
    <row r="2" spans="1:12" ht="15.75" x14ac:dyDescent="0.2">
      <c r="A2" s="1"/>
      <c r="B2" s="110" t="s">
        <v>52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15.75" x14ac:dyDescent="0.2">
      <c r="A3" s="1"/>
      <c r="B3" s="110" t="s">
        <v>53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15.75" x14ac:dyDescent="0.2">
      <c r="A4" s="1"/>
      <c r="B4" s="110" t="s">
        <v>95</v>
      </c>
      <c r="C4" s="110"/>
      <c r="D4" s="111"/>
      <c r="E4" s="111"/>
      <c r="F4" s="111"/>
      <c r="G4" s="111"/>
      <c r="H4" s="111"/>
      <c r="I4" s="111"/>
      <c r="J4" s="111"/>
      <c r="K4" s="111"/>
      <c r="L4" s="111"/>
    </row>
    <row r="5" spans="1:12" ht="15.75" x14ac:dyDescent="0.2">
      <c r="A5" s="1"/>
      <c r="B5" s="112" t="s">
        <v>96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.75" x14ac:dyDescent="0.2">
      <c r="A6" s="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</row>
    <row r="7" spans="1:12" ht="24" customHeight="1" x14ac:dyDescent="0.2">
      <c r="A7" s="84" t="s">
        <v>3</v>
      </c>
      <c r="B7" s="96" t="s">
        <v>91</v>
      </c>
      <c r="C7" s="96" t="s">
        <v>63</v>
      </c>
      <c r="D7" s="96" t="s">
        <v>92</v>
      </c>
      <c r="E7" s="93" t="s">
        <v>6</v>
      </c>
      <c r="F7" s="89" t="s">
        <v>93</v>
      </c>
      <c r="G7" s="90"/>
      <c r="H7" s="104" t="s">
        <v>57</v>
      </c>
      <c r="I7" s="105"/>
      <c r="J7" s="106" t="s">
        <v>60</v>
      </c>
      <c r="K7" s="106"/>
      <c r="L7" s="84" t="s">
        <v>94</v>
      </c>
    </row>
    <row r="8" spans="1:12" ht="33" customHeight="1" x14ac:dyDescent="0.2">
      <c r="A8" s="85"/>
      <c r="B8" s="97"/>
      <c r="C8" s="97"/>
      <c r="D8" s="97"/>
      <c r="E8" s="94"/>
      <c r="F8" s="91"/>
      <c r="G8" s="92"/>
      <c r="H8" s="84" t="s">
        <v>58</v>
      </c>
      <c r="I8" s="84" t="s">
        <v>59</v>
      </c>
      <c r="J8" s="96" t="s">
        <v>102</v>
      </c>
      <c r="K8" s="107" t="s">
        <v>103</v>
      </c>
      <c r="L8" s="85"/>
    </row>
    <row r="9" spans="1:12" ht="24" customHeight="1" x14ac:dyDescent="0.2">
      <c r="A9" s="86"/>
      <c r="B9" s="98"/>
      <c r="C9" s="98"/>
      <c r="D9" s="98"/>
      <c r="E9" s="95"/>
      <c r="F9" s="76" t="s">
        <v>97</v>
      </c>
      <c r="G9" s="73" t="s">
        <v>98</v>
      </c>
      <c r="H9" s="86"/>
      <c r="I9" s="86"/>
      <c r="J9" s="98"/>
      <c r="K9" s="108"/>
      <c r="L9" s="86"/>
    </row>
    <row r="10" spans="1:12" ht="12.75" customHeight="1" x14ac:dyDescent="0.2">
      <c r="A10" s="73">
        <v>1</v>
      </c>
      <c r="B10" s="74">
        <v>2</v>
      </c>
      <c r="C10" s="74">
        <v>3</v>
      </c>
      <c r="D10" s="73">
        <v>4</v>
      </c>
      <c r="E10" s="73">
        <v>5</v>
      </c>
      <c r="F10" s="74">
        <v>6</v>
      </c>
      <c r="G10" s="74">
        <v>7</v>
      </c>
      <c r="H10" s="73">
        <v>8</v>
      </c>
      <c r="I10" s="73">
        <v>9</v>
      </c>
      <c r="J10" s="74">
        <v>10</v>
      </c>
      <c r="K10" s="74">
        <v>11</v>
      </c>
      <c r="L10" s="73">
        <v>12</v>
      </c>
    </row>
    <row r="11" spans="1:12" ht="44.25" customHeight="1" x14ac:dyDescent="0.2">
      <c r="A11" s="78">
        <v>1</v>
      </c>
      <c r="B11" s="79" t="s">
        <v>19</v>
      </c>
      <c r="C11" s="58" t="s">
        <v>104</v>
      </c>
      <c r="D11" s="80" t="s">
        <v>20</v>
      </c>
      <c r="E11" s="78">
        <v>3</v>
      </c>
      <c r="F11" s="78">
        <v>8</v>
      </c>
      <c r="G11" s="78">
        <v>3</v>
      </c>
      <c r="H11" s="82">
        <v>3</v>
      </c>
      <c r="I11" s="77">
        <v>17</v>
      </c>
      <c r="J11" s="74">
        <f>I11-H11</f>
        <v>14</v>
      </c>
      <c r="K11" s="10">
        <f>I11/H11*100%</f>
        <v>5.666666666666667</v>
      </c>
      <c r="L11" s="26" t="s">
        <v>84</v>
      </c>
    </row>
    <row r="12" spans="1:12" ht="44.25" customHeight="1" x14ac:dyDescent="0.2">
      <c r="A12" s="78">
        <v>2</v>
      </c>
      <c r="B12" s="81" t="s">
        <v>44</v>
      </c>
      <c r="C12" s="73" t="s">
        <v>85</v>
      </c>
      <c r="D12" s="78" t="s">
        <v>41</v>
      </c>
      <c r="E12" s="80">
        <v>100</v>
      </c>
      <c r="F12" s="80">
        <v>100</v>
      </c>
      <c r="G12" s="80">
        <v>100</v>
      </c>
      <c r="H12" s="80">
        <v>100</v>
      </c>
      <c r="I12" s="12">
        <v>100</v>
      </c>
      <c r="J12" s="74">
        <f t="shared" ref="J12:J16" si="0">I12-H12</f>
        <v>0</v>
      </c>
      <c r="K12" s="10">
        <f t="shared" ref="K12:K16" si="1">I12/H12*100%</f>
        <v>1</v>
      </c>
      <c r="L12" s="27"/>
    </row>
    <row r="13" spans="1:12" ht="48.75" customHeight="1" x14ac:dyDescent="0.2">
      <c r="A13" s="78">
        <v>3</v>
      </c>
      <c r="B13" s="81" t="s">
        <v>46</v>
      </c>
      <c r="C13" s="73" t="s">
        <v>85</v>
      </c>
      <c r="D13" s="78" t="s">
        <v>41</v>
      </c>
      <c r="E13" s="80">
        <v>100</v>
      </c>
      <c r="F13" s="80">
        <v>100</v>
      </c>
      <c r="G13" s="80">
        <v>100</v>
      </c>
      <c r="H13" s="80">
        <v>100</v>
      </c>
      <c r="I13" s="12">
        <v>100</v>
      </c>
      <c r="J13" s="74">
        <f t="shared" si="0"/>
        <v>0</v>
      </c>
      <c r="K13" s="10">
        <f t="shared" si="1"/>
        <v>1</v>
      </c>
      <c r="L13" s="27"/>
    </row>
    <row r="14" spans="1:12" ht="32.25" customHeight="1" x14ac:dyDescent="0.2">
      <c r="A14" s="78">
        <v>4</v>
      </c>
      <c r="B14" s="81" t="s">
        <v>48</v>
      </c>
      <c r="C14" s="73" t="s">
        <v>85</v>
      </c>
      <c r="D14" s="78" t="s">
        <v>41</v>
      </c>
      <c r="E14" s="80">
        <v>100</v>
      </c>
      <c r="F14" s="80">
        <v>100</v>
      </c>
      <c r="G14" s="80">
        <v>100</v>
      </c>
      <c r="H14" s="80">
        <v>100</v>
      </c>
      <c r="I14" s="12">
        <v>100</v>
      </c>
      <c r="J14" s="74">
        <f t="shared" si="0"/>
        <v>0</v>
      </c>
      <c r="K14" s="10">
        <f t="shared" si="1"/>
        <v>1</v>
      </c>
      <c r="L14" s="27"/>
    </row>
    <row r="15" spans="1:12" ht="50.25" customHeight="1" x14ac:dyDescent="0.2">
      <c r="A15" s="78">
        <v>5</v>
      </c>
      <c r="B15" s="81" t="s">
        <v>50</v>
      </c>
      <c r="C15" s="73" t="s">
        <v>85</v>
      </c>
      <c r="D15" s="78" t="s">
        <v>41</v>
      </c>
      <c r="E15" s="80">
        <v>100</v>
      </c>
      <c r="F15" s="80">
        <v>100</v>
      </c>
      <c r="G15" s="80">
        <v>100</v>
      </c>
      <c r="H15" s="80">
        <v>100</v>
      </c>
      <c r="I15" s="12">
        <v>100</v>
      </c>
      <c r="J15" s="74">
        <f t="shared" si="0"/>
        <v>0</v>
      </c>
      <c r="K15" s="10">
        <f t="shared" si="1"/>
        <v>1</v>
      </c>
      <c r="L15" s="27"/>
    </row>
    <row r="16" spans="1:12" ht="30" customHeight="1" x14ac:dyDescent="0.2">
      <c r="A16" s="78">
        <v>6</v>
      </c>
      <c r="B16" s="81" t="s">
        <v>37</v>
      </c>
      <c r="C16" s="78"/>
      <c r="D16" s="78" t="s">
        <v>20</v>
      </c>
      <c r="E16" s="78">
        <v>811</v>
      </c>
      <c r="F16" s="78">
        <v>850</v>
      </c>
      <c r="G16" s="78">
        <v>1055</v>
      </c>
      <c r="H16" s="82">
        <v>936</v>
      </c>
      <c r="I16" s="73">
        <v>936</v>
      </c>
      <c r="J16" s="74">
        <f t="shared" si="0"/>
        <v>0</v>
      </c>
      <c r="K16" s="10">
        <f t="shared" si="1"/>
        <v>1</v>
      </c>
      <c r="L16" s="73"/>
    </row>
    <row r="17" spans="1:12" x14ac:dyDescent="0.2">
      <c r="I17" s="83"/>
      <c r="J17" s="83"/>
      <c r="K17" s="83"/>
      <c r="L17" s="83"/>
    </row>
    <row r="18" spans="1:12" ht="48" customHeight="1" x14ac:dyDescent="0.25">
      <c r="A18" s="99" t="s">
        <v>66</v>
      </c>
      <c r="B18" s="99"/>
      <c r="C18" s="100" t="s">
        <v>67</v>
      </c>
      <c r="D18" s="100"/>
      <c r="E18" s="70"/>
      <c r="F18" s="28"/>
      <c r="G18" s="29"/>
      <c r="H18" s="29"/>
      <c r="I18" s="101" t="s">
        <v>68</v>
      </c>
      <c r="J18" s="101"/>
      <c r="K18" s="30"/>
      <c r="L18" s="31" t="s">
        <v>100</v>
      </c>
    </row>
    <row r="19" spans="1:12" ht="24" customHeight="1" x14ac:dyDescent="0.2">
      <c r="A19" s="32"/>
      <c r="B19" s="55" t="s">
        <v>70</v>
      </c>
      <c r="C19" s="102" t="s">
        <v>71</v>
      </c>
      <c r="D19" s="102"/>
      <c r="E19" s="55"/>
      <c r="F19" s="71" t="s">
        <v>72</v>
      </c>
      <c r="G19" s="71"/>
      <c r="H19" s="71"/>
      <c r="I19" s="103" t="s">
        <v>99</v>
      </c>
      <c r="J19" s="103"/>
      <c r="K19" s="35" t="s">
        <v>72</v>
      </c>
      <c r="L19" s="36" t="s">
        <v>74</v>
      </c>
    </row>
    <row r="20" spans="1:12" x14ac:dyDescent="0.2">
      <c r="A20" s="37"/>
      <c r="B20" s="33"/>
      <c r="C20" s="33"/>
      <c r="D20" s="33"/>
      <c r="E20" s="33"/>
      <c r="F20" s="71"/>
      <c r="G20" s="71"/>
      <c r="H20" s="71"/>
      <c r="I20" s="71"/>
      <c r="J20" s="71"/>
      <c r="K20" s="38"/>
      <c r="L20" s="36"/>
    </row>
    <row r="21" spans="1:12" ht="31.5" customHeight="1" x14ac:dyDescent="0.25">
      <c r="A21" s="99" t="s">
        <v>75</v>
      </c>
      <c r="B21" s="99"/>
      <c r="C21" s="100" t="s">
        <v>76</v>
      </c>
      <c r="D21" s="100"/>
      <c r="E21" s="70"/>
      <c r="F21" s="39"/>
      <c r="G21" s="40"/>
      <c r="H21" s="40"/>
      <c r="I21" s="101" t="s">
        <v>77</v>
      </c>
      <c r="J21" s="101"/>
      <c r="K21" s="41"/>
      <c r="L21" s="31" t="s">
        <v>78</v>
      </c>
    </row>
    <row r="22" spans="1:12" ht="26.25" customHeight="1" x14ac:dyDescent="0.2">
      <c r="A22" s="102" t="s">
        <v>79</v>
      </c>
      <c r="B22" s="102"/>
      <c r="C22" s="102" t="s">
        <v>71</v>
      </c>
      <c r="D22" s="102"/>
      <c r="E22" s="55"/>
      <c r="F22" s="71" t="s">
        <v>72</v>
      </c>
      <c r="G22" s="71"/>
      <c r="H22" s="71"/>
      <c r="I22" s="103" t="s">
        <v>99</v>
      </c>
      <c r="J22" s="103"/>
      <c r="K22" s="35" t="s">
        <v>72</v>
      </c>
      <c r="L22" s="36" t="s">
        <v>74</v>
      </c>
    </row>
    <row r="23" spans="1:12" ht="6.75" customHeight="1" x14ac:dyDescent="0.2">
      <c r="A23" s="42"/>
      <c r="B23" s="43"/>
      <c r="C23" s="44"/>
      <c r="D23" s="45"/>
      <c r="E23" s="45"/>
      <c r="F23" s="29"/>
      <c r="G23" s="29"/>
      <c r="H23" s="29"/>
      <c r="I23" s="29"/>
      <c r="J23" s="29"/>
      <c r="K23" s="46"/>
      <c r="L23" s="47"/>
    </row>
    <row r="24" spans="1:12" ht="15.75" customHeight="1" x14ac:dyDescent="0.2">
      <c r="A24" s="88"/>
      <c r="B24" s="48" t="s">
        <v>80</v>
      </c>
      <c r="C24" s="87" t="s">
        <v>101</v>
      </c>
      <c r="D24" s="87"/>
      <c r="E24" s="87"/>
      <c r="F24" s="29"/>
      <c r="G24" s="29"/>
      <c r="H24" s="29"/>
      <c r="I24" s="29"/>
      <c r="J24" s="29"/>
      <c r="K24" s="46"/>
      <c r="L24" s="47"/>
    </row>
    <row r="25" spans="1:12" ht="15" x14ac:dyDescent="0.2">
      <c r="A25" s="88"/>
      <c r="B25" s="43"/>
      <c r="C25" s="44"/>
      <c r="D25" s="45"/>
      <c r="E25" s="45"/>
      <c r="F25" s="29"/>
      <c r="G25" s="29"/>
      <c r="H25" s="29"/>
      <c r="I25" s="29"/>
      <c r="J25" s="29"/>
      <c r="K25" s="46"/>
      <c r="L25" s="47"/>
    </row>
  </sheetData>
  <mergeCells count="31">
    <mergeCell ref="K1:L1"/>
    <mergeCell ref="B2:L2"/>
    <mergeCell ref="B3:L3"/>
    <mergeCell ref="B4:L4"/>
    <mergeCell ref="B5:L5"/>
    <mergeCell ref="C18:D18"/>
    <mergeCell ref="I18:J18"/>
    <mergeCell ref="C19:D19"/>
    <mergeCell ref="I19:J19"/>
    <mergeCell ref="H7:I7"/>
    <mergeCell ref="J7:K7"/>
    <mergeCell ref="H8:H9"/>
    <mergeCell ref="I8:I9"/>
    <mergeCell ref="J8:J9"/>
    <mergeCell ref="K8:K9"/>
    <mergeCell ref="L7:L9"/>
    <mergeCell ref="C24:E24"/>
    <mergeCell ref="A24:A25"/>
    <mergeCell ref="F7:G8"/>
    <mergeCell ref="E7:E9"/>
    <mergeCell ref="D7:D9"/>
    <mergeCell ref="C7:C9"/>
    <mergeCell ref="B7:B9"/>
    <mergeCell ref="A7:A9"/>
    <mergeCell ref="A21:B21"/>
    <mergeCell ref="C21:D21"/>
    <mergeCell ref="I21:J21"/>
    <mergeCell ref="A22:B22"/>
    <mergeCell ref="C22:D22"/>
    <mergeCell ref="I22:J22"/>
    <mergeCell ref="A18:B18"/>
  </mergeCells>
  <printOptions horizontalCentered="1"/>
  <pageMargins left="0.31496062992125984" right="0.31496062992125984" top="0.74803149606299213" bottom="0.43307086614173229" header="0.31496062992125984" footer="0.31496062992125984"/>
  <pageSetup paperSize="9" scale="83" orientation="landscape" r:id="rId1"/>
  <headerFooter>
    <oddFooter>&amp;L&amp;"Times New Roman,обычный"&amp;8&amp;F&amp;C&amp;"Times New Roman,обычный"&amp;8&amp;P/&amp;N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4"/>
  <sheetViews>
    <sheetView topLeftCell="A19" zoomScale="120" zoomScaleNormal="120" workbookViewId="0">
      <selection activeCell="C25" sqref="C25"/>
    </sheetView>
  </sheetViews>
  <sheetFormatPr defaultRowHeight="12.75" x14ac:dyDescent="0.2"/>
  <cols>
    <col min="1" max="1" width="4.140625" style="3" customWidth="1"/>
    <col min="2" max="2" width="30.42578125" style="3" customWidth="1"/>
    <col min="3" max="3" width="14.140625" style="3" customWidth="1"/>
    <col min="4" max="4" width="9.5703125" style="3" customWidth="1"/>
    <col min="5" max="5" width="12.7109375" style="3" customWidth="1"/>
    <col min="6" max="7" width="11.42578125" style="3" customWidth="1"/>
    <col min="8" max="8" width="10.5703125" style="3" customWidth="1"/>
    <col min="9" max="9" width="11.85546875" style="3" customWidth="1"/>
    <col min="10" max="10" width="22.5703125" style="3" customWidth="1"/>
    <col min="11" max="16384" width="9.140625" style="3"/>
  </cols>
  <sheetData>
    <row r="1" spans="1:10" ht="15.75" x14ac:dyDescent="0.2">
      <c r="A1" s="1"/>
      <c r="B1" s="63"/>
      <c r="C1" s="63"/>
      <c r="D1" s="63"/>
      <c r="I1" s="109" t="s">
        <v>51</v>
      </c>
      <c r="J1" s="109"/>
    </row>
    <row r="2" spans="1:10" ht="15.75" x14ac:dyDescent="0.2">
      <c r="A2" s="1"/>
      <c r="B2" s="110" t="s">
        <v>52</v>
      </c>
      <c r="C2" s="110"/>
      <c r="D2" s="110"/>
      <c r="E2" s="110"/>
      <c r="F2" s="110"/>
      <c r="G2" s="110"/>
      <c r="H2" s="110"/>
      <c r="I2" s="110"/>
      <c r="J2" s="110"/>
    </row>
    <row r="3" spans="1:10" ht="15.75" x14ac:dyDescent="0.2">
      <c r="A3" s="1"/>
      <c r="B3" s="110" t="s">
        <v>53</v>
      </c>
      <c r="C3" s="110"/>
      <c r="D3" s="110"/>
      <c r="E3" s="110"/>
      <c r="F3" s="110"/>
      <c r="G3" s="110"/>
      <c r="H3" s="110"/>
      <c r="I3" s="110"/>
      <c r="J3" s="110"/>
    </row>
    <row r="4" spans="1:10" ht="15.75" x14ac:dyDescent="0.2">
      <c r="A4" s="1"/>
      <c r="B4" s="110" t="s">
        <v>54</v>
      </c>
      <c r="C4" s="110"/>
      <c r="D4" s="111"/>
      <c r="E4" s="111"/>
      <c r="F4" s="111"/>
      <c r="G4" s="111"/>
      <c r="H4" s="111"/>
      <c r="I4" s="111"/>
      <c r="J4" s="111"/>
    </row>
    <row r="5" spans="1:10" ht="15.75" x14ac:dyDescent="0.2">
      <c r="A5" s="1"/>
      <c r="B5" s="111" t="s">
        <v>88</v>
      </c>
      <c r="C5" s="111"/>
      <c r="D5" s="111"/>
      <c r="E5" s="111"/>
      <c r="F5" s="111"/>
      <c r="G5" s="111"/>
      <c r="H5" s="111"/>
      <c r="I5" s="111"/>
      <c r="J5" s="111"/>
    </row>
    <row r="6" spans="1:10" ht="15.75" x14ac:dyDescent="0.2">
      <c r="A6" s="1"/>
      <c r="B6" s="59"/>
      <c r="C6" s="59"/>
      <c r="D6" s="59"/>
      <c r="E6" s="59"/>
      <c r="F6" s="59"/>
      <c r="G6" s="59"/>
      <c r="H6" s="59"/>
      <c r="I6" s="59"/>
      <c r="J6" s="59"/>
    </row>
    <row r="7" spans="1:10" ht="15" customHeight="1" x14ac:dyDescent="0.2">
      <c r="A7" s="131" t="s">
        <v>3</v>
      </c>
      <c r="B7" s="132" t="s">
        <v>4</v>
      </c>
      <c r="C7" s="96" t="s">
        <v>63</v>
      </c>
      <c r="D7" s="132" t="s">
        <v>5</v>
      </c>
      <c r="E7" s="133" t="s">
        <v>89</v>
      </c>
      <c r="F7" s="126" t="s">
        <v>57</v>
      </c>
      <c r="G7" s="127"/>
      <c r="H7" s="106" t="s">
        <v>60</v>
      </c>
      <c r="I7" s="106"/>
      <c r="J7" s="90" t="s">
        <v>62</v>
      </c>
    </row>
    <row r="8" spans="1:10" ht="61.5" customHeight="1" x14ac:dyDescent="0.2">
      <c r="A8" s="131"/>
      <c r="B8" s="132"/>
      <c r="C8" s="98"/>
      <c r="D8" s="132"/>
      <c r="E8" s="133"/>
      <c r="F8" s="17" t="s">
        <v>58</v>
      </c>
      <c r="G8" s="17" t="s">
        <v>59</v>
      </c>
      <c r="H8" s="61" t="s">
        <v>87</v>
      </c>
      <c r="I8" s="61" t="s">
        <v>61</v>
      </c>
      <c r="J8" s="92"/>
    </row>
    <row r="9" spans="1:10" ht="20.25" customHeight="1" x14ac:dyDescent="0.2">
      <c r="A9" s="60">
        <v>1</v>
      </c>
      <c r="B9" s="61">
        <v>2</v>
      </c>
      <c r="C9" s="61">
        <v>3</v>
      </c>
      <c r="D9" s="60">
        <v>4</v>
      </c>
      <c r="E9" s="61">
        <v>5</v>
      </c>
      <c r="F9" s="61">
        <v>6</v>
      </c>
      <c r="G9" s="60">
        <v>7</v>
      </c>
      <c r="H9" s="61">
        <v>8</v>
      </c>
      <c r="I9" s="61">
        <v>9</v>
      </c>
      <c r="J9" s="60">
        <v>10</v>
      </c>
    </row>
    <row r="10" spans="1:10" ht="19.5" customHeight="1" x14ac:dyDescent="0.2">
      <c r="A10" s="7"/>
      <c r="B10" s="128" t="s">
        <v>16</v>
      </c>
      <c r="C10" s="129"/>
      <c r="D10" s="129"/>
      <c r="E10" s="129"/>
      <c r="F10" s="129"/>
      <c r="G10" s="129"/>
      <c r="H10" s="129"/>
      <c r="I10" s="129"/>
      <c r="J10" s="130"/>
    </row>
    <row r="11" spans="1:10" ht="16.5" customHeight="1" x14ac:dyDescent="0.2">
      <c r="A11" s="7"/>
      <c r="B11" s="114" t="s">
        <v>17</v>
      </c>
      <c r="C11" s="115"/>
      <c r="D11" s="115"/>
      <c r="E11" s="115"/>
      <c r="F11" s="115"/>
      <c r="G11" s="115"/>
      <c r="H11" s="115"/>
      <c r="I11" s="115"/>
      <c r="J11" s="116"/>
    </row>
    <row r="12" spans="1:10" ht="23.25" customHeight="1" x14ac:dyDescent="0.2">
      <c r="A12" s="7"/>
      <c r="B12" s="114" t="s">
        <v>18</v>
      </c>
      <c r="C12" s="115"/>
      <c r="D12" s="115"/>
      <c r="E12" s="115"/>
      <c r="F12" s="115"/>
      <c r="G12" s="115"/>
      <c r="H12" s="115"/>
      <c r="I12" s="115"/>
      <c r="J12" s="116"/>
    </row>
    <row r="13" spans="1:10" ht="51.75" customHeight="1" x14ac:dyDescent="0.2">
      <c r="A13" s="60">
        <v>1</v>
      </c>
      <c r="B13" s="9" t="s">
        <v>19</v>
      </c>
      <c r="C13" s="61" t="s">
        <v>85</v>
      </c>
      <c r="D13" s="61" t="s">
        <v>20</v>
      </c>
      <c r="E13" s="61">
        <v>10</v>
      </c>
      <c r="F13" s="17">
        <v>3</v>
      </c>
      <c r="G13" s="65">
        <v>12</v>
      </c>
      <c r="H13" s="61">
        <f>G13-F13</f>
        <v>9</v>
      </c>
      <c r="I13" s="23">
        <f>G13/F13</f>
        <v>4</v>
      </c>
      <c r="J13" s="26" t="s">
        <v>84</v>
      </c>
    </row>
    <row r="14" spans="1:10" ht="27" customHeight="1" x14ac:dyDescent="0.2">
      <c r="A14" s="7"/>
      <c r="B14" s="114" t="s">
        <v>22</v>
      </c>
      <c r="C14" s="115"/>
      <c r="D14" s="115"/>
      <c r="E14" s="115"/>
      <c r="F14" s="115"/>
      <c r="G14" s="115"/>
      <c r="H14" s="115"/>
      <c r="I14" s="115"/>
      <c r="J14" s="116"/>
    </row>
    <row r="15" spans="1:10" ht="24" customHeight="1" x14ac:dyDescent="0.2">
      <c r="A15" s="7"/>
      <c r="B15" s="114" t="s">
        <v>23</v>
      </c>
      <c r="C15" s="115"/>
      <c r="D15" s="115"/>
      <c r="E15" s="115"/>
      <c r="F15" s="115"/>
      <c r="G15" s="115"/>
      <c r="H15" s="115"/>
      <c r="I15" s="115"/>
      <c r="J15" s="116"/>
    </row>
    <row r="16" spans="1:10" ht="30.75" customHeight="1" x14ac:dyDescent="0.2">
      <c r="A16" s="60">
        <v>1</v>
      </c>
      <c r="B16" s="7" t="s">
        <v>24</v>
      </c>
      <c r="C16" s="60" t="s">
        <v>85</v>
      </c>
      <c r="D16" s="60" t="s">
        <v>25</v>
      </c>
      <c r="E16" s="10">
        <v>135.6</v>
      </c>
      <c r="F16" s="66">
        <v>107.4</v>
      </c>
      <c r="G16" s="66">
        <v>139.6</v>
      </c>
      <c r="H16" s="61">
        <f>G16-F16</f>
        <v>32.199999999999989</v>
      </c>
      <c r="I16" s="23">
        <f>G16/F16</f>
        <v>1.2998137802607075</v>
      </c>
      <c r="J16" s="50" t="s">
        <v>83</v>
      </c>
    </row>
    <row r="17" spans="1:10" ht="26.25" customHeight="1" x14ac:dyDescent="0.2">
      <c r="A17" s="60">
        <f>A16+1</f>
        <v>2</v>
      </c>
      <c r="B17" s="7" t="s">
        <v>26</v>
      </c>
      <c r="C17" s="60" t="s">
        <v>85</v>
      </c>
      <c r="D17" s="60" t="s">
        <v>27</v>
      </c>
      <c r="E17" s="12">
        <v>160</v>
      </c>
      <c r="F17" s="67">
        <v>160</v>
      </c>
      <c r="G17" s="67">
        <v>160</v>
      </c>
      <c r="H17" s="61">
        <f t="shared" ref="H17:H22" si="0">G17-F17</f>
        <v>0</v>
      </c>
      <c r="I17" s="23">
        <f t="shared" ref="I17:I22" si="1">G17/F17</f>
        <v>1</v>
      </c>
      <c r="J17" s="50"/>
    </row>
    <row r="18" spans="1:10" ht="27.75" customHeight="1" x14ac:dyDescent="0.2">
      <c r="A18" s="60">
        <v>3</v>
      </c>
      <c r="B18" s="7" t="s">
        <v>28</v>
      </c>
      <c r="C18" s="60" t="s">
        <v>85</v>
      </c>
      <c r="D18" s="60" t="s">
        <v>29</v>
      </c>
      <c r="E18" s="10">
        <f>122000/10000</f>
        <v>12.2</v>
      </c>
      <c r="F18" s="66">
        <f>122000/10000</f>
        <v>12.2</v>
      </c>
      <c r="G18" s="66">
        <v>14.1</v>
      </c>
      <c r="H18" s="61">
        <f t="shared" si="0"/>
        <v>1.9000000000000004</v>
      </c>
      <c r="I18" s="23">
        <f t="shared" si="1"/>
        <v>1.1557377049180328</v>
      </c>
      <c r="J18" s="50" t="s">
        <v>83</v>
      </c>
    </row>
    <row r="19" spans="1:10" ht="38.25" customHeight="1" x14ac:dyDescent="0.2">
      <c r="A19" s="60">
        <v>4</v>
      </c>
      <c r="B19" s="49" t="s">
        <v>31</v>
      </c>
      <c r="C19" s="60" t="s">
        <v>85</v>
      </c>
      <c r="D19" s="24" t="s">
        <v>20</v>
      </c>
      <c r="E19" s="60">
        <v>17</v>
      </c>
      <c r="F19" s="17">
        <v>16</v>
      </c>
      <c r="G19" s="17">
        <v>16</v>
      </c>
      <c r="H19" s="61">
        <f t="shared" si="0"/>
        <v>0</v>
      </c>
      <c r="I19" s="23">
        <f t="shared" si="1"/>
        <v>1</v>
      </c>
      <c r="J19" s="17"/>
    </row>
    <row r="20" spans="1:10" ht="25.5" customHeight="1" x14ac:dyDescent="0.2">
      <c r="A20" s="60">
        <v>5</v>
      </c>
      <c r="B20" s="7" t="s">
        <v>32</v>
      </c>
      <c r="C20" s="60" t="s">
        <v>85</v>
      </c>
      <c r="D20" s="60" t="s">
        <v>20</v>
      </c>
      <c r="E20" s="11">
        <v>13</v>
      </c>
      <c r="F20" s="67">
        <v>12</v>
      </c>
      <c r="G20" s="67">
        <v>13</v>
      </c>
      <c r="H20" s="61">
        <f t="shared" si="0"/>
        <v>1</v>
      </c>
      <c r="I20" s="23">
        <f t="shared" si="1"/>
        <v>1.0833333333333333</v>
      </c>
      <c r="J20" s="11"/>
    </row>
    <row r="21" spans="1:10" ht="30.75" customHeight="1" x14ac:dyDescent="0.2">
      <c r="A21" s="60">
        <v>6</v>
      </c>
      <c r="B21" s="7" t="s">
        <v>33</v>
      </c>
      <c r="C21" s="60" t="s">
        <v>85</v>
      </c>
      <c r="D21" s="60" t="s">
        <v>20</v>
      </c>
      <c r="E21" s="11">
        <v>453</v>
      </c>
      <c r="F21" s="67">
        <v>452</v>
      </c>
      <c r="G21" s="67">
        <v>440</v>
      </c>
      <c r="H21" s="61">
        <f t="shared" si="0"/>
        <v>-12</v>
      </c>
      <c r="I21" s="23">
        <f t="shared" si="1"/>
        <v>0.97345132743362828</v>
      </c>
      <c r="J21" s="25" t="s">
        <v>82</v>
      </c>
    </row>
    <row r="22" spans="1:10" ht="46.5" customHeight="1" x14ac:dyDescent="0.2">
      <c r="A22" s="60">
        <v>7</v>
      </c>
      <c r="B22" s="7" t="s">
        <v>34</v>
      </c>
      <c r="C22" s="60" t="s">
        <v>85</v>
      </c>
      <c r="D22" s="60" t="s">
        <v>27</v>
      </c>
      <c r="E22" s="13">
        <v>7.3</v>
      </c>
      <c r="F22" s="66">
        <v>5</v>
      </c>
      <c r="G22" s="66">
        <v>5</v>
      </c>
      <c r="H22" s="61">
        <f t="shared" si="0"/>
        <v>0</v>
      </c>
      <c r="I22" s="23">
        <f t="shared" si="1"/>
        <v>1</v>
      </c>
      <c r="J22" s="25" t="s">
        <v>64</v>
      </c>
    </row>
    <row r="23" spans="1:10" ht="30" customHeight="1" x14ac:dyDescent="0.2">
      <c r="A23" s="60"/>
      <c r="B23" s="117" t="s">
        <v>35</v>
      </c>
      <c r="C23" s="118"/>
      <c r="D23" s="118"/>
      <c r="E23" s="118"/>
      <c r="F23" s="118"/>
      <c r="G23" s="118"/>
      <c r="H23" s="118"/>
      <c r="I23" s="118"/>
      <c r="J23" s="119"/>
    </row>
    <row r="24" spans="1:10" ht="25.5" customHeight="1" x14ac:dyDescent="0.2">
      <c r="A24" s="7"/>
      <c r="B24" s="117" t="s">
        <v>36</v>
      </c>
      <c r="C24" s="118"/>
      <c r="D24" s="118"/>
      <c r="E24" s="118"/>
      <c r="F24" s="118"/>
      <c r="G24" s="118"/>
      <c r="H24" s="118"/>
      <c r="I24" s="118"/>
      <c r="J24" s="119"/>
    </row>
    <row r="25" spans="1:10" ht="40.5" customHeight="1" x14ac:dyDescent="0.2">
      <c r="A25" s="60">
        <v>1</v>
      </c>
      <c r="B25" s="7" t="s">
        <v>37</v>
      </c>
      <c r="C25" s="58" t="s">
        <v>86</v>
      </c>
      <c r="D25" s="60" t="s">
        <v>20</v>
      </c>
      <c r="E25" s="60">
        <v>976</v>
      </c>
      <c r="F25" s="17">
        <v>981</v>
      </c>
      <c r="G25" s="64">
        <v>1136</v>
      </c>
      <c r="H25" s="61">
        <f t="shared" ref="H25" si="2">G25-F25</f>
        <v>155</v>
      </c>
      <c r="I25" s="23">
        <f t="shared" ref="I25" si="3">G25/F25</f>
        <v>1.1580020387359837</v>
      </c>
      <c r="J25" s="26" t="s">
        <v>65</v>
      </c>
    </row>
    <row r="26" spans="1:10" ht="22.5" customHeight="1" x14ac:dyDescent="0.2">
      <c r="A26" s="7"/>
      <c r="B26" s="120" t="s">
        <v>38</v>
      </c>
      <c r="C26" s="121"/>
      <c r="D26" s="121"/>
      <c r="E26" s="121"/>
      <c r="F26" s="121"/>
      <c r="G26" s="121"/>
      <c r="H26" s="121"/>
      <c r="I26" s="121"/>
      <c r="J26" s="122"/>
    </row>
    <row r="27" spans="1:10" ht="27.75" customHeight="1" x14ac:dyDescent="0.2">
      <c r="A27" s="7"/>
      <c r="B27" s="123" t="s">
        <v>39</v>
      </c>
      <c r="C27" s="124"/>
      <c r="D27" s="124"/>
      <c r="E27" s="124"/>
      <c r="F27" s="124"/>
      <c r="G27" s="124"/>
      <c r="H27" s="124"/>
      <c r="I27" s="124"/>
      <c r="J27" s="125"/>
    </row>
    <row r="28" spans="1:10" ht="18.75" customHeight="1" x14ac:dyDescent="0.2">
      <c r="A28" s="7"/>
      <c r="B28" s="114" t="s">
        <v>17</v>
      </c>
      <c r="C28" s="115"/>
      <c r="D28" s="115"/>
      <c r="E28" s="115"/>
      <c r="F28" s="115"/>
      <c r="G28" s="115"/>
      <c r="H28" s="115"/>
      <c r="I28" s="115"/>
      <c r="J28" s="116"/>
    </row>
    <row r="29" spans="1:10" ht="48.75" customHeight="1" x14ac:dyDescent="0.2">
      <c r="A29" s="60">
        <v>1</v>
      </c>
      <c r="B29" s="9" t="s">
        <v>40</v>
      </c>
      <c r="C29" s="61" t="s">
        <v>85</v>
      </c>
      <c r="D29" s="61" t="s">
        <v>41</v>
      </c>
      <c r="E29" s="68">
        <v>52</v>
      </c>
      <c r="F29" s="68">
        <v>36</v>
      </c>
      <c r="G29" s="69">
        <v>61</v>
      </c>
      <c r="H29" s="61">
        <f t="shared" ref="H29" si="4">G29-F29</f>
        <v>25</v>
      </c>
      <c r="I29" s="23">
        <f t="shared" ref="I29" si="5">G29/F29</f>
        <v>1.6944444444444444</v>
      </c>
      <c r="J29" s="26" t="s">
        <v>84</v>
      </c>
    </row>
    <row r="30" spans="1:10" ht="19.5" customHeight="1" x14ac:dyDescent="0.2">
      <c r="A30" s="60"/>
      <c r="B30" s="114" t="s">
        <v>22</v>
      </c>
      <c r="C30" s="115"/>
      <c r="D30" s="115"/>
      <c r="E30" s="115"/>
      <c r="F30" s="115"/>
      <c r="G30" s="115"/>
      <c r="H30" s="115"/>
      <c r="I30" s="115"/>
      <c r="J30" s="116"/>
    </row>
    <row r="31" spans="1:10" ht="51.75" customHeight="1" x14ac:dyDescent="0.2">
      <c r="A31" s="20" t="s">
        <v>43</v>
      </c>
      <c r="B31" s="7" t="s">
        <v>44</v>
      </c>
      <c r="C31" s="60" t="s">
        <v>85</v>
      </c>
      <c r="D31" s="60" t="s">
        <v>41</v>
      </c>
      <c r="E31" s="12">
        <v>100</v>
      </c>
      <c r="F31" s="12">
        <v>100</v>
      </c>
      <c r="G31" s="12">
        <v>100</v>
      </c>
      <c r="H31" s="61">
        <f t="shared" ref="H31:H34" si="6">G31-F31</f>
        <v>0</v>
      </c>
      <c r="I31" s="23">
        <f t="shared" ref="I31:I34" si="7">G31/F31</f>
        <v>1</v>
      </c>
      <c r="J31" s="27"/>
    </row>
    <row r="32" spans="1:10" ht="48.75" customHeight="1" x14ac:dyDescent="0.2">
      <c r="A32" s="20" t="s">
        <v>45</v>
      </c>
      <c r="B32" s="7" t="s">
        <v>46</v>
      </c>
      <c r="C32" s="60" t="s">
        <v>85</v>
      </c>
      <c r="D32" s="60" t="s">
        <v>41</v>
      </c>
      <c r="E32" s="12">
        <v>100</v>
      </c>
      <c r="F32" s="12">
        <v>100</v>
      </c>
      <c r="G32" s="12">
        <v>100</v>
      </c>
      <c r="H32" s="61">
        <f t="shared" si="6"/>
        <v>0</v>
      </c>
      <c r="I32" s="23">
        <f t="shared" si="7"/>
        <v>1</v>
      </c>
      <c r="J32" s="27"/>
    </row>
    <row r="33" spans="1:10" ht="36.75" customHeight="1" x14ac:dyDescent="0.2">
      <c r="A33" s="20" t="s">
        <v>47</v>
      </c>
      <c r="B33" s="7" t="s">
        <v>48</v>
      </c>
      <c r="C33" s="60" t="s">
        <v>85</v>
      </c>
      <c r="D33" s="60" t="s">
        <v>41</v>
      </c>
      <c r="E33" s="12">
        <v>100</v>
      </c>
      <c r="F33" s="12">
        <v>100</v>
      </c>
      <c r="G33" s="12">
        <v>100</v>
      </c>
      <c r="H33" s="61">
        <f t="shared" si="6"/>
        <v>0</v>
      </c>
      <c r="I33" s="23">
        <f t="shared" si="7"/>
        <v>1</v>
      </c>
      <c r="J33" s="27"/>
    </row>
    <row r="34" spans="1:10" ht="50.25" customHeight="1" x14ac:dyDescent="0.2">
      <c r="A34" s="20" t="s">
        <v>49</v>
      </c>
      <c r="B34" s="7" t="s">
        <v>50</v>
      </c>
      <c r="C34" s="60" t="s">
        <v>85</v>
      </c>
      <c r="D34" s="60" t="s">
        <v>41</v>
      </c>
      <c r="E34" s="12">
        <v>100</v>
      </c>
      <c r="F34" s="12">
        <v>100</v>
      </c>
      <c r="G34" s="12">
        <v>100</v>
      </c>
      <c r="H34" s="61">
        <f t="shared" si="6"/>
        <v>0</v>
      </c>
      <c r="I34" s="23">
        <f t="shared" si="7"/>
        <v>1</v>
      </c>
      <c r="J34" s="27"/>
    </row>
    <row r="35" spans="1:10" ht="12.75" customHeight="1" x14ac:dyDescent="0.2">
      <c r="A35" s="1"/>
    </row>
    <row r="37" spans="1:10" ht="48" customHeight="1" x14ac:dyDescent="0.25">
      <c r="A37" s="99" t="s">
        <v>66</v>
      </c>
      <c r="B37" s="99"/>
      <c r="C37" s="100" t="s">
        <v>67</v>
      </c>
      <c r="D37" s="100"/>
      <c r="E37" s="28"/>
      <c r="F37" s="29"/>
      <c r="G37" s="101" t="s">
        <v>68</v>
      </c>
      <c r="H37" s="101"/>
      <c r="I37" s="30"/>
      <c r="J37" s="31" t="s">
        <v>69</v>
      </c>
    </row>
    <row r="38" spans="1:10" x14ac:dyDescent="0.2">
      <c r="A38" s="32"/>
      <c r="B38" s="55" t="s">
        <v>70</v>
      </c>
      <c r="C38" s="102" t="s">
        <v>71</v>
      </c>
      <c r="D38" s="102"/>
      <c r="E38" s="62" t="s">
        <v>72</v>
      </c>
      <c r="F38" s="62"/>
      <c r="G38" s="103" t="s">
        <v>73</v>
      </c>
      <c r="H38" s="103"/>
      <c r="I38" s="35" t="s">
        <v>72</v>
      </c>
      <c r="J38" s="36" t="s">
        <v>74</v>
      </c>
    </row>
    <row r="39" spans="1:10" x14ac:dyDescent="0.2">
      <c r="A39" s="37"/>
      <c r="B39" s="33"/>
      <c r="C39" s="33"/>
      <c r="D39" s="33"/>
      <c r="E39" s="62"/>
      <c r="F39" s="62"/>
      <c r="G39" s="62"/>
      <c r="H39" s="62"/>
      <c r="I39" s="38"/>
      <c r="J39" s="36"/>
    </row>
    <row r="40" spans="1:10" ht="31.5" customHeight="1" x14ac:dyDescent="0.25">
      <c r="A40" s="99" t="s">
        <v>75</v>
      </c>
      <c r="B40" s="99"/>
      <c r="C40" s="100" t="s">
        <v>76</v>
      </c>
      <c r="D40" s="100"/>
      <c r="E40" s="39"/>
      <c r="F40" s="40"/>
      <c r="G40" s="101" t="s">
        <v>77</v>
      </c>
      <c r="H40" s="101"/>
      <c r="I40" s="41"/>
      <c r="J40" s="31" t="s">
        <v>78</v>
      </c>
    </row>
    <row r="41" spans="1:10" x14ac:dyDescent="0.2">
      <c r="A41" s="102" t="s">
        <v>79</v>
      </c>
      <c r="B41" s="102"/>
      <c r="C41" s="102" t="s">
        <v>71</v>
      </c>
      <c r="D41" s="102"/>
      <c r="E41" s="62" t="s">
        <v>72</v>
      </c>
      <c r="F41" s="62"/>
      <c r="G41" s="103" t="s">
        <v>73</v>
      </c>
      <c r="H41" s="103"/>
      <c r="I41" s="35" t="s">
        <v>72</v>
      </c>
      <c r="J41" s="36" t="s">
        <v>74</v>
      </c>
    </row>
    <row r="42" spans="1:10" ht="15" x14ac:dyDescent="0.2">
      <c r="A42" s="42"/>
      <c r="B42" s="43"/>
      <c r="C42" s="44"/>
      <c r="D42" s="45"/>
      <c r="E42" s="29"/>
      <c r="F42" s="29"/>
      <c r="G42" s="29"/>
      <c r="H42" s="29"/>
      <c r="I42" s="46"/>
      <c r="J42" s="47"/>
    </row>
    <row r="43" spans="1:10" ht="15.75" x14ac:dyDescent="0.2">
      <c r="A43" s="88"/>
      <c r="B43" s="48" t="s">
        <v>80</v>
      </c>
      <c r="C43" s="113" t="s">
        <v>90</v>
      </c>
      <c r="D43" s="113"/>
      <c r="E43" s="29"/>
      <c r="F43" s="29"/>
      <c r="G43" s="29"/>
      <c r="H43" s="29"/>
      <c r="I43" s="46"/>
      <c r="J43" s="47"/>
    </row>
    <row r="44" spans="1:10" ht="15" x14ac:dyDescent="0.2">
      <c r="A44" s="88"/>
      <c r="B44" s="43"/>
      <c r="C44" s="44"/>
      <c r="D44" s="45"/>
      <c r="E44" s="29"/>
      <c r="F44" s="29"/>
      <c r="G44" s="29"/>
      <c r="H44" s="29"/>
      <c r="I44" s="46"/>
      <c r="J44" s="47"/>
    </row>
  </sheetData>
  <mergeCells count="37">
    <mergeCell ref="A7:A8"/>
    <mergeCell ref="B7:B8"/>
    <mergeCell ref="C7:C8"/>
    <mergeCell ref="D7:D8"/>
    <mergeCell ref="E7:E8"/>
    <mergeCell ref="B12:J12"/>
    <mergeCell ref="I1:J1"/>
    <mergeCell ref="B2:J2"/>
    <mergeCell ref="B3:J3"/>
    <mergeCell ref="B4:J4"/>
    <mergeCell ref="B5:J5"/>
    <mergeCell ref="F7:G7"/>
    <mergeCell ref="H7:I7"/>
    <mergeCell ref="J7:J8"/>
    <mergeCell ref="B10:J10"/>
    <mergeCell ref="B11:J11"/>
    <mergeCell ref="C38:D38"/>
    <mergeCell ref="G38:H38"/>
    <mergeCell ref="B14:J14"/>
    <mergeCell ref="B15:J15"/>
    <mergeCell ref="B23:J23"/>
    <mergeCell ref="B24:J24"/>
    <mergeCell ref="B26:J26"/>
    <mergeCell ref="B27:J27"/>
    <mergeCell ref="B28:J28"/>
    <mergeCell ref="B30:J30"/>
    <mergeCell ref="A37:B37"/>
    <mergeCell ref="C37:D37"/>
    <mergeCell ref="G37:H37"/>
    <mergeCell ref="A43:A44"/>
    <mergeCell ref="C43:D43"/>
    <mergeCell ref="A40:B40"/>
    <mergeCell ref="C40:D40"/>
    <mergeCell ref="G40:H40"/>
    <mergeCell ref="A41:B41"/>
    <mergeCell ref="C41:D41"/>
    <mergeCell ref="G41:H41"/>
  </mergeCells>
  <printOptions horizontalCentered="1"/>
  <pageMargins left="0.31496062992125984" right="0.31496062992125984" top="0.74803149606299213" bottom="0.43307086614173229" header="0.31496062992125984" footer="0.31496062992125984"/>
  <pageSetup paperSize="9" orientation="landscape" r:id="rId1"/>
  <headerFooter>
    <oddFooter>&amp;L&amp;"Times New Roman,обычный"&amp;8&amp;F&amp;C&amp;"Times New Roman,обычный"&amp;8&amp;P/&amp;N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44"/>
  <sheetViews>
    <sheetView topLeftCell="A16" zoomScale="120" zoomScaleNormal="120" workbookViewId="0">
      <selection activeCell="G29" sqref="G29"/>
    </sheetView>
  </sheetViews>
  <sheetFormatPr defaultRowHeight="12.75" x14ac:dyDescent="0.2"/>
  <cols>
    <col min="1" max="1" width="4.140625" style="3" customWidth="1"/>
    <col min="2" max="2" width="30.42578125" style="3" customWidth="1"/>
    <col min="3" max="3" width="14.140625" style="3" customWidth="1"/>
    <col min="4" max="4" width="9.5703125" style="3" customWidth="1"/>
    <col min="5" max="5" width="12.7109375" style="3" customWidth="1"/>
    <col min="6" max="7" width="11.42578125" style="3" customWidth="1"/>
    <col min="8" max="8" width="10.5703125" style="3" customWidth="1"/>
    <col min="9" max="9" width="11.85546875" style="3" customWidth="1"/>
    <col min="10" max="10" width="22.5703125" style="3" customWidth="1"/>
    <col min="11" max="16384" width="9.140625" style="3"/>
  </cols>
  <sheetData>
    <row r="1" spans="1:10" ht="15.75" x14ac:dyDescent="0.2">
      <c r="A1" s="1"/>
      <c r="B1" s="4"/>
      <c r="C1" s="4"/>
      <c r="D1" s="4"/>
      <c r="I1" s="109" t="s">
        <v>51</v>
      </c>
      <c r="J1" s="109"/>
    </row>
    <row r="2" spans="1:10" ht="15.75" x14ac:dyDescent="0.2">
      <c r="A2" s="1"/>
      <c r="B2" s="110" t="s">
        <v>52</v>
      </c>
      <c r="C2" s="110"/>
      <c r="D2" s="110"/>
      <c r="E2" s="110"/>
      <c r="F2" s="110"/>
      <c r="G2" s="110"/>
      <c r="H2" s="110"/>
      <c r="I2" s="110"/>
      <c r="J2" s="110"/>
    </row>
    <row r="3" spans="1:10" ht="15.75" x14ac:dyDescent="0.2">
      <c r="A3" s="1"/>
      <c r="B3" s="110" t="s">
        <v>53</v>
      </c>
      <c r="C3" s="110"/>
      <c r="D3" s="110"/>
      <c r="E3" s="110"/>
      <c r="F3" s="110"/>
      <c r="G3" s="110"/>
      <c r="H3" s="110"/>
      <c r="I3" s="110"/>
      <c r="J3" s="110"/>
    </row>
    <row r="4" spans="1:10" ht="15.75" x14ac:dyDescent="0.2">
      <c r="A4" s="1"/>
      <c r="B4" s="110" t="s">
        <v>54</v>
      </c>
      <c r="C4" s="110"/>
      <c r="D4" s="111"/>
      <c r="E4" s="111"/>
      <c r="F4" s="111"/>
      <c r="G4" s="111"/>
      <c r="H4" s="111"/>
      <c r="I4" s="111"/>
      <c r="J4" s="111"/>
    </row>
    <row r="5" spans="1:10" ht="15.75" x14ac:dyDescent="0.2">
      <c r="A5" s="1"/>
      <c r="B5" s="111" t="s">
        <v>55</v>
      </c>
      <c r="C5" s="111"/>
      <c r="D5" s="111"/>
      <c r="E5" s="111"/>
      <c r="F5" s="111"/>
      <c r="G5" s="111"/>
      <c r="H5" s="111"/>
      <c r="I5" s="111"/>
      <c r="J5" s="111"/>
    </row>
    <row r="6" spans="1:10" ht="15.75" x14ac:dyDescent="0.2">
      <c r="A6" s="1"/>
      <c r="B6" s="5"/>
      <c r="C6" s="5"/>
      <c r="D6" s="5"/>
      <c r="E6" s="5"/>
      <c r="F6" s="5"/>
      <c r="G6" s="5"/>
      <c r="H6" s="5"/>
      <c r="I6" s="5"/>
      <c r="J6" s="5"/>
    </row>
    <row r="7" spans="1:10" ht="15" customHeight="1" x14ac:dyDescent="0.2">
      <c r="A7" s="131" t="s">
        <v>3</v>
      </c>
      <c r="B7" s="132" t="s">
        <v>4</v>
      </c>
      <c r="C7" s="96" t="s">
        <v>63</v>
      </c>
      <c r="D7" s="132" t="s">
        <v>5</v>
      </c>
      <c r="E7" s="132" t="s">
        <v>56</v>
      </c>
      <c r="F7" s="104" t="s">
        <v>57</v>
      </c>
      <c r="G7" s="106"/>
      <c r="H7" s="106" t="s">
        <v>60</v>
      </c>
      <c r="I7" s="106"/>
      <c r="J7" s="90" t="s">
        <v>62</v>
      </c>
    </row>
    <row r="8" spans="1:10" ht="61.5" customHeight="1" x14ac:dyDescent="0.2">
      <c r="A8" s="131"/>
      <c r="B8" s="132"/>
      <c r="C8" s="98"/>
      <c r="D8" s="132"/>
      <c r="E8" s="132"/>
      <c r="F8" s="22" t="s">
        <v>58</v>
      </c>
      <c r="G8" s="22" t="s">
        <v>59</v>
      </c>
      <c r="H8" s="22" t="s">
        <v>87</v>
      </c>
      <c r="I8" s="22" t="s">
        <v>61</v>
      </c>
      <c r="J8" s="92"/>
    </row>
    <row r="9" spans="1:10" ht="20.25" customHeight="1" x14ac:dyDescent="0.2">
      <c r="A9" s="21">
        <v>1</v>
      </c>
      <c r="B9" s="22">
        <v>2</v>
      </c>
      <c r="C9" s="22">
        <v>3</v>
      </c>
      <c r="D9" s="21">
        <v>4</v>
      </c>
      <c r="E9" s="22">
        <v>5</v>
      </c>
      <c r="F9" s="22">
        <v>6</v>
      </c>
      <c r="G9" s="21">
        <v>7</v>
      </c>
      <c r="H9" s="22">
        <v>8</v>
      </c>
      <c r="I9" s="22">
        <v>9</v>
      </c>
      <c r="J9" s="21">
        <v>10</v>
      </c>
    </row>
    <row r="10" spans="1:10" ht="19.5" customHeight="1" x14ac:dyDescent="0.2">
      <c r="A10" s="7"/>
      <c r="B10" s="128" t="s">
        <v>16</v>
      </c>
      <c r="C10" s="129"/>
      <c r="D10" s="129"/>
      <c r="E10" s="129"/>
      <c r="F10" s="129"/>
      <c r="G10" s="129"/>
      <c r="H10" s="129"/>
      <c r="I10" s="129"/>
      <c r="J10" s="130"/>
    </row>
    <row r="11" spans="1:10" ht="16.5" customHeight="1" x14ac:dyDescent="0.2">
      <c r="A11" s="7"/>
      <c r="B11" s="114" t="s">
        <v>17</v>
      </c>
      <c r="C11" s="115"/>
      <c r="D11" s="115"/>
      <c r="E11" s="115"/>
      <c r="F11" s="115"/>
      <c r="G11" s="115"/>
      <c r="H11" s="115"/>
      <c r="I11" s="115"/>
      <c r="J11" s="116"/>
    </row>
    <row r="12" spans="1:10" ht="23.25" customHeight="1" x14ac:dyDescent="0.2">
      <c r="A12" s="7"/>
      <c r="B12" s="114" t="s">
        <v>18</v>
      </c>
      <c r="C12" s="115"/>
      <c r="D12" s="115"/>
      <c r="E12" s="115"/>
      <c r="F12" s="115"/>
      <c r="G12" s="115"/>
      <c r="H12" s="115"/>
      <c r="I12" s="115"/>
      <c r="J12" s="116"/>
    </row>
    <row r="13" spans="1:10" ht="51.75" customHeight="1" x14ac:dyDescent="0.2">
      <c r="A13" s="21">
        <v>1</v>
      </c>
      <c r="B13" s="9" t="s">
        <v>19</v>
      </c>
      <c r="C13" s="52" t="s">
        <v>85</v>
      </c>
      <c r="D13" s="22" t="s">
        <v>20</v>
      </c>
      <c r="E13" s="22">
        <v>3</v>
      </c>
      <c r="F13" s="22">
        <v>8</v>
      </c>
      <c r="G13" s="53">
        <v>10</v>
      </c>
      <c r="H13" s="22">
        <f>G13-F13</f>
        <v>2</v>
      </c>
      <c r="I13" s="23">
        <f>G13/F13</f>
        <v>1.25</v>
      </c>
      <c r="J13" s="26" t="s">
        <v>84</v>
      </c>
    </row>
    <row r="14" spans="1:10" ht="27" customHeight="1" x14ac:dyDescent="0.2">
      <c r="A14" s="7"/>
      <c r="B14" s="114" t="s">
        <v>22</v>
      </c>
      <c r="C14" s="115"/>
      <c r="D14" s="115"/>
      <c r="E14" s="115"/>
      <c r="F14" s="115"/>
      <c r="G14" s="115"/>
      <c r="H14" s="115"/>
      <c r="I14" s="115"/>
      <c r="J14" s="116"/>
    </row>
    <row r="15" spans="1:10" ht="24" customHeight="1" x14ac:dyDescent="0.2">
      <c r="A15" s="7"/>
      <c r="B15" s="114" t="s">
        <v>23</v>
      </c>
      <c r="C15" s="115"/>
      <c r="D15" s="115"/>
      <c r="E15" s="115"/>
      <c r="F15" s="115"/>
      <c r="G15" s="115"/>
      <c r="H15" s="115"/>
      <c r="I15" s="115"/>
      <c r="J15" s="116"/>
    </row>
    <row r="16" spans="1:10" ht="30.75" customHeight="1" x14ac:dyDescent="0.2">
      <c r="A16" s="21">
        <v>1</v>
      </c>
      <c r="B16" s="7" t="s">
        <v>24</v>
      </c>
      <c r="C16" s="51" t="s">
        <v>85</v>
      </c>
      <c r="D16" s="21" t="s">
        <v>25</v>
      </c>
      <c r="E16" s="21">
        <v>104.6</v>
      </c>
      <c r="F16" s="10">
        <v>104.6</v>
      </c>
      <c r="G16" s="10">
        <v>135.6</v>
      </c>
      <c r="H16" s="54">
        <f>G16-F16</f>
        <v>31</v>
      </c>
      <c r="I16" s="23">
        <f>G16/F16</f>
        <v>1.2963671128107075</v>
      </c>
      <c r="J16" s="50" t="s">
        <v>83</v>
      </c>
    </row>
    <row r="17" spans="1:10" ht="26.25" customHeight="1" x14ac:dyDescent="0.2">
      <c r="A17" s="21">
        <f>A16+1</f>
        <v>2</v>
      </c>
      <c r="B17" s="7" t="s">
        <v>26</v>
      </c>
      <c r="C17" s="51" t="s">
        <v>85</v>
      </c>
      <c r="D17" s="21" t="s">
        <v>27</v>
      </c>
      <c r="E17" s="11">
        <v>148</v>
      </c>
      <c r="F17" s="12">
        <v>160</v>
      </c>
      <c r="G17" s="12">
        <v>160</v>
      </c>
      <c r="H17" s="54">
        <f t="shared" ref="H17:H22" si="0">G17-F17</f>
        <v>0</v>
      </c>
      <c r="I17" s="23">
        <f t="shared" ref="I17:I22" si="1">G17/F17</f>
        <v>1</v>
      </c>
      <c r="J17" s="50" t="s">
        <v>83</v>
      </c>
    </row>
    <row r="18" spans="1:10" ht="27.75" customHeight="1" x14ac:dyDescent="0.2">
      <c r="A18" s="21">
        <v>3</v>
      </c>
      <c r="B18" s="7" t="s">
        <v>28</v>
      </c>
      <c r="C18" s="51" t="s">
        <v>85</v>
      </c>
      <c r="D18" s="21" t="s">
        <v>29</v>
      </c>
      <c r="E18" s="13">
        <f>122000/10000</f>
        <v>12.2</v>
      </c>
      <c r="F18" s="10">
        <f>122000/10000</f>
        <v>12.2</v>
      </c>
      <c r="G18" s="10">
        <f>122000/10000</f>
        <v>12.2</v>
      </c>
      <c r="H18" s="54">
        <f t="shared" si="0"/>
        <v>0</v>
      </c>
      <c r="I18" s="23">
        <f t="shared" si="1"/>
        <v>1</v>
      </c>
      <c r="J18" s="10"/>
    </row>
    <row r="19" spans="1:10" ht="38.25" customHeight="1" x14ac:dyDescent="0.2">
      <c r="A19" s="21">
        <v>4</v>
      </c>
      <c r="B19" s="49" t="s">
        <v>31</v>
      </c>
      <c r="C19" s="51" t="s">
        <v>85</v>
      </c>
      <c r="D19" s="24" t="s">
        <v>20</v>
      </c>
      <c r="E19" s="21">
        <v>17</v>
      </c>
      <c r="F19" s="21">
        <v>17</v>
      </c>
      <c r="G19" s="21">
        <v>17</v>
      </c>
      <c r="H19" s="54">
        <f t="shared" si="0"/>
        <v>0</v>
      </c>
      <c r="I19" s="23">
        <f t="shared" si="1"/>
        <v>1</v>
      </c>
      <c r="J19" s="17"/>
    </row>
    <row r="20" spans="1:10" ht="25.5" customHeight="1" x14ac:dyDescent="0.2">
      <c r="A20" s="21">
        <v>5</v>
      </c>
      <c r="B20" s="7" t="s">
        <v>32</v>
      </c>
      <c r="C20" s="51" t="s">
        <v>85</v>
      </c>
      <c r="D20" s="21" t="s">
        <v>20</v>
      </c>
      <c r="E20" s="21">
        <v>12</v>
      </c>
      <c r="F20" s="11">
        <v>12</v>
      </c>
      <c r="G20" s="11">
        <v>13</v>
      </c>
      <c r="H20" s="54">
        <f t="shared" si="0"/>
        <v>1</v>
      </c>
      <c r="I20" s="23">
        <f t="shared" si="1"/>
        <v>1.0833333333333333</v>
      </c>
      <c r="J20" s="11"/>
    </row>
    <row r="21" spans="1:10" ht="30.75" customHeight="1" x14ac:dyDescent="0.2">
      <c r="A21" s="21">
        <v>6</v>
      </c>
      <c r="B21" s="7" t="s">
        <v>33</v>
      </c>
      <c r="C21" s="51" t="s">
        <v>85</v>
      </c>
      <c r="D21" s="21" t="s">
        <v>20</v>
      </c>
      <c r="E21" s="21">
        <v>390</v>
      </c>
      <c r="F21" s="11">
        <v>390</v>
      </c>
      <c r="G21" s="11">
        <v>453</v>
      </c>
      <c r="H21" s="54">
        <f t="shared" si="0"/>
        <v>63</v>
      </c>
      <c r="I21" s="23">
        <f t="shared" si="1"/>
        <v>1.1615384615384616</v>
      </c>
      <c r="J21" s="25" t="s">
        <v>82</v>
      </c>
    </row>
    <row r="22" spans="1:10" ht="46.5" customHeight="1" x14ac:dyDescent="0.2">
      <c r="A22" s="21">
        <v>7</v>
      </c>
      <c r="B22" s="7" t="s">
        <v>34</v>
      </c>
      <c r="C22" s="51" t="s">
        <v>85</v>
      </c>
      <c r="D22" s="21" t="s">
        <v>27</v>
      </c>
      <c r="E22" s="18">
        <v>7</v>
      </c>
      <c r="F22" s="11">
        <v>7</v>
      </c>
      <c r="G22" s="13">
        <v>7.3</v>
      </c>
      <c r="H22" s="54">
        <f t="shared" si="0"/>
        <v>0.29999999999999982</v>
      </c>
      <c r="I22" s="23">
        <f t="shared" si="1"/>
        <v>1.0428571428571429</v>
      </c>
      <c r="J22" s="25" t="s">
        <v>64</v>
      </c>
    </row>
    <row r="23" spans="1:10" ht="30" customHeight="1" x14ac:dyDescent="0.2">
      <c r="A23" s="21"/>
      <c r="B23" s="117" t="s">
        <v>35</v>
      </c>
      <c r="C23" s="118"/>
      <c r="D23" s="118"/>
      <c r="E23" s="118"/>
      <c r="F23" s="118"/>
      <c r="G23" s="118"/>
      <c r="H23" s="118"/>
      <c r="I23" s="118"/>
      <c r="J23" s="119"/>
    </row>
    <row r="24" spans="1:10" ht="25.5" customHeight="1" x14ac:dyDescent="0.2">
      <c r="A24" s="7"/>
      <c r="B24" s="117" t="s">
        <v>36</v>
      </c>
      <c r="C24" s="118"/>
      <c r="D24" s="118"/>
      <c r="E24" s="118"/>
      <c r="F24" s="118"/>
      <c r="G24" s="118"/>
      <c r="H24" s="118"/>
      <c r="I24" s="118"/>
      <c r="J24" s="119"/>
    </row>
    <row r="25" spans="1:10" ht="40.5" customHeight="1" x14ac:dyDescent="0.2">
      <c r="A25" s="21">
        <v>1</v>
      </c>
      <c r="B25" s="7" t="s">
        <v>37</v>
      </c>
      <c r="C25" s="58" t="s">
        <v>86</v>
      </c>
      <c r="D25" s="21" t="s">
        <v>20</v>
      </c>
      <c r="E25" s="21">
        <v>811</v>
      </c>
      <c r="F25" s="21">
        <v>850</v>
      </c>
      <c r="G25" s="21">
        <v>976</v>
      </c>
      <c r="H25" s="54">
        <f t="shared" ref="H25" si="2">G25-F25</f>
        <v>126</v>
      </c>
      <c r="I25" s="23">
        <f t="shared" ref="I25" si="3">G25/F25</f>
        <v>1.148235294117647</v>
      </c>
      <c r="J25" s="26" t="s">
        <v>65</v>
      </c>
    </row>
    <row r="26" spans="1:10" ht="22.5" customHeight="1" x14ac:dyDescent="0.2">
      <c r="A26" s="7"/>
      <c r="B26" s="120" t="s">
        <v>38</v>
      </c>
      <c r="C26" s="121"/>
      <c r="D26" s="121"/>
      <c r="E26" s="121"/>
      <c r="F26" s="121"/>
      <c r="G26" s="121"/>
      <c r="H26" s="121"/>
      <c r="I26" s="121"/>
      <c r="J26" s="122"/>
    </row>
    <row r="27" spans="1:10" ht="27.75" customHeight="1" x14ac:dyDescent="0.2">
      <c r="A27" s="7"/>
      <c r="B27" s="123" t="s">
        <v>39</v>
      </c>
      <c r="C27" s="124"/>
      <c r="D27" s="124"/>
      <c r="E27" s="124"/>
      <c r="F27" s="124"/>
      <c r="G27" s="124"/>
      <c r="H27" s="124"/>
      <c r="I27" s="124"/>
      <c r="J27" s="125"/>
    </row>
    <row r="28" spans="1:10" ht="18.75" customHeight="1" x14ac:dyDescent="0.2">
      <c r="A28" s="7"/>
      <c r="B28" s="114" t="s">
        <v>17</v>
      </c>
      <c r="C28" s="115"/>
      <c r="D28" s="115"/>
      <c r="E28" s="115"/>
      <c r="F28" s="115"/>
      <c r="G28" s="115"/>
      <c r="H28" s="115"/>
      <c r="I28" s="115"/>
      <c r="J28" s="116"/>
    </row>
    <row r="29" spans="1:10" ht="48.75" customHeight="1" x14ac:dyDescent="0.2">
      <c r="A29" s="21">
        <v>1</v>
      </c>
      <c r="B29" s="9" t="s">
        <v>40</v>
      </c>
      <c r="C29" s="52" t="s">
        <v>85</v>
      </c>
      <c r="D29" s="22" t="s">
        <v>41</v>
      </c>
      <c r="E29" s="56">
        <v>12</v>
      </c>
      <c r="F29" s="56">
        <v>24</v>
      </c>
      <c r="G29" s="57">
        <v>52</v>
      </c>
      <c r="H29" s="54">
        <f t="shared" ref="H29" si="4">G29-F29</f>
        <v>28</v>
      </c>
      <c r="I29" s="23">
        <f t="shared" ref="I29" si="5">G29/F29</f>
        <v>2.1666666666666665</v>
      </c>
      <c r="J29" s="26" t="s">
        <v>84</v>
      </c>
    </row>
    <row r="30" spans="1:10" ht="19.5" customHeight="1" x14ac:dyDescent="0.2">
      <c r="A30" s="21"/>
      <c r="B30" s="114" t="s">
        <v>22</v>
      </c>
      <c r="C30" s="115"/>
      <c r="D30" s="115"/>
      <c r="E30" s="115"/>
      <c r="F30" s="115"/>
      <c r="G30" s="115"/>
      <c r="H30" s="115"/>
      <c r="I30" s="115"/>
      <c r="J30" s="116"/>
    </row>
    <row r="31" spans="1:10" ht="51.75" customHeight="1" x14ac:dyDescent="0.2">
      <c r="A31" s="20" t="s">
        <v>43</v>
      </c>
      <c r="B31" s="7" t="s">
        <v>44</v>
      </c>
      <c r="C31" s="51" t="s">
        <v>85</v>
      </c>
      <c r="D31" s="21" t="s">
        <v>41</v>
      </c>
      <c r="E31" s="12">
        <v>100</v>
      </c>
      <c r="F31" s="12">
        <v>100</v>
      </c>
      <c r="G31" s="12">
        <v>100</v>
      </c>
      <c r="H31" s="54">
        <f t="shared" ref="H31:H34" si="6">G31-F31</f>
        <v>0</v>
      </c>
      <c r="I31" s="23">
        <f t="shared" ref="I31:I34" si="7">G31/F31</f>
        <v>1</v>
      </c>
      <c r="J31" s="27"/>
    </row>
    <row r="32" spans="1:10" ht="48.75" customHeight="1" x14ac:dyDescent="0.2">
      <c r="A32" s="20" t="s">
        <v>45</v>
      </c>
      <c r="B32" s="7" t="s">
        <v>46</v>
      </c>
      <c r="C32" s="51" t="s">
        <v>85</v>
      </c>
      <c r="D32" s="21" t="s">
        <v>41</v>
      </c>
      <c r="E32" s="12">
        <v>100</v>
      </c>
      <c r="F32" s="12">
        <v>100</v>
      </c>
      <c r="G32" s="12">
        <v>100</v>
      </c>
      <c r="H32" s="54">
        <f t="shared" si="6"/>
        <v>0</v>
      </c>
      <c r="I32" s="23">
        <f t="shared" si="7"/>
        <v>1</v>
      </c>
      <c r="J32" s="27"/>
    </row>
    <row r="33" spans="1:10" ht="36.75" customHeight="1" x14ac:dyDescent="0.2">
      <c r="A33" s="20" t="s">
        <v>47</v>
      </c>
      <c r="B33" s="7" t="s">
        <v>48</v>
      </c>
      <c r="C33" s="51" t="s">
        <v>85</v>
      </c>
      <c r="D33" s="21" t="s">
        <v>41</v>
      </c>
      <c r="E33" s="12">
        <v>100</v>
      </c>
      <c r="F33" s="12">
        <v>100</v>
      </c>
      <c r="G33" s="12">
        <v>100</v>
      </c>
      <c r="H33" s="54">
        <f t="shared" si="6"/>
        <v>0</v>
      </c>
      <c r="I33" s="23">
        <f t="shared" si="7"/>
        <v>1</v>
      </c>
      <c r="J33" s="27"/>
    </row>
    <row r="34" spans="1:10" ht="50.25" customHeight="1" x14ac:dyDescent="0.2">
      <c r="A34" s="20" t="s">
        <v>49</v>
      </c>
      <c r="B34" s="7" t="s">
        <v>50</v>
      </c>
      <c r="C34" s="51" t="s">
        <v>85</v>
      </c>
      <c r="D34" s="21" t="s">
        <v>41</v>
      </c>
      <c r="E34" s="12">
        <v>100</v>
      </c>
      <c r="F34" s="12">
        <v>100</v>
      </c>
      <c r="G34" s="12">
        <v>100</v>
      </c>
      <c r="H34" s="54">
        <f t="shared" si="6"/>
        <v>0</v>
      </c>
      <c r="I34" s="23">
        <f t="shared" si="7"/>
        <v>1</v>
      </c>
      <c r="J34" s="27"/>
    </row>
    <row r="35" spans="1:10" ht="12.75" customHeight="1" x14ac:dyDescent="0.2">
      <c r="A35" s="1"/>
    </row>
    <row r="37" spans="1:10" ht="48" customHeight="1" x14ac:dyDescent="0.25">
      <c r="A37" s="99" t="s">
        <v>66</v>
      </c>
      <c r="B37" s="99"/>
      <c r="C37" s="100" t="s">
        <v>67</v>
      </c>
      <c r="D37" s="100"/>
      <c r="E37" s="28"/>
      <c r="F37" s="29"/>
      <c r="G37" s="101" t="s">
        <v>68</v>
      </c>
      <c r="H37" s="101"/>
      <c r="I37" s="30"/>
      <c r="J37" s="31" t="s">
        <v>69</v>
      </c>
    </row>
    <row r="38" spans="1:10" x14ac:dyDescent="0.2">
      <c r="A38" s="32"/>
      <c r="B38" s="55" t="s">
        <v>70</v>
      </c>
      <c r="C38" s="102" t="s">
        <v>71</v>
      </c>
      <c r="D38" s="102"/>
      <c r="E38" s="34" t="s">
        <v>72</v>
      </c>
      <c r="F38" s="34"/>
      <c r="G38" s="103" t="s">
        <v>73</v>
      </c>
      <c r="H38" s="103"/>
      <c r="I38" s="35" t="s">
        <v>72</v>
      </c>
      <c r="J38" s="36" t="s">
        <v>74</v>
      </c>
    </row>
    <row r="39" spans="1:10" x14ac:dyDescent="0.2">
      <c r="A39" s="37"/>
      <c r="B39" s="33"/>
      <c r="C39" s="33"/>
      <c r="D39" s="33"/>
      <c r="E39" s="34"/>
      <c r="F39" s="34"/>
      <c r="G39" s="34"/>
      <c r="H39" s="34"/>
      <c r="I39" s="38"/>
      <c r="J39" s="36"/>
    </row>
    <row r="40" spans="1:10" ht="31.5" customHeight="1" x14ac:dyDescent="0.25">
      <c r="A40" s="99" t="s">
        <v>75</v>
      </c>
      <c r="B40" s="99"/>
      <c r="C40" s="100" t="s">
        <v>76</v>
      </c>
      <c r="D40" s="100"/>
      <c r="E40" s="39"/>
      <c r="F40" s="40"/>
      <c r="G40" s="101" t="s">
        <v>77</v>
      </c>
      <c r="H40" s="101"/>
      <c r="I40" s="41"/>
      <c r="J40" s="31" t="s">
        <v>78</v>
      </c>
    </row>
    <row r="41" spans="1:10" x14ac:dyDescent="0.2">
      <c r="A41" s="102" t="s">
        <v>79</v>
      </c>
      <c r="B41" s="102"/>
      <c r="C41" s="102" t="s">
        <v>71</v>
      </c>
      <c r="D41" s="102"/>
      <c r="E41" s="34" t="s">
        <v>72</v>
      </c>
      <c r="F41" s="34"/>
      <c r="G41" s="103" t="s">
        <v>73</v>
      </c>
      <c r="H41" s="103"/>
      <c r="I41" s="35" t="s">
        <v>72</v>
      </c>
      <c r="J41" s="36" t="s">
        <v>74</v>
      </c>
    </row>
    <row r="42" spans="1:10" ht="15" x14ac:dyDescent="0.2">
      <c r="A42" s="42"/>
      <c r="B42" s="43"/>
      <c r="C42" s="44"/>
      <c r="D42" s="45"/>
      <c r="E42" s="29"/>
      <c r="F42" s="29"/>
      <c r="G42" s="29"/>
      <c r="H42" s="29"/>
      <c r="I42" s="46"/>
      <c r="J42" s="47"/>
    </row>
    <row r="43" spans="1:10" ht="15.75" x14ac:dyDescent="0.2">
      <c r="A43" s="88"/>
      <c r="B43" s="48" t="s">
        <v>80</v>
      </c>
      <c r="C43" s="113" t="s">
        <v>81</v>
      </c>
      <c r="D43" s="113"/>
      <c r="E43" s="29"/>
      <c r="F43" s="29"/>
      <c r="G43" s="29"/>
      <c r="H43" s="29"/>
      <c r="I43" s="46"/>
      <c r="J43" s="47"/>
    </row>
    <row r="44" spans="1:10" ht="15" x14ac:dyDescent="0.2">
      <c r="A44" s="88"/>
      <c r="B44" s="43"/>
      <c r="C44" s="44"/>
      <c r="D44" s="45"/>
      <c r="E44" s="29"/>
      <c r="F44" s="29"/>
      <c r="G44" s="29"/>
      <c r="H44" s="29"/>
      <c r="I44" s="46"/>
      <c r="J44" s="47"/>
    </row>
  </sheetData>
  <mergeCells count="37">
    <mergeCell ref="A43:A44"/>
    <mergeCell ref="C43:D43"/>
    <mergeCell ref="A40:B40"/>
    <mergeCell ref="C40:D40"/>
    <mergeCell ref="G40:H40"/>
    <mergeCell ref="A41:B41"/>
    <mergeCell ref="C41:D41"/>
    <mergeCell ref="G41:H41"/>
    <mergeCell ref="B28:J28"/>
    <mergeCell ref="B30:J30"/>
    <mergeCell ref="A37:B37"/>
    <mergeCell ref="C37:D37"/>
    <mergeCell ref="G37:H37"/>
    <mergeCell ref="C38:D38"/>
    <mergeCell ref="G38:H38"/>
    <mergeCell ref="B3:J3"/>
    <mergeCell ref="B5:J5"/>
    <mergeCell ref="C7:C8"/>
    <mergeCell ref="F7:G7"/>
    <mergeCell ref="H7:I7"/>
    <mergeCell ref="J7:J8"/>
    <mergeCell ref="B11:J11"/>
    <mergeCell ref="B12:J12"/>
    <mergeCell ref="B14:J14"/>
    <mergeCell ref="B23:J23"/>
    <mergeCell ref="B24:J24"/>
    <mergeCell ref="B26:J26"/>
    <mergeCell ref="B27:J27"/>
    <mergeCell ref="B10:J10"/>
    <mergeCell ref="I1:J1"/>
    <mergeCell ref="B15:J15"/>
    <mergeCell ref="B2:J2"/>
    <mergeCell ref="B4:J4"/>
    <mergeCell ref="A7:A8"/>
    <mergeCell ref="B7:B8"/>
    <mergeCell ref="D7:D8"/>
    <mergeCell ref="E7:E8"/>
  </mergeCells>
  <printOptions horizontalCentered="1"/>
  <pageMargins left="0.31496062992125984" right="0.31496062992125984" top="0.74803149606299213" bottom="0.43307086614173229" header="0.31496062992125984" footer="0.31496062992125984"/>
  <pageSetup paperSize="9" orientation="landscape" r:id="rId1"/>
  <headerFooter>
    <oddFooter>&amp;L&amp;"Times New Roman,обычный"&amp;8&amp;F&amp;C&amp;"Times New Roman,обычный"&amp;8&amp;P/&amp;N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32"/>
  <sheetViews>
    <sheetView zoomScale="120" zoomScaleNormal="120" workbookViewId="0">
      <selection activeCell="D19" sqref="D19"/>
    </sheetView>
  </sheetViews>
  <sheetFormatPr defaultRowHeight="12.75" x14ac:dyDescent="0.2"/>
  <cols>
    <col min="1" max="1" width="4.140625" style="3" customWidth="1"/>
    <col min="2" max="2" width="30.42578125" style="3" customWidth="1"/>
    <col min="3" max="3" width="9.5703125" style="3" customWidth="1"/>
    <col min="4" max="4" width="12.7109375" style="3" customWidth="1"/>
    <col min="5" max="11" width="9.7109375" style="3" customWidth="1"/>
    <col min="12" max="12" width="13.5703125" style="3" customWidth="1"/>
    <col min="13" max="16384" width="9.140625" style="3"/>
  </cols>
  <sheetData>
    <row r="1" spans="1:14" ht="15.75" x14ac:dyDescent="0.2">
      <c r="A1" s="1"/>
      <c r="B1" s="2"/>
      <c r="C1" s="2"/>
      <c r="K1" s="140" t="s">
        <v>0</v>
      </c>
      <c r="L1" s="140"/>
    </row>
    <row r="2" spans="1:14" ht="15.75" x14ac:dyDescent="0.2">
      <c r="A2" s="1"/>
      <c r="B2" s="110" t="s">
        <v>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4" ht="15.75" x14ac:dyDescent="0.2">
      <c r="A3" s="1"/>
      <c r="B3" s="111" t="s">
        <v>2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4" ht="15.75" x14ac:dyDescent="0.2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4" ht="15" customHeight="1" x14ac:dyDescent="0.2">
      <c r="A5" s="131" t="s">
        <v>3</v>
      </c>
      <c r="B5" s="132" t="s">
        <v>4</v>
      </c>
      <c r="C5" s="132" t="s">
        <v>5</v>
      </c>
      <c r="D5" s="132" t="s">
        <v>6</v>
      </c>
      <c r="E5" s="104" t="s">
        <v>7</v>
      </c>
      <c r="F5" s="106"/>
      <c r="G5" s="106"/>
      <c r="H5" s="106"/>
      <c r="I5" s="106"/>
      <c r="J5" s="106"/>
      <c r="K5" s="105"/>
      <c r="L5" s="132" t="s">
        <v>8</v>
      </c>
    </row>
    <row r="6" spans="1:14" ht="71.25" customHeight="1" x14ac:dyDescent="0.2">
      <c r="A6" s="131"/>
      <c r="B6" s="132"/>
      <c r="C6" s="132"/>
      <c r="D6" s="132"/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6" t="s">
        <v>15</v>
      </c>
      <c r="L6" s="132"/>
    </row>
    <row r="7" spans="1:14" ht="19.5" customHeight="1" x14ac:dyDescent="0.2">
      <c r="A7" s="7"/>
      <c r="B7" s="128" t="s">
        <v>16</v>
      </c>
      <c r="C7" s="129"/>
      <c r="D7" s="129"/>
      <c r="E7" s="129"/>
      <c r="F7" s="129"/>
      <c r="G7" s="129"/>
      <c r="H7" s="129"/>
      <c r="I7" s="129"/>
      <c r="J7" s="129"/>
      <c r="K7" s="129"/>
      <c r="L7" s="130"/>
    </row>
    <row r="8" spans="1:14" ht="16.5" customHeight="1" x14ac:dyDescent="0.2">
      <c r="A8" s="7"/>
      <c r="B8" s="114" t="s">
        <v>17</v>
      </c>
      <c r="C8" s="115"/>
      <c r="D8" s="115"/>
      <c r="E8" s="115"/>
      <c r="F8" s="115"/>
      <c r="G8" s="115"/>
      <c r="H8" s="115"/>
      <c r="I8" s="115"/>
      <c r="J8" s="115"/>
      <c r="K8" s="115"/>
      <c r="L8" s="116"/>
    </row>
    <row r="9" spans="1:14" ht="23.25" customHeight="1" x14ac:dyDescent="0.2">
      <c r="A9" s="7"/>
      <c r="B9" s="114" t="s">
        <v>18</v>
      </c>
      <c r="C9" s="115"/>
      <c r="D9" s="115"/>
      <c r="E9" s="115"/>
      <c r="F9" s="115"/>
      <c r="G9" s="115"/>
      <c r="H9" s="115"/>
      <c r="I9" s="115"/>
      <c r="J9" s="115"/>
      <c r="K9" s="115"/>
      <c r="L9" s="116"/>
    </row>
    <row r="10" spans="1:14" ht="51.75" customHeight="1" x14ac:dyDescent="0.2">
      <c r="A10" s="8">
        <v>1</v>
      </c>
      <c r="B10" s="9" t="s">
        <v>19</v>
      </c>
      <c r="C10" s="6" t="s">
        <v>20</v>
      </c>
      <c r="D10" s="6">
        <v>3</v>
      </c>
      <c r="E10" s="6">
        <v>3</v>
      </c>
      <c r="F10" s="6">
        <v>3</v>
      </c>
      <c r="G10" s="6">
        <v>3</v>
      </c>
      <c r="H10" s="6">
        <v>3</v>
      </c>
      <c r="I10" s="6">
        <v>3</v>
      </c>
      <c r="J10" s="6">
        <v>3</v>
      </c>
      <c r="K10" s="6">
        <v>4</v>
      </c>
      <c r="L10" s="6">
        <f>SUM(D10:K10)</f>
        <v>25</v>
      </c>
      <c r="M10" s="138" t="s">
        <v>21</v>
      </c>
      <c r="N10" s="139"/>
    </row>
    <row r="11" spans="1:14" ht="27" customHeight="1" x14ac:dyDescent="0.2">
      <c r="A11" s="7"/>
      <c r="B11" s="114" t="s">
        <v>22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6"/>
    </row>
    <row r="12" spans="1:14" ht="24" customHeight="1" x14ac:dyDescent="0.2">
      <c r="A12" s="7"/>
      <c r="B12" s="114" t="s">
        <v>23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6"/>
    </row>
    <row r="13" spans="1:14" ht="27.75" customHeight="1" x14ac:dyDescent="0.2">
      <c r="A13" s="8">
        <v>1</v>
      </c>
      <c r="B13" s="7" t="s">
        <v>24</v>
      </c>
      <c r="C13" s="8" t="s">
        <v>25</v>
      </c>
      <c r="D13" s="8">
        <v>104.6</v>
      </c>
      <c r="E13" s="10">
        <v>104.6</v>
      </c>
      <c r="F13" s="10">
        <v>107.4</v>
      </c>
      <c r="G13" s="10">
        <f t="shared" ref="G13:K13" si="0">F13*1.025</f>
        <v>110.08499999999999</v>
      </c>
      <c r="H13" s="10">
        <f t="shared" si="0"/>
        <v>112.83712499999999</v>
      </c>
      <c r="I13" s="10">
        <f t="shared" si="0"/>
        <v>115.65805312499998</v>
      </c>
      <c r="J13" s="10">
        <f t="shared" si="0"/>
        <v>118.54950445312497</v>
      </c>
      <c r="K13" s="10">
        <f t="shared" si="0"/>
        <v>121.51324206445308</v>
      </c>
      <c r="L13" s="10">
        <f t="shared" ref="L13:L18" si="1">K13</f>
        <v>121.51324206445308</v>
      </c>
    </row>
    <row r="14" spans="1:14" ht="26.25" customHeight="1" x14ac:dyDescent="0.2">
      <c r="A14" s="8">
        <f>A13+1</f>
        <v>2</v>
      </c>
      <c r="B14" s="7" t="s">
        <v>26</v>
      </c>
      <c r="C14" s="8" t="s">
        <v>27</v>
      </c>
      <c r="D14" s="11">
        <v>148</v>
      </c>
      <c r="E14" s="12">
        <v>148</v>
      </c>
      <c r="F14" s="12">
        <f t="shared" ref="F14:K14" si="2">E14*1.015</f>
        <v>150.22</v>
      </c>
      <c r="G14" s="12">
        <f t="shared" si="2"/>
        <v>152.47329999999999</v>
      </c>
      <c r="H14" s="12">
        <f t="shared" si="2"/>
        <v>154.76039949999998</v>
      </c>
      <c r="I14" s="12">
        <f t="shared" si="2"/>
        <v>157.08180549249997</v>
      </c>
      <c r="J14" s="12">
        <f t="shared" si="2"/>
        <v>159.43803257488744</v>
      </c>
      <c r="K14" s="12">
        <f t="shared" si="2"/>
        <v>161.82960306351075</v>
      </c>
      <c r="L14" s="12">
        <f t="shared" si="1"/>
        <v>161.82960306351075</v>
      </c>
    </row>
    <row r="15" spans="1:14" ht="27.75" customHeight="1" x14ac:dyDescent="0.2">
      <c r="A15" s="8">
        <v>3</v>
      </c>
      <c r="B15" s="7" t="s">
        <v>28</v>
      </c>
      <c r="C15" s="8" t="s">
        <v>29</v>
      </c>
      <c r="D15" s="13">
        <f>122000/10000</f>
        <v>12.2</v>
      </c>
      <c r="E15" s="10">
        <f>122000/10000</f>
        <v>12.2</v>
      </c>
      <c r="F15" s="10">
        <f>122000/10000</f>
        <v>12.2</v>
      </c>
      <c r="G15" s="10">
        <f>145366/10000</f>
        <v>14.5366</v>
      </c>
      <c r="H15" s="10">
        <f>145366/10000</f>
        <v>14.5366</v>
      </c>
      <c r="I15" s="10">
        <f>145366/10000</f>
        <v>14.5366</v>
      </c>
      <c r="J15" s="10">
        <f>145366/10000</f>
        <v>14.5366</v>
      </c>
      <c r="K15" s="10">
        <f>145366/10000</f>
        <v>14.5366</v>
      </c>
      <c r="L15" s="10">
        <f t="shared" si="1"/>
        <v>14.5366</v>
      </c>
      <c r="M15" s="14" t="s">
        <v>30</v>
      </c>
    </row>
    <row r="16" spans="1:14" ht="38.25" customHeight="1" x14ac:dyDescent="0.2">
      <c r="A16" s="8">
        <v>4</v>
      </c>
      <c r="B16" s="15" t="s">
        <v>31</v>
      </c>
      <c r="C16" s="16" t="s">
        <v>20</v>
      </c>
      <c r="D16" s="17">
        <v>17</v>
      </c>
      <c r="E16" s="17">
        <v>17</v>
      </c>
      <c r="F16" s="17">
        <v>17</v>
      </c>
      <c r="G16" s="17">
        <v>18</v>
      </c>
      <c r="H16" s="17">
        <v>18</v>
      </c>
      <c r="I16" s="17">
        <v>18</v>
      </c>
      <c r="J16" s="17">
        <v>19</v>
      </c>
      <c r="K16" s="17">
        <v>19</v>
      </c>
      <c r="L16" s="17">
        <v>19</v>
      </c>
    </row>
    <row r="17" spans="1:14" ht="25.5" customHeight="1" x14ac:dyDescent="0.2">
      <c r="A17" s="8">
        <v>5</v>
      </c>
      <c r="B17" s="7" t="s">
        <v>32</v>
      </c>
      <c r="C17" s="8" t="s">
        <v>20</v>
      </c>
      <c r="D17" s="8">
        <v>12</v>
      </c>
      <c r="E17" s="11">
        <v>12</v>
      </c>
      <c r="F17" s="11">
        <v>12</v>
      </c>
      <c r="G17" s="11">
        <v>12</v>
      </c>
      <c r="H17" s="11">
        <v>12</v>
      </c>
      <c r="I17" s="11">
        <v>12</v>
      </c>
      <c r="J17" s="11">
        <v>12</v>
      </c>
      <c r="K17" s="11">
        <v>12</v>
      </c>
      <c r="L17" s="11">
        <f t="shared" si="1"/>
        <v>12</v>
      </c>
    </row>
    <row r="18" spans="1:14" ht="34.5" customHeight="1" x14ac:dyDescent="0.2">
      <c r="A18" s="8">
        <v>6</v>
      </c>
      <c r="B18" s="7" t="s">
        <v>33</v>
      </c>
      <c r="C18" s="8" t="s">
        <v>20</v>
      </c>
      <c r="D18" s="8">
        <v>390</v>
      </c>
      <c r="E18" s="11">
        <v>390</v>
      </c>
      <c r="F18" s="11">
        <v>390</v>
      </c>
      <c r="G18" s="11">
        <v>402</v>
      </c>
      <c r="H18" s="11">
        <v>402</v>
      </c>
      <c r="I18" s="11">
        <v>402</v>
      </c>
      <c r="J18" s="11">
        <v>414</v>
      </c>
      <c r="K18" s="11">
        <v>414</v>
      </c>
      <c r="L18" s="11">
        <f t="shared" si="1"/>
        <v>414</v>
      </c>
    </row>
    <row r="19" spans="1:14" ht="30" customHeight="1" x14ac:dyDescent="0.2">
      <c r="A19" s="8">
        <v>7</v>
      </c>
      <c r="B19" s="7" t="s">
        <v>34</v>
      </c>
      <c r="C19" s="8" t="s">
        <v>27</v>
      </c>
      <c r="D19" s="18">
        <v>7</v>
      </c>
      <c r="E19" s="11">
        <v>3</v>
      </c>
      <c r="F19" s="11">
        <v>5</v>
      </c>
      <c r="G19" s="11">
        <v>5</v>
      </c>
      <c r="H19" s="11">
        <v>5</v>
      </c>
      <c r="I19" s="11">
        <v>5</v>
      </c>
      <c r="J19" s="11">
        <v>5</v>
      </c>
      <c r="K19" s="11">
        <v>5</v>
      </c>
      <c r="L19" s="11">
        <v>5</v>
      </c>
    </row>
    <row r="20" spans="1:14" ht="30" customHeight="1" x14ac:dyDescent="0.2">
      <c r="A20" s="8"/>
      <c r="B20" s="117" t="s">
        <v>35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5"/>
    </row>
    <row r="21" spans="1:14" ht="25.5" customHeight="1" x14ac:dyDescent="0.2">
      <c r="A21" s="7"/>
      <c r="B21" s="117" t="s">
        <v>36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9"/>
    </row>
    <row r="22" spans="1:14" ht="38.25" customHeight="1" x14ac:dyDescent="0.2">
      <c r="A22" s="8">
        <v>1</v>
      </c>
      <c r="B22" s="7" t="s">
        <v>37</v>
      </c>
      <c r="C22" s="8" t="s">
        <v>20</v>
      </c>
      <c r="D22" s="8">
        <v>811</v>
      </c>
      <c r="E22" s="8">
        <v>850</v>
      </c>
      <c r="F22" s="8">
        <v>850</v>
      </c>
      <c r="G22" s="8">
        <v>850</v>
      </c>
      <c r="H22" s="8">
        <v>850</v>
      </c>
      <c r="I22" s="8">
        <v>850</v>
      </c>
      <c r="J22" s="8">
        <v>850</v>
      </c>
      <c r="K22" s="8">
        <v>850</v>
      </c>
      <c r="L22" s="11">
        <v>850</v>
      </c>
    </row>
    <row r="23" spans="1:14" ht="22.5" customHeight="1" x14ac:dyDescent="0.2">
      <c r="A23" s="7"/>
      <c r="B23" s="120" t="s">
        <v>38</v>
      </c>
      <c r="C23" s="121"/>
      <c r="D23" s="121"/>
      <c r="E23" s="121"/>
      <c r="F23" s="121"/>
      <c r="G23" s="121"/>
      <c r="H23" s="121"/>
      <c r="I23" s="121"/>
      <c r="J23" s="121"/>
      <c r="K23" s="121"/>
      <c r="L23" s="122"/>
    </row>
    <row r="24" spans="1:14" ht="27.75" customHeight="1" x14ac:dyDescent="0.2">
      <c r="A24" s="7"/>
      <c r="B24" s="123" t="s">
        <v>39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5"/>
    </row>
    <row r="25" spans="1:14" ht="18.75" customHeight="1" x14ac:dyDescent="0.2">
      <c r="A25" s="7"/>
      <c r="B25" s="114" t="s">
        <v>17</v>
      </c>
      <c r="C25" s="115"/>
      <c r="D25" s="115"/>
      <c r="E25" s="115"/>
      <c r="F25" s="115"/>
      <c r="G25" s="115"/>
      <c r="H25" s="115"/>
      <c r="I25" s="115"/>
      <c r="J25" s="115"/>
      <c r="K25" s="115"/>
      <c r="L25" s="116"/>
    </row>
    <row r="26" spans="1:14" ht="48.75" customHeight="1" x14ac:dyDescent="0.2">
      <c r="A26" s="8">
        <v>1</v>
      </c>
      <c r="B26" s="9" t="s">
        <v>40</v>
      </c>
      <c r="C26" s="6" t="s">
        <v>41</v>
      </c>
      <c r="D26" s="19">
        <f>3/25</f>
        <v>0.12</v>
      </c>
      <c r="E26" s="19">
        <f>6/25</f>
        <v>0.24</v>
      </c>
      <c r="F26" s="19">
        <f>9/25</f>
        <v>0.36</v>
      </c>
      <c r="G26" s="19">
        <f>12/25</f>
        <v>0.48</v>
      </c>
      <c r="H26" s="19">
        <f>15/25</f>
        <v>0.6</v>
      </c>
      <c r="I26" s="19">
        <f>18/25</f>
        <v>0.72</v>
      </c>
      <c r="J26" s="19">
        <f>21/25</f>
        <v>0.84</v>
      </c>
      <c r="K26" s="19">
        <f>25/25</f>
        <v>1</v>
      </c>
      <c r="L26" s="19">
        <v>1</v>
      </c>
      <c r="M26" s="136" t="s">
        <v>42</v>
      </c>
      <c r="N26" s="137"/>
    </row>
    <row r="27" spans="1:14" ht="19.5" customHeight="1" x14ac:dyDescent="0.2">
      <c r="A27" s="8"/>
      <c r="B27" s="114" t="s">
        <v>22</v>
      </c>
      <c r="C27" s="115"/>
      <c r="D27" s="115"/>
      <c r="E27" s="115"/>
      <c r="F27" s="115"/>
      <c r="G27" s="115"/>
      <c r="H27" s="115"/>
      <c r="I27" s="115"/>
      <c r="J27" s="115"/>
      <c r="K27" s="115"/>
      <c r="L27" s="116"/>
    </row>
    <row r="28" spans="1:14" ht="51.75" customHeight="1" x14ac:dyDescent="0.2">
      <c r="A28" s="20" t="s">
        <v>43</v>
      </c>
      <c r="B28" s="7" t="s">
        <v>44</v>
      </c>
      <c r="C28" s="8" t="s">
        <v>41</v>
      </c>
      <c r="D28" s="12">
        <v>100</v>
      </c>
      <c r="E28" s="12">
        <v>100</v>
      </c>
      <c r="F28" s="12">
        <v>100</v>
      </c>
      <c r="G28" s="12">
        <v>100</v>
      </c>
      <c r="H28" s="12">
        <v>100</v>
      </c>
      <c r="I28" s="12">
        <v>100</v>
      </c>
      <c r="J28" s="12">
        <v>100</v>
      </c>
      <c r="K28" s="12">
        <v>100</v>
      </c>
      <c r="L28" s="12">
        <v>100</v>
      </c>
    </row>
    <row r="29" spans="1:14" ht="48.75" customHeight="1" x14ac:dyDescent="0.2">
      <c r="A29" s="20" t="s">
        <v>45</v>
      </c>
      <c r="B29" s="7" t="s">
        <v>46</v>
      </c>
      <c r="C29" s="8" t="s">
        <v>41</v>
      </c>
      <c r="D29" s="12">
        <v>100</v>
      </c>
      <c r="E29" s="12">
        <v>100</v>
      </c>
      <c r="F29" s="12">
        <v>100</v>
      </c>
      <c r="G29" s="12">
        <v>100</v>
      </c>
      <c r="H29" s="12">
        <v>100</v>
      </c>
      <c r="I29" s="12">
        <v>100</v>
      </c>
      <c r="J29" s="12">
        <v>100</v>
      </c>
      <c r="K29" s="12">
        <v>100</v>
      </c>
      <c r="L29" s="12">
        <v>100</v>
      </c>
    </row>
    <row r="30" spans="1:14" ht="36.75" customHeight="1" x14ac:dyDescent="0.2">
      <c r="A30" s="20" t="s">
        <v>47</v>
      </c>
      <c r="B30" s="7" t="s">
        <v>48</v>
      </c>
      <c r="C30" s="8" t="s">
        <v>41</v>
      </c>
      <c r="D30" s="12">
        <v>100</v>
      </c>
      <c r="E30" s="12">
        <v>100</v>
      </c>
      <c r="F30" s="12">
        <v>100</v>
      </c>
      <c r="G30" s="12">
        <v>100</v>
      </c>
      <c r="H30" s="12">
        <v>100</v>
      </c>
      <c r="I30" s="12">
        <v>100</v>
      </c>
      <c r="J30" s="12">
        <v>100</v>
      </c>
      <c r="K30" s="12">
        <v>100</v>
      </c>
      <c r="L30" s="12">
        <v>100</v>
      </c>
    </row>
    <row r="31" spans="1:14" ht="57" customHeight="1" x14ac:dyDescent="0.2">
      <c r="A31" s="20" t="s">
        <v>49</v>
      </c>
      <c r="B31" s="7" t="s">
        <v>50</v>
      </c>
      <c r="C31" s="8" t="s">
        <v>41</v>
      </c>
      <c r="D31" s="12">
        <v>100</v>
      </c>
      <c r="E31" s="12">
        <v>100</v>
      </c>
      <c r="F31" s="12">
        <v>100</v>
      </c>
      <c r="G31" s="12">
        <v>100</v>
      </c>
      <c r="H31" s="12">
        <v>100</v>
      </c>
      <c r="I31" s="12">
        <v>100</v>
      </c>
      <c r="J31" s="12">
        <v>100</v>
      </c>
      <c r="K31" s="12">
        <v>100</v>
      </c>
      <c r="L31" s="12">
        <v>100</v>
      </c>
    </row>
    <row r="32" spans="1:14" ht="12.75" customHeight="1" x14ac:dyDescent="0.2">
      <c r="A32" s="1"/>
    </row>
  </sheetData>
  <mergeCells count="22">
    <mergeCell ref="K1:L1"/>
    <mergeCell ref="B2:L2"/>
    <mergeCell ref="B3:L3"/>
    <mergeCell ref="A5:A6"/>
    <mergeCell ref="B5:B6"/>
    <mergeCell ref="C5:C6"/>
    <mergeCell ref="D5:D6"/>
    <mergeCell ref="E5:K5"/>
    <mergeCell ref="L5:L6"/>
    <mergeCell ref="M26:N26"/>
    <mergeCell ref="B7:L7"/>
    <mergeCell ref="B8:L8"/>
    <mergeCell ref="B9:L9"/>
    <mergeCell ref="M10:N10"/>
    <mergeCell ref="B11:L11"/>
    <mergeCell ref="B12:L12"/>
    <mergeCell ref="B27:L27"/>
    <mergeCell ref="B20:L20"/>
    <mergeCell ref="B21:L21"/>
    <mergeCell ref="B23:L23"/>
    <mergeCell ref="B24:L24"/>
    <mergeCell ref="B25:L25"/>
  </mergeCells>
  <printOptions horizontalCentered="1"/>
  <pageMargins left="0.31496062992125984" right="0.31496062992125984" top="0.74803149606299213" bottom="0.43307086614173229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отчет за 2016 год</vt:lpstr>
      <vt:lpstr>отчет за 2015 год</vt:lpstr>
      <vt:lpstr>отчет за 2014 год</vt:lpstr>
      <vt:lpstr>таблица 1</vt:lpstr>
      <vt:lpstr>'отчет за 2014 год'!Заголовки_для_печати</vt:lpstr>
      <vt:lpstr>'отчет за 2015 год'!Заголовки_для_печати</vt:lpstr>
      <vt:lpstr>'отчет за 2016 год'!Заголовки_для_печати</vt:lpstr>
      <vt:lpstr>'таблица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2017-02-10T03:29:07Z</cp:lastPrinted>
  <dcterms:created xsi:type="dcterms:W3CDTF">2015-01-13T06:10:36Z</dcterms:created>
  <dcterms:modified xsi:type="dcterms:W3CDTF">2017-02-10T03:29:27Z</dcterms:modified>
</cp:coreProperties>
</file>