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08" windowWidth="14040" windowHeight="6516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G149" i="1" l="1"/>
  <c r="E150" i="1"/>
  <c r="E149" i="1"/>
  <c r="H147" i="1"/>
  <c r="H142" i="1"/>
  <c r="F141" i="1"/>
  <c r="G141" i="1"/>
  <c r="I141" i="1" s="1"/>
  <c r="F140" i="1"/>
  <c r="G140" i="1"/>
  <c r="F139" i="1"/>
  <c r="G139" i="1"/>
  <c r="I139" i="1" s="1"/>
  <c r="E141" i="1"/>
  <c r="E140" i="1"/>
  <c r="E139" i="1"/>
  <c r="E138" i="1" s="1"/>
  <c r="I140" i="1" l="1"/>
  <c r="H141" i="1"/>
  <c r="H140" i="1"/>
  <c r="H139" i="1"/>
  <c r="G138" i="1"/>
  <c r="F138" i="1"/>
  <c r="H138" i="1" l="1"/>
  <c r="I138" i="1"/>
  <c r="G79" i="1"/>
  <c r="F79" i="1"/>
  <c r="H76" i="1"/>
  <c r="F69" i="1"/>
  <c r="F52" i="1"/>
  <c r="G31" i="1"/>
  <c r="F31" i="1"/>
  <c r="G52" i="1" l="1"/>
  <c r="H52" i="1" s="1"/>
  <c r="G16" i="1" l="1"/>
  <c r="G150" i="1" s="1"/>
  <c r="F16" i="1"/>
  <c r="F77" i="1"/>
  <c r="G77" i="1"/>
  <c r="F78" i="1"/>
  <c r="E99" i="1"/>
  <c r="G82" i="1"/>
  <c r="G99" i="1" s="1"/>
  <c r="H57" i="1"/>
  <c r="H58" i="1"/>
  <c r="F60" i="1"/>
  <c r="G60" i="1"/>
  <c r="E60" i="1"/>
  <c r="G61" i="1"/>
  <c r="E61" i="1"/>
  <c r="H54" i="1"/>
  <c r="F55" i="1"/>
  <c r="H55" i="1" s="1"/>
  <c r="E53" i="1"/>
  <c r="F25" i="1"/>
  <c r="H60" i="1" l="1"/>
  <c r="F53" i="1"/>
  <c r="I55" i="1"/>
  <c r="F61" i="1"/>
  <c r="H61" i="1" s="1"/>
  <c r="F99" i="1"/>
  <c r="H31" i="1"/>
  <c r="I53" i="1" l="1"/>
  <c r="H53" i="1"/>
  <c r="E158" i="1"/>
  <c r="F120" i="1" l="1"/>
  <c r="F119" i="1"/>
  <c r="G119" i="1" s="1"/>
  <c r="F22" i="1"/>
  <c r="F150" i="1" s="1"/>
  <c r="F21" i="1"/>
  <c r="F149" i="1" s="1"/>
  <c r="F98" i="1" l="1"/>
  <c r="F97" i="1"/>
  <c r="F115" i="1" s="1"/>
  <c r="F92" i="1"/>
  <c r="F91" i="1"/>
  <c r="F90" i="1"/>
  <c r="F86" i="1"/>
  <c r="F83" i="1"/>
  <c r="F80" i="1"/>
  <c r="F74" i="1"/>
  <c r="F71" i="1"/>
  <c r="F70" i="1"/>
  <c r="F65" i="1"/>
  <c r="F62" i="1"/>
  <c r="F56" i="1"/>
  <c r="F50" i="1"/>
  <c r="F34" i="1"/>
  <c r="F33" i="1"/>
  <c r="F29" i="1"/>
  <c r="F28" i="1"/>
  <c r="F27" i="1"/>
  <c r="F23" i="1"/>
  <c r="F20" i="1"/>
  <c r="F17" i="1"/>
  <c r="F14" i="1"/>
  <c r="F59" i="1" l="1"/>
  <c r="F26" i="1"/>
  <c r="F144" i="1"/>
  <c r="F148" i="1"/>
  <c r="F133" i="1"/>
  <c r="F96" i="1"/>
  <c r="F89" i="1"/>
  <c r="F68" i="1"/>
  <c r="F32" i="1"/>
  <c r="F158" i="1"/>
  <c r="G158" i="1"/>
  <c r="I22" i="1"/>
  <c r="H21" i="1" l="1"/>
  <c r="H24" i="1"/>
  <c r="H25" i="1"/>
  <c r="E38" i="1" l="1"/>
  <c r="G40" i="1"/>
  <c r="F40" i="1"/>
  <c r="E40" i="1"/>
  <c r="E34" i="1"/>
  <c r="E33" i="1"/>
  <c r="E111" i="1"/>
  <c r="H95" i="1"/>
  <c r="G108" i="1" l="1"/>
  <c r="G109" i="1"/>
  <c r="H159" i="1" l="1"/>
  <c r="H158" i="1"/>
  <c r="H156" i="1"/>
  <c r="H155" i="1"/>
  <c r="H120" i="1"/>
  <c r="H119" i="1"/>
  <c r="H94" i="1"/>
  <c r="H93" i="1"/>
  <c r="H88" i="1"/>
  <c r="H87" i="1"/>
  <c r="H85" i="1"/>
  <c r="H84" i="1"/>
  <c r="H82" i="1"/>
  <c r="H81" i="1"/>
  <c r="H79" i="1"/>
  <c r="H78" i="1"/>
  <c r="H75" i="1"/>
  <c r="H73" i="1"/>
  <c r="H72" i="1"/>
  <c r="H67" i="1"/>
  <c r="H66" i="1"/>
  <c r="H64" i="1"/>
  <c r="H63" i="1"/>
  <c r="H45" i="1"/>
  <c r="H44" i="1"/>
  <c r="H30" i="1"/>
  <c r="H22" i="1"/>
  <c r="H19" i="1"/>
  <c r="H18" i="1"/>
  <c r="H15" i="1"/>
  <c r="H16" i="1"/>
  <c r="I84" i="1"/>
  <c r="G162" i="1"/>
  <c r="I158" i="1"/>
  <c r="I112" i="1"/>
  <c r="I105" i="1"/>
  <c r="I95" i="1"/>
  <c r="I94" i="1"/>
  <c r="I93" i="1"/>
  <c r="I87" i="1"/>
  <c r="I79" i="1"/>
  <c r="I66" i="1"/>
  <c r="I64" i="1"/>
  <c r="I63" i="1"/>
  <c r="I52" i="1"/>
  <c r="I16" i="1"/>
  <c r="I82" i="1"/>
  <c r="G38" i="1" l="1"/>
  <c r="G148" i="1" l="1"/>
  <c r="H148" i="1" l="1"/>
  <c r="I148" i="1"/>
  <c r="G14" i="1"/>
  <c r="F112" i="1" l="1"/>
  <c r="G112" i="1"/>
  <c r="F111" i="1"/>
  <c r="G111" i="1"/>
  <c r="F109" i="1"/>
  <c r="F108" i="1"/>
  <c r="F106" i="1"/>
  <c r="G106" i="1"/>
  <c r="F105" i="1"/>
  <c r="G105" i="1"/>
  <c r="F103" i="1"/>
  <c r="G103" i="1"/>
  <c r="F102" i="1"/>
  <c r="G102" i="1"/>
  <c r="F101" i="1"/>
  <c r="G98" i="1"/>
  <c r="G97" i="1"/>
  <c r="G115" i="1" s="1"/>
  <c r="G92" i="1"/>
  <c r="G91" i="1"/>
  <c r="F162" i="1"/>
  <c r="F161" i="1"/>
  <c r="G161" i="1"/>
  <c r="F121" i="1"/>
  <c r="G90" i="1"/>
  <c r="G83" i="1"/>
  <c r="G80" i="1"/>
  <c r="E162" i="1"/>
  <c r="E161" i="1"/>
  <c r="F160" i="1"/>
  <c r="G160" i="1"/>
  <c r="F157" i="1"/>
  <c r="G157" i="1"/>
  <c r="I157" i="1"/>
  <c r="G86" i="1"/>
  <c r="G74" i="1"/>
  <c r="H74" i="1" s="1"/>
  <c r="I74" i="1"/>
  <c r="G71" i="1"/>
  <c r="H71" i="1" s="1"/>
  <c r="I71" i="1"/>
  <c r="G70" i="1"/>
  <c r="G69" i="1"/>
  <c r="G65" i="1"/>
  <c r="G62" i="1"/>
  <c r="I60" i="1"/>
  <c r="G56" i="1"/>
  <c r="H56" i="1" s="1"/>
  <c r="G50" i="1"/>
  <c r="F48" i="1"/>
  <c r="F117" i="1" s="1"/>
  <c r="G48" i="1"/>
  <c r="I48" i="1"/>
  <c r="I47" i="1"/>
  <c r="F47" i="1"/>
  <c r="F116" i="1" s="1"/>
  <c r="G47" i="1"/>
  <c r="F43" i="1"/>
  <c r="F46" i="1" s="1"/>
  <c r="F114" i="1" s="1"/>
  <c r="F143" i="1" s="1"/>
  <c r="G43" i="1"/>
  <c r="I43" i="1"/>
  <c r="I46" i="1" s="1"/>
  <c r="F41" i="1"/>
  <c r="F153" i="1" s="1"/>
  <c r="G41" i="1"/>
  <c r="G153" i="1" s="1"/>
  <c r="I41" i="1"/>
  <c r="F37" i="1"/>
  <c r="G37" i="1"/>
  <c r="I37" i="1"/>
  <c r="G34" i="1"/>
  <c r="G33" i="1"/>
  <c r="I33" i="1"/>
  <c r="I31" i="1"/>
  <c r="G29" i="1"/>
  <c r="G27" i="1"/>
  <c r="G28" i="1"/>
  <c r="E28" i="1"/>
  <c r="G39" i="1"/>
  <c r="G20" i="1"/>
  <c r="G17" i="1"/>
  <c r="H17" i="1" s="1"/>
  <c r="I17" i="1"/>
  <c r="G116" i="1" l="1"/>
  <c r="F134" i="1"/>
  <c r="F145" i="1"/>
  <c r="F135" i="1"/>
  <c r="F146" i="1"/>
  <c r="G117" i="1"/>
  <c r="G144" i="1"/>
  <c r="H144" i="1" s="1"/>
  <c r="G133" i="1"/>
  <c r="H105" i="1"/>
  <c r="H157" i="1"/>
  <c r="E163" i="1"/>
  <c r="I50" i="1"/>
  <c r="G59" i="1"/>
  <c r="H59" i="1" s="1"/>
  <c r="G96" i="1"/>
  <c r="G46" i="1"/>
  <c r="H46" i="1" s="1"/>
  <c r="H43" i="1"/>
  <c r="H47" i="1"/>
  <c r="H48" i="1"/>
  <c r="H112" i="1"/>
  <c r="I34" i="1"/>
  <c r="H34" i="1"/>
  <c r="I108" i="1"/>
  <c r="H108" i="1"/>
  <c r="F113" i="1"/>
  <c r="H162" i="1"/>
  <c r="H109" i="1"/>
  <c r="I39" i="1"/>
  <c r="H23" i="1"/>
  <c r="H27" i="1"/>
  <c r="I40" i="1"/>
  <c r="H160" i="1"/>
  <c r="I160" i="1"/>
  <c r="H121" i="1"/>
  <c r="H37" i="1"/>
  <c r="I98" i="1"/>
  <c r="H86" i="1"/>
  <c r="I86" i="1"/>
  <c r="H65" i="1"/>
  <c r="I65" i="1"/>
  <c r="G113" i="1"/>
  <c r="I111" i="1"/>
  <c r="H111" i="1"/>
  <c r="H40" i="1"/>
  <c r="H33" i="1"/>
  <c r="H41" i="1"/>
  <c r="I83" i="1"/>
  <c r="H83" i="1"/>
  <c r="I90" i="1"/>
  <c r="H90" i="1"/>
  <c r="H97" i="1"/>
  <c r="I97" i="1"/>
  <c r="G101" i="1"/>
  <c r="G104" i="1" s="1"/>
  <c r="H92" i="1"/>
  <c r="I92" i="1"/>
  <c r="H80" i="1"/>
  <c r="I80" i="1"/>
  <c r="I106" i="1"/>
  <c r="H106" i="1"/>
  <c r="H91" i="1"/>
  <c r="I91" i="1"/>
  <c r="H77" i="1"/>
  <c r="I77" i="1"/>
  <c r="H70" i="1"/>
  <c r="I70" i="1"/>
  <c r="G68" i="1"/>
  <c r="H62" i="1"/>
  <c r="I62" i="1"/>
  <c r="H69" i="1"/>
  <c r="I69" i="1"/>
  <c r="H102" i="1"/>
  <c r="I102" i="1"/>
  <c r="H98" i="1"/>
  <c r="H50" i="1"/>
  <c r="H99" i="1"/>
  <c r="I99" i="1"/>
  <c r="I61" i="1"/>
  <c r="F104" i="1"/>
  <c r="I103" i="1"/>
  <c r="H103" i="1"/>
  <c r="F163" i="1"/>
  <c r="H161" i="1"/>
  <c r="F110" i="1"/>
  <c r="H29" i="1"/>
  <c r="I29" i="1"/>
  <c r="F39" i="1"/>
  <c r="H39" i="1" s="1"/>
  <c r="H14" i="1"/>
  <c r="I14" i="1"/>
  <c r="G163" i="1"/>
  <c r="I161" i="1"/>
  <c r="G110" i="1"/>
  <c r="I152" i="1"/>
  <c r="G89" i="1"/>
  <c r="F107" i="1"/>
  <c r="F38" i="1"/>
  <c r="G32" i="1"/>
  <c r="G152" i="1"/>
  <c r="G107" i="1"/>
  <c r="G36" i="1"/>
  <c r="G26" i="1"/>
  <c r="E159" i="1"/>
  <c r="E160" i="1" s="1"/>
  <c r="E103" i="1"/>
  <c r="E102" i="1"/>
  <c r="E112" i="1"/>
  <c r="E113" i="1" s="1"/>
  <c r="E109" i="1"/>
  <c r="E108" i="1"/>
  <c r="E106" i="1"/>
  <c r="E105" i="1"/>
  <c r="E98" i="1"/>
  <c r="E97" i="1"/>
  <c r="E92" i="1"/>
  <c r="E91" i="1"/>
  <c r="E90" i="1"/>
  <c r="E86" i="1"/>
  <c r="E83" i="1"/>
  <c r="E80" i="1"/>
  <c r="E77" i="1"/>
  <c r="E74" i="1"/>
  <c r="E71" i="1"/>
  <c r="E70" i="1"/>
  <c r="E69" i="1"/>
  <c r="E62" i="1"/>
  <c r="E65" i="1"/>
  <c r="E56" i="1"/>
  <c r="E50" i="1"/>
  <c r="E48" i="1"/>
  <c r="E47" i="1"/>
  <c r="E116" i="1" s="1"/>
  <c r="E145" i="1" s="1"/>
  <c r="E43" i="1"/>
  <c r="E46" i="1" s="1"/>
  <c r="E41" i="1"/>
  <c r="E153" i="1" s="1"/>
  <c r="E37" i="1"/>
  <c r="E29" i="1"/>
  <c r="E27" i="1"/>
  <c r="E23" i="1"/>
  <c r="E39" i="1" s="1"/>
  <c r="E20" i="1"/>
  <c r="E17" i="1"/>
  <c r="E14" i="1"/>
  <c r="E96" i="1" l="1"/>
  <c r="F136" i="1"/>
  <c r="E59" i="1"/>
  <c r="E156" i="1"/>
  <c r="E117" i="1"/>
  <c r="E146" i="1" s="1"/>
  <c r="E115" i="1"/>
  <c r="E133" i="1" s="1"/>
  <c r="G146" i="1"/>
  <c r="G135" i="1"/>
  <c r="G145" i="1"/>
  <c r="G134" i="1"/>
  <c r="I134" i="1" s="1"/>
  <c r="H32" i="1"/>
  <c r="G114" i="1"/>
  <c r="G143" i="1" s="1"/>
  <c r="G154" i="1"/>
  <c r="E36" i="1"/>
  <c r="H133" i="1"/>
  <c r="I133" i="1"/>
  <c r="I89" i="1"/>
  <c r="E107" i="1"/>
  <c r="H116" i="1"/>
  <c r="I116" i="1"/>
  <c r="H113" i="1"/>
  <c r="I113" i="1"/>
  <c r="H134" i="1"/>
  <c r="F152" i="1"/>
  <c r="H152" i="1" s="1"/>
  <c r="F36" i="1"/>
  <c r="H36" i="1" s="1"/>
  <c r="H110" i="1"/>
  <c r="I101" i="1"/>
  <c r="H101" i="1"/>
  <c r="H115" i="1"/>
  <c r="I115" i="1"/>
  <c r="I107" i="1"/>
  <c r="H107" i="1"/>
  <c r="H89" i="1"/>
  <c r="H96" i="1"/>
  <c r="H149" i="1"/>
  <c r="I149" i="1"/>
  <c r="H68" i="1"/>
  <c r="I68" i="1"/>
  <c r="G151" i="1"/>
  <c r="I59" i="1"/>
  <c r="H104" i="1"/>
  <c r="I104" i="1"/>
  <c r="I163" i="1"/>
  <c r="H163" i="1"/>
  <c r="I110" i="1"/>
  <c r="H153" i="1"/>
  <c r="I153" i="1"/>
  <c r="H28" i="1"/>
  <c r="H20" i="1"/>
  <c r="I20" i="1"/>
  <c r="I38" i="1"/>
  <c r="H38" i="1"/>
  <c r="I32" i="1"/>
  <c r="I96" i="1"/>
  <c r="E110" i="1"/>
  <c r="E134" i="1"/>
  <c r="E157" i="1"/>
  <c r="E101" i="1"/>
  <c r="E104" i="1" s="1"/>
  <c r="I28" i="1"/>
  <c r="E89" i="1"/>
  <c r="E68" i="1"/>
  <c r="E32" i="1"/>
  <c r="E26" i="1"/>
  <c r="E152" i="1"/>
  <c r="G136" i="1" l="1"/>
  <c r="I143" i="1"/>
  <c r="H143" i="1"/>
  <c r="I145" i="1"/>
  <c r="H145" i="1"/>
  <c r="E135" i="1"/>
  <c r="I146" i="1"/>
  <c r="H146" i="1"/>
  <c r="E144" i="1"/>
  <c r="E148" i="1"/>
  <c r="E151" i="1" s="1"/>
  <c r="E136" i="1"/>
  <c r="I36" i="1"/>
  <c r="F154" i="1"/>
  <c r="I154" i="1" s="1"/>
  <c r="H114" i="1"/>
  <c r="E154" i="1"/>
  <c r="I26" i="1"/>
  <c r="H26" i="1"/>
  <c r="I114" i="1"/>
  <c r="I150" i="1"/>
  <c r="H150" i="1"/>
  <c r="F151" i="1"/>
  <c r="H117" i="1"/>
  <c r="I117" i="1"/>
  <c r="E114" i="1"/>
  <c r="E143" i="1" s="1"/>
  <c r="I135" i="1" l="1"/>
  <c r="H154" i="1"/>
  <c r="I136" i="1"/>
  <c r="H136" i="1"/>
  <c r="H135" i="1"/>
  <c r="I151" i="1"/>
  <c r="H151" i="1"/>
</calcChain>
</file>

<file path=xl/sharedStrings.xml><?xml version="1.0" encoding="utf-8"?>
<sst xmlns="http://schemas.openxmlformats.org/spreadsheetml/2006/main" count="338" uniqueCount="91">
  <si>
    <t xml:space="preserve">Отчет </t>
  </si>
  <si>
    <t xml:space="preserve">                  </t>
  </si>
  <si>
    <t>Источники финансирования</t>
  </si>
  <si>
    <t xml:space="preserve">Утверждено в бюджете </t>
  </si>
  <si>
    <t>Отклонение</t>
  </si>
  <si>
    <t>Х</t>
  </si>
  <si>
    <t>бюджет автономного округа</t>
  </si>
  <si>
    <t>местный бюджет</t>
  </si>
  <si>
    <t>в том числе:</t>
  </si>
  <si>
    <t xml:space="preserve"> </t>
  </si>
  <si>
    <t>Фактическое значение за отчетный период</t>
  </si>
  <si>
    <t>ДЖКиСК</t>
  </si>
  <si>
    <t>ДМСиГ</t>
  </si>
  <si>
    <t>Инвестиции в объекты муниципальной собственности</t>
  </si>
  <si>
    <t>Всего</t>
  </si>
  <si>
    <t>Результаты реализации муниципальной программы</t>
  </si>
  <si>
    <t>Оплата производится по факту выполненных работ, оказанных услуг</t>
  </si>
  <si>
    <t>Автомобильные дороги, транспорт и городская среда</t>
  </si>
  <si>
    <t>Подпрограмма 1 «Развитие сети автомобильных дорог и транспорта»</t>
  </si>
  <si>
    <t>1.1.</t>
  </si>
  <si>
    <t>1.2.</t>
  </si>
  <si>
    <t>1.3.</t>
  </si>
  <si>
    <t>1.4.</t>
  </si>
  <si>
    <t>Подпрограмма 2. «Формирование законопослушного поведения участников дорожного движения»</t>
  </si>
  <si>
    <t>2.1.</t>
  </si>
  <si>
    <t xml:space="preserve">Отдел ГОиЧС, транспорту 
и связи администрации города Югорска
</t>
  </si>
  <si>
    <t>Подпрограмма 3. «Формирование комфортной городской среды»</t>
  </si>
  <si>
    <t>3.1.</t>
  </si>
  <si>
    <t>3.2.</t>
  </si>
  <si>
    <t>3.3.</t>
  </si>
  <si>
    <t>3.4.</t>
  </si>
  <si>
    <t>3.5.</t>
  </si>
  <si>
    <t>3.6.</t>
  </si>
  <si>
    <t xml:space="preserve">Участие в реализации Федерального проекта «Формирование комфортной городской среды»   </t>
  </si>
  <si>
    <t>Управление бухгалтерского учета и отчетности администрации города Югорска</t>
  </si>
  <si>
    <t>Управление социальной политики администрации города Югорска</t>
  </si>
  <si>
    <t>федеральный бюджет</t>
  </si>
  <si>
    <t xml:space="preserve">Проекты, портфели проектов, направленные, 
в том числе на реализацию в городе Югорске национальных проектов (программ) Российской Федерации, Ханты-Мансийского автономного 
округа – Югры, муниципальных проектов реализуемых в составе муниципальной программы
</t>
  </si>
  <si>
    <t>в том числе инвестиции в объекты муниципальной собственности</t>
  </si>
  <si>
    <t xml:space="preserve">Инвестиции в объекты муниципальной собственности 
(за исключением инвестиций в объекты муниципальной собственности по проектам, портфелям проектов)
</t>
  </si>
  <si>
    <t xml:space="preserve">Ответственный исполнитель
</t>
  </si>
  <si>
    <t xml:space="preserve">  Департамент жилищно-коммунального и строительного комплекса администрации города Югорска</t>
  </si>
  <si>
    <t>Соисполнитель 1</t>
  </si>
  <si>
    <t>Департамент муниципальной собственности и градостроительства администрации города Югорска</t>
  </si>
  <si>
    <t>Соисполнитель 2</t>
  </si>
  <si>
    <t>Отдел ГОиЧС, транспорту и связи администрации города Югорска</t>
  </si>
  <si>
    <t xml:space="preserve">Соисполнитель 3
</t>
  </si>
  <si>
    <t xml:space="preserve">  Управление бухгалтерского учета и отчетности администрации города Югорска</t>
  </si>
  <si>
    <t xml:space="preserve">Соисполнитель 4
</t>
  </si>
  <si>
    <t xml:space="preserve">                      (наименование программы)</t>
  </si>
  <si>
    <t xml:space="preserve">                  (ответственный исполнитель)</t>
  </si>
  <si>
    <t>Оплата производится по факту оказанных услуг</t>
  </si>
  <si>
    <t>Оплата производится по факту выполненных работ</t>
  </si>
  <si>
    <t>Департамент жилищно-коммунального и строительного комплекса администрации города Югорска</t>
  </si>
  <si>
    <t>Оказание услуг 
по осуществлению пассажирских перевозок по маршрутам регулярного сообщения (1)</t>
  </si>
  <si>
    <t>Выполнение мероприятий по разработке программ, нормативных документов в сфере дорожной деятельности (2-11)</t>
  </si>
  <si>
    <t>Выполнение работ по строительству (реконструкции), капитальному ремонту 
и ремонту автомобильных дорог общего пользования местного значения (2,3)</t>
  </si>
  <si>
    <t>Итого по мероприятию 1.3.</t>
  </si>
  <si>
    <t>Текущее содержание городских дорог  (4)</t>
  </si>
  <si>
    <t>Реализация мероприятий, направленных 
на формирование законопослушного поведения участников дорожного движения      (5-12)</t>
  </si>
  <si>
    <t xml:space="preserve">Выполнение работ 
по благоустройству (13-15)
</t>
  </si>
  <si>
    <t>Итого по мероприятию 3.1.</t>
  </si>
  <si>
    <t>Итого по мероприятию 3.2.</t>
  </si>
  <si>
    <t>Информирование населения о благоустройстве (15)</t>
  </si>
  <si>
    <t>Демонтаж информационных конструкций (16)</t>
  </si>
  <si>
    <t>Содержание и текущий ремонт объектов благоустройства  (16)</t>
  </si>
  <si>
    <t>Итого по мероприятию 3.5.</t>
  </si>
  <si>
    <t>Санитарный отлов безнадзорных и бродячих  животных, деятельность по обращению с животными без владельцев (17)</t>
  </si>
  <si>
    <t xml:space="preserve">Оплачены  работы по   демонтажу  новогодней ели </t>
  </si>
  <si>
    <t>Итого по подпрограмме 3:</t>
  </si>
  <si>
    <t>X</t>
  </si>
  <si>
    <t>Итого по подпрограмме 1:</t>
  </si>
  <si>
    <t xml:space="preserve">Работы будут выполняться в теплый период </t>
  </si>
  <si>
    <t>Итого по подпрограмме 2:</t>
  </si>
  <si>
    <t>всего</t>
  </si>
  <si>
    <t>Всего по муниципальной программе:</t>
  </si>
  <si>
    <t xml:space="preserve">
</t>
  </si>
  <si>
    <t>Прочие расходы</t>
  </si>
  <si>
    <t>Проектная часть</t>
  </si>
  <si>
    <t>Процессная часть</t>
  </si>
  <si>
    <t>Бюджет автономного округа</t>
  </si>
  <si>
    <t>Местный бюджет</t>
  </si>
  <si>
    <t>Иные источники финансирования</t>
  </si>
  <si>
    <r>
      <t xml:space="preserve">по состоянию на </t>
    </r>
    <r>
      <rPr>
        <b/>
        <u/>
        <sz val="12"/>
        <rFont val="Times New Roman"/>
        <family val="1"/>
        <charset val="204"/>
      </rPr>
      <t>31 марта 2022 года</t>
    </r>
  </si>
  <si>
    <t>об исполнении структурных элементов (основных мероприятий) муниципальной программы</t>
  </si>
  <si>
    <t>Номер структурного элемента (основного мероприятия)</t>
  </si>
  <si>
    <t xml:space="preserve">Структурные элементы (основные мероприятия) муниципальной программы </t>
  </si>
  <si>
    <t>Ответственный исполнитель/  соисполнитель</t>
  </si>
  <si>
    <t>Утверждено по программе         (план по программе)</t>
  </si>
  <si>
    <t>Абсолютное значение (гр.7- гр.6)</t>
  </si>
  <si>
    <t>Относительное значение, %             (гр.7/ гр.6*100%)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</si>
</sst>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р_._-;\-* #,##0.00_р_._-;_-* &quot;-&quot;??_р_._-;_-@_-"/>
    <numFmt numFmtId="165" formatCode="#,##0.0"/>
    <numFmt numFmtId="166" formatCode="0.0"/>
  </numFmts>
  <fonts count="15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9"/>
      <name val="Times New Roman"/>
      <family val="1"/>
      <charset val="204"/>
    </font>
    <font>
      <sz val="8.5"/>
      <name val="Times New Roman"/>
      <family val="1"/>
      <charset val="204"/>
    </font>
    <font>
      <sz val="10"/>
      <name val="PT Astra Serif"/>
      <family val="1"/>
      <charset val="204"/>
    </font>
    <font>
      <b/>
      <sz val="12"/>
      <name val="Times New Roman"/>
      <family val="1"/>
      <charset val="204"/>
    </font>
    <font>
      <sz val="11"/>
      <name val="Calibri"/>
      <family val="2"/>
      <scheme val="minor"/>
    </font>
    <font>
      <b/>
      <u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3">
    <xf numFmtId="0" fontId="0" fillId="0" borderId="0"/>
    <xf numFmtId="164" fontId="3" fillId="0" borderId="0" applyFont="0" applyFill="0" applyBorder="0" applyAlignment="0" applyProtection="0"/>
    <xf numFmtId="0" fontId="3" fillId="0" borderId="0"/>
  </cellStyleXfs>
  <cellXfs count="156">
    <xf numFmtId="0" fontId="0" fillId="0" borderId="0" xfId="0"/>
    <xf numFmtId="165" fontId="1" fillId="0" borderId="1" xfId="0" applyNumberFormat="1" applyFont="1" applyFill="1" applyBorder="1" applyAlignment="1">
      <alignment horizontal="center" vertical="center" wrapText="1"/>
    </xf>
    <xf numFmtId="165" fontId="1" fillId="0" borderId="4" xfId="0" applyNumberFormat="1" applyFont="1" applyFill="1" applyBorder="1" applyAlignment="1">
      <alignment horizontal="center" vertical="center" wrapText="1"/>
    </xf>
    <xf numFmtId="165" fontId="4" fillId="0" borderId="4" xfId="0" applyNumberFormat="1" applyFont="1" applyFill="1" applyBorder="1" applyAlignment="1">
      <alignment horizontal="center" vertical="center" wrapText="1"/>
    </xf>
    <xf numFmtId="165" fontId="1" fillId="0" borderId="15" xfId="0" applyNumberFormat="1" applyFont="1" applyFill="1" applyBorder="1" applyAlignment="1">
      <alignment horizontal="center" vertical="center" wrapText="1"/>
    </xf>
    <xf numFmtId="165" fontId="1" fillId="0" borderId="2" xfId="0" applyNumberFormat="1" applyFont="1" applyFill="1" applyBorder="1" applyAlignment="1">
      <alignment horizontal="center" vertical="center" wrapText="1"/>
    </xf>
    <xf numFmtId="0" fontId="2" fillId="0" borderId="48" xfId="0" applyFont="1" applyFill="1" applyBorder="1" applyAlignment="1">
      <alignment horizontal="center" vertical="center" wrapText="1"/>
    </xf>
    <xf numFmtId="165" fontId="1" fillId="0" borderId="9" xfId="0" applyNumberFormat="1" applyFont="1" applyFill="1" applyBorder="1" applyAlignment="1">
      <alignment horizontal="center" vertical="center" wrapText="1"/>
    </xf>
    <xf numFmtId="165" fontId="4" fillId="0" borderId="9" xfId="0" applyNumberFormat="1" applyFont="1" applyFill="1" applyBorder="1" applyAlignment="1">
      <alignment horizontal="center" vertical="center" wrapText="1"/>
    </xf>
    <xf numFmtId="165" fontId="4" fillId="0" borderId="1" xfId="0" applyNumberFormat="1" applyFont="1" applyFill="1" applyBorder="1" applyAlignment="1">
      <alignment horizontal="center" vertical="center" wrapText="1"/>
    </xf>
    <xf numFmtId="0" fontId="1" fillId="0" borderId="2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2" fillId="0" borderId="44" xfId="0" applyFont="1" applyFill="1" applyBorder="1" applyAlignment="1">
      <alignment horizontal="center" vertical="center" wrapText="1"/>
    </xf>
    <xf numFmtId="165" fontId="1" fillId="0" borderId="5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165" fontId="4" fillId="0" borderId="15" xfId="0" applyNumberFormat="1" applyFont="1" applyFill="1" applyBorder="1" applyAlignment="1">
      <alignment horizontal="center" vertical="center" wrapText="1"/>
    </xf>
    <xf numFmtId="165" fontId="1" fillId="0" borderId="27" xfId="0" applyNumberFormat="1" applyFont="1" applyFill="1" applyBorder="1" applyAlignment="1">
      <alignment horizontal="center" vertical="center" wrapText="1"/>
    </xf>
    <xf numFmtId="165" fontId="4" fillId="0" borderId="2" xfId="0" applyNumberFormat="1" applyFont="1" applyFill="1" applyBorder="1" applyAlignment="1">
      <alignment horizontal="center" vertical="center" wrapText="1"/>
    </xf>
    <xf numFmtId="165" fontId="1" fillId="0" borderId="38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wrapText="1"/>
    </xf>
    <xf numFmtId="165" fontId="1" fillId="0" borderId="21" xfId="0" applyNumberFormat="1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center" vertical="center" wrapText="1"/>
    </xf>
    <xf numFmtId="165" fontId="4" fillId="0" borderId="36" xfId="0" applyNumberFormat="1" applyFont="1" applyFill="1" applyBorder="1" applyAlignment="1">
      <alignment horizontal="center" vertical="center" wrapText="1"/>
    </xf>
    <xf numFmtId="165" fontId="4" fillId="0" borderId="22" xfId="0" applyNumberFormat="1" applyFont="1" applyFill="1" applyBorder="1" applyAlignment="1">
      <alignment horizontal="center" vertical="center" wrapText="1"/>
    </xf>
    <xf numFmtId="0" fontId="4" fillId="0" borderId="23" xfId="0" applyFont="1" applyFill="1" applyBorder="1" applyAlignment="1">
      <alignment horizontal="center" vertical="center" wrapText="1"/>
    </xf>
    <xf numFmtId="165" fontId="4" fillId="0" borderId="18" xfId="0" applyNumberFormat="1" applyFont="1" applyFill="1" applyBorder="1" applyAlignment="1">
      <alignment horizontal="center" vertical="center" wrapText="1"/>
    </xf>
    <xf numFmtId="0" fontId="4" fillId="0" borderId="51" xfId="0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 vertical="center" wrapText="1"/>
    </xf>
    <xf numFmtId="165" fontId="4" fillId="0" borderId="13" xfId="0" applyNumberFormat="1" applyFont="1" applyFill="1" applyBorder="1" applyAlignment="1">
      <alignment horizontal="center" vertical="center" wrapText="1"/>
    </xf>
    <xf numFmtId="0" fontId="4" fillId="0" borderId="52" xfId="0" applyFont="1" applyFill="1" applyBorder="1" applyAlignment="1">
      <alignment horizontal="center" vertical="center" wrapText="1"/>
    </xf>
    <xf numFmtId="0" fontId="6" fillId="0" borderId="44" xfId="0" applyFont="1" applyFill="1" applyBorder="1" applyAlignment="1">
      <alignment horizontal="center" vertical="center" wrapText="1"/>
    </xf>
    <xf numFmtId="165" fontId="1" fillId="0" borderId="4" xfId="1" applyNumberFormat="1" applyFont="1" applyFill="1" applyBorder="1" applyAlignment="1">
      <alignment horizontal="center" vertical="center" wrapText="1"/>
    </xf>
    <xf numFmtId="165" fontId="1" fillId="0" borderId="5" xfId="1" applyNumberFormat="1" applyFont="1" applyFill="1" applyBorder="1" applyAlignment="1">
      <alignment horizontal="center" vertical="center" wrapText="1"/>
    </xf>
    <xf numFmtId="165" fontId="1" fillId="0" borderId="1" xfId="1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165" fontId="4" fillId="0" borderId="1" xfId="1" applyNumberFormat="1" applyFont="1" applyFill="1" applyBorder="1" applyAlignment="1">
      <alignment horizontal="center" vertical="center" wrapText="1"/>
    </xf>
    <xf numFmtId="0" fontId="4" fillId="0" borderId="56" xfId="0" applyFont="1" applyFill="1" applyBorder="1" applyAlignment="1">
      <alignment horizontal="center" vertical="center" wrapText="1"/>
    </xf>
    <xf numFmtId="165" fontId="4" fillId="0" borderId="21" xfId="0" applyNumberFormat="1" applyFont="1" applyFill="1" applyBorder="1" applyAlignment="1">
      <alignment horizontal="center" vertical="center" wrapText="1"/>
    </xf>
    <xf numFmtId="165" fontId="4" fillId="0" borderId="21" xfId="1" applyNumberFormat="1" applyFont="1" applyFill="1" applyBorder="1" applyAlignment="1">
      <alignment horizontal="center" vertical="center" wrapText="1"/>
    </xf>
    <xf numFmtId="0" fontId="6" fillId="0" borderId="48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32" xfId="0" applyFont="1" applyFill="1" applyBorder="1" applyAlignment="1">
      <alignment horizontal="center" vertical="center" wrapText="1"/>
    </xf>
    <xf numFmtId="0" fontId="1" fillId="0" borderId="47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165" fontId="1" fillId="0" borderId="0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2" fillId="0" borderId="59" xfId="0" applyFont="1" applyFill="1" applyBorder="1" applyAlignment="1">
      <alignment horizontal="center" vertical="center" wrapText="1"/>
    </xf>
    <xf numFmtId="165" fontId="4" fillId="0" borderId="60" xfId="0" applyNumberFormat="1" applyFont="1" applyFill="1" applyBorder="1" applyAlignment="1">
      <alignment horizontal="center" vertical="center" wrapText="1"/>
    </xf>
    <xf numFmtId="0" fontId="4" fillId="0" borderId="50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44" xfId="0" applyFont="1" applyFill="1" applyBorder="1" applyAlignment="1">
      <alignment horizontal="center" vertical="center" wrapText="1"/>
    </xf>
    <xf numFmtId="0" fontId="1" fillId="0" borderId="4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45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46" xfId="0" applyFont="1" applyFill="1" applyBorder="1" applyAlignment="1">
      <alignment horizontal="center" vertical="center" wrapText="1"/>
    </xf>
    <xf numFmtId="0" fontId="2" fillId="0" borderId="47" xfId="0" applyFont="1" applyFill="1" applyBorder="1" applyAlignment="1">
      <alignment horizontal="center" vertical="center" wrapText="1"/>
    </xf>
    <xf numFmtId="0" fontId="8" fillId="0" borderId="12" xfId="2" applyFont="1" applyBorder="1" applyAlignment="1">
      <alignment horizontal="center" vertical="center" wrapText="1"/>
    </xf>
    <xf numFmtId="0" fontId="1" fillId="0" borderId="64" xfId="0" applyFont="1" applyFill="1" applyBorder="1" applyAlignment="1">
      <alignment horizontal="center" vertical="center" wrapText="1"/>
    </xf>
    <xf numFmtId="166" fontId="1" fillId="0" borderId="4" xfId="0" applyNumberFormat="1" applyFont="1" applyFill="1" applyBorder="1" applyAlignment="1">
      <alignment horizontal="center" vertical="center" wrapText="1"/>
    </xf>
    <xf numFmtId="0" fontId="10" fillId="0" borderId="0" xfId="0" applyFont="1" applyFill="1"/>
    <xf numFmtId="0" fontId="13" fillId="0" borderId="0" xfId="0" applyFont="1" applyFill="1"/>
    <xf numFmtId="0" fontId="12" fillId="0" borderId="0" xfId="0" applyFont="1" applyFill="1" applyAlignment="1">
      <alignment horizontal="right" vertical="center"/>
    </xf>
    <xf numFmtId="0" fontId="13" fillId="0" borderId="0" xfId="0" applyFont="1" applyFill="1" applyBorder="1" applyAlignment="1">
      <alignment horizontal="center"/>
    </xf>
    <xf numFmtId="0" fontId="14" fillId="0" borderId="0" xfId="0" applyFont="1" applyFill="1"/>
    <xf numFmtId="165" fontId="14" fillId="0" borderId="0" xfId="0" applyNumberFormat="1" applyFont="1" applyFill="1"/>
    <xf numFmtId="165" fontId="10" fillId="0" borderId="0" xfId="0" applyNumberFormat="1" applyFont="1" applyFill="1"/>
    <xf numFmtId="0" fontId="9" fillId="0" borderId="0" xfId="0" applyFont="1" applyFill="1" applyAlignment="1">
      <alignment horizontal="justify" vertical="center"/>
    </xf>
    <xf numFmtId="165" fontId="13" fillId="0" borderId="0" xfId="0" applyNumberFormat="1" applyFont="1" applyFill="1"/>
    <xf numFmtId="0" fontId="1" fillId="0" borderId="4" xfId="0" applyFont="1" applyFill="1" applyBorder="1" applyAlignment="1">
      <alignment horizontal="center" vertical="center" wrapText="1"/>
    </xf>
    <xf numFmtId="0" fontId="1" fillId="0" borderId="42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53" xfId="0" applyFont="1" applyFill="1" applyBorder="1" applyAlignment="1">
      <alignment horizontal="center" vertical="center" wrapText="1"/>
    </xf>
    <xf numFmtId="0" fontId="1" fillId="0" borderId="33" xfId="0" applyFont="1" applyFill="1" applyBorder="1" applyAlignment="1">
      <alignment horizontal="center" vertical="center" wrapText="1"/>
    </xf>
    <xf numFmtId="0" fontId="1" fillId="0" borderId="29" xfId="0" applyFont="1" applyFill="1" applyBorder="1" applyAlignment="1">
      <alignment horizontal="center" vertical="center" wrapText="1"/>
    </xf>
    <xf numFmtId="0" fontId="1" fillId="0" borderId="30" xfId="0" applyFont="1" applyFill="1" applyBorder="1" applyAlignment="1">
      <alignment horizontal="center" vertical="center" wrapText="1"/>
    </xf>
    <xf numFmtId="0" fontId="4" fillId="0" borderId="49" xfId="0" applyFont="1" applyFill="1" applyBorder="1" applyAlignment="1">
      <alignment horizontal="center" vertical="center" wrapText="1"/>
    </xf>
    <xf numFmtId="0" fontId="4" fillId="0" borderId="31" xfId="0" applyFont="1" applyFill="1" applyBorder="1" applyAlignment="1">
      <alignment horizontal="center" vertical="center" wrapText="1"/>
    </xf>
    <xf numFmtId="0" fontId="4" fillId="0" borderId="35" xfId="0" applyFont="1" applyFill="1" applyBorder="1" applyAlignment="1">
      <alignment horizontal="center" vertical="center" wrapText="1"/>
    </xf>
    <xf numFmtId="0" fontId="4" fillId="0" borderId="6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62" xfId="0" applyFont="1" applyFill="1" applyBorder="1" applyAlignment="1">
      <alignment horizontal="center" vertical="center" wrapText="1"/>
    </xf>
    <xf numFmtId="0" fontId="4" fillId="0" borderId="25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26" xfId="0" applyFont="1" applyFill="1" applyBorder="1" applyAlignment="1">
      <alignment horizontal="center" vertical="center" wrapText="1"/>
    </xf>
    <xf numFmtId="0" fontId="1" fillId="0" borderId="19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1" fillId="0" borderId="54" xfId="0" applyFont="1" applyFill="1" applyBorder="1" applyAlignment="1">
      <alignment horizontal="center" vertical="center" wrapText="1"/>
    </xf>
    <xf numFmtId="0" fontId="1" fillId="0" borderId="28" xfId="0" applyFont="1" applyFill="1" applyBorder="1" applyAlignment="1">
      <alignment horizontal="center" vertical="center" wrapText="1"/>
    </xf>
    <xf numFmtId="0" fontId="1" fillId="0" borderId="31" xfId="0" applyFont="1" applyFill="1" applyBorder="1" applyAlignment="1">
      <alignment horizontal="center" vertical="center" wrapText="1"/>
    </xf>
    <xf numFmtId="0" fontId="1" fillId="0" borderId="27" xfId="0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49" fontId="1" fillId="0" borderId="20" xfId="0" applyNumberFormat="1" applyFont="1" applyFill="1" applyBorder="1" applyAlignment="1">
      <alignment horizontal="center" vertical="center" wrapText="1"/>
    </xf>
    <xf numFmtId="49" fontId="1" fillId="0" borderId="31" xfId="0" applyNumberFormat="1" applyFont="1" applyFill="1" applyBorder="1" applyAlignment="1">
      <alignment horizontal="center" vertical="center" wrapText="1"/>
    </xf>
    <xf numFmtId="49" fontId="1" fillId="0" borderId="19" xfId="0" applyNumberFormat="1" applyFont="1" applyFill="1" applyBorder="1" applyAlignment="1">
      <alignment horizontal="center" vertical="center" wrapText="1"/>
    </xf>
    <xf numFmtId="49" fontId="1" fillId="0" borderId="14" xfId="0" applyNumberFormat="1" applyFont="1" applyFill="1" applyBorder="1" applyAlignment="1">
      <alignment horizontal="center" vertical="center" wrapText="1"/>
    </xf>
    <xf numFmtId="49" fontId="1" fillId="0" borderId="15" xfId="0" applyNumberFormat="1" applyFont="1" applyFill="1" applyBorder="1" applyAlignment="1">
      <alignment horizontal="center" vertical="center" wrapText="1"/>
    </xf>
    <xf numFmtId="0" fontId="1" fillId="0" borderId="34" xfId="0" applyFont="1" applyFill="1" applyBorder="1" applyAlignment="1">
      <alignment horizontal="center" vertical="center" wrapText="1"/>
    </xf>
    <xf numFmtId="0" fontId="4" fillId="0" borderId="27" xfId="0" applyFont="1" applyFill="1" applyBorder="1" applyAlignment="1">
      <alignment horizontal="center" vertical="center" wrapText="1"/>
    </xf>
    <xf numFmtId="0" fontId="1" fillId="0" borderId="61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vertical="center" wrapText="1"/>
    </xf>
    <xf numFmtId="0" fontId="1" fillId="0" borderId="57" xfId="0" applyFont="1" applyFill="1" applyBorder="1" applyAlignment="1">
      <alignment vertical="center" wrapText="1"/>
    </xf>
    <xf numFmtId="0" fontId="1" fillId="0" borderId="5" xfId="0" applyFont="1" applyFill="1" applyBorder="1" applyAlignment="1">
      <alignment vertical="center" wrapText="1"/>
    </xf>
    <xf numFmtId="0" fontId="1" fillId="0" borderId="47" xfId="0" applyFont="1" applyFill="1" applyBorder="1" applyAlignment="1">
      <alignment vertical="center" wrapText="1"/>
    </xf>
    <xf numFmtId="0" fontId="1" fillId="0" borderId="53" xfId="0" applyFont="1" applyFill="1" applyBorder="1" applyAlignment="1">
      <alignment vertical="center" wrapText="1"/>
    </xf>
    <xf numFmtId="0" fontId="1" fillId="0" borderId="58" xfId="0" applyFont="1" applyFill="1" applyBorder="1" applyAlignment="1">
      <alignment vertical="center" wrapText="1"/>
    </xf>
    <xf numFmtId="0" fontId="1" fillId="0" borderId="27" xfId="0" applyFont="1" applyFill="1" applyBorder="1" applyAlignment="1">
      <alignment horizontal="left" vertical="center" wrapText="1"/>
    </xf>
    <xf numFmtId="0" fontId="1" fillId="0" borderId="6" xfId="0" applyFont="1" applyFill="1" applyBorder="1" applyAlignment="1">
      <alignment horizontal="left" vertical="center" wrapText="1"/>
    </xf>
    <xf numFmtId="0" fontId="1" fillId="0" borderId="3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55" xfId="0" applyFont="1" applyFill="1" applyBorder="1" applyAlignment="1">
      <alignment horizontal="center" vertical="center" wrapText="1"/>
    </xf>
    <xf numFmtId="0" fontId="1" fillId="0" borderId="37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/>
    </xf>
    <xf numFmtId="0" fontId="1" fillId="0" borderId="8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46" xfId="0" applyFont="1" applyFill="1" applyBorder="1" applyAlignment="1">
      <alignment horizontal="center" vertical="center" wrapText="1"/>
    </xf>
    <xf numFmtId="0" fontId="2" fillId="0" borderId="39" xfId="0" applyFont="1" applyFill="1" applyBorder="1" applyAlignment="1">
      <alignment horizontal="center" vertical="center" wrapText="1"/>
    </xf>
    <xf numFmtId="0" fontId="2" fillId="0" borderId="43" xfId="0" applyFont="1" applyFill="1" applyBorder="1" applyAlignment="1">
      <alignment horizontal="center" vertical="center" wrapText="1"/>
    </xf>
    <xf numFmtId="0" fontId="1" fillId="0" borderId="40" xfId="0" applyFont="1" applyFill="1" applyBorder="1" applyAlignment="1">
      <alignment horizontal="center" vertical="center" wrapText="1"/>
    </xf>
    <xf numFmtId="0" fontId="1" fillId="0" borderId="4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 shrinkToFit="1"/>
    </xf>
    <xf numFmtId="0" fontId="12" fillId="0" borderId="0" xfId="0" applyFont="1" applyFill="1" applyBorder="1" applyAlignment="1">
      <alignment horizontal="center" wrapText="1"/>
    </xf>
    <xf numFmtId="0" fontId="1" fillId="0" borderId="62" xfId="0" applyFont="1" applyFill="1" applyBorder="1" applyAlignment="1">
      <alignment horizontal="center" vertical="center" wrapText="1"/>
    </xf>
    <xf numFmtId="0" fontId="7" fillId="0" borderId="19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  <xf numFmtId="0" fontId="1" fillId="0" borderId="45" xfId="0" applyFont="1" applyFill="1" applyBorder="1" applyAlignment="1">
      <alignment horizontal="center" vertical="center" wrapText="1"/>
    </xf>
    <xf numFmtId="0" fontId="2" fillId="0" borderId="46" xfId="0" applyFont="1" applyFill="1" applyBorder="1" applyAlignment="1">
      <alignment horizontal="center" vertical="center" wrapText="1"/>
    </xf>
    <xf numFmtId="0" fontId="2" fillId="0" borderId="58" xfId="0" applyFont="1" applyFill="1" applyBorder="1" applyAlignment="1">
      <alignment horizontal="center" vertical="center" wrapText="1"/>
    </xf>
    <xf numFmtId="0" fontId="2" fillId="0" borderId="47" xfId="0" applyFont="1" applyFill="1" applyBorder="1" applyAlignment="1">
      <alignment horizontal="center" vertical="center" wrapText="1"/>
    </xf>
    <xf numFmtId="165" fontId="5" fillId="0" borderId="15" xfId="0" applyNumberFormat="1" applyFont="1" applyFill="1" applyBorder="1" applyAlignment="1">
      <alignment horizontal="center" vertical="center" wrapText="1"/>
    </xf>
    <xf numFmtId="165" fontId="5" fillId="0" borderId="4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center" vertical="center" wrapText="1"/>
    </xf>
    <xf numFmtId="165" fontId="5" fillId="0" borderId="19" xfId="0" applyNumberFormat="1" applyFont="1" applyFill="1" applyBorder="1" applyAlignment="1">
      <alignment horizontal="center" vertical="center" wrapText="1"/>
    </xf>
    <xf numFmtId="165" fontId="5" fillId="0" borderId="14" xfId="0" applyNumberFormat="1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1" fillId="0" borderId="65" xfId="0" applyFont="1" applyFill="1" applyBorder="1" applyAlignment="1">
      <alignment horizontal="center" vertical="center" wrapText="1"/>
    </xf>
    <xf numFmtId="0" fontId="1" fillId="0" borderId="66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38" xfId="0" applyFont="1" applyFill="1" applyBorder="1" applyAlignment="1">
      <alignment horizontal="center" vertical="center" wrapText="1"/>
    </xf>
    <xf numFmtId="0" fontId="1" fillId="0" borderId="67" xfId="0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3" xfId="2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5"/>
  <sheetViews>
    <sheetView tabSelected="1" zoomScale="70" zoomScaleNormal="70" zoomScaleSheetLayoutView="80" workbookViewId="0">
      <selection activeCell="D190" sqref="D190"/>
    </sheetView>
  </sheetViews>
  <sheetFormatPr defaultColWidth="8.88671875" defaultRowHeight="14.4" x14ac:dyDescent="0.3"/>
  <cols>
    <col min="1" max="1" width="6.5546875" style="63" customWidth="1"/>
    <col min="2" max="2" width="29.6640625" style="63" customWidth="1"/>
    <col min="3" max="3" width="17.109375" style="63" customWidth="1"/>
    <col min="4" max="4" width="14.33203125" style="63" customWidth="1"/>
    <col min="5" max="5" width="15.6640625" style="63" customWidth="1"/>
    <col min="6" max="6" width="13.44140625" style="63" customWidth="1"/>
    <col min="7" max="7" width="15.44140625" style="63" customWidth="1"/>
    <col min="8" max="8" width="14" style="63" customWidth="1"/>
    <col min="9" max="9" width="15.33203125" style="63" customWidth="1"/>
    <col min="10" max="10" width="25" style="63" customWidth="1"/>
    <col min="11" max="11" width="8.88671875" style="63"/>
    <col min="12" max="12" width="15.88671875" style="63" customWidth="1"/>
    <col min="13" max="16384" width="8.88671875" style="63"/>
  </cols>
  <sheetData>
    <row r="1" spans="1:10" ht="15.6" x14ac:dyDescent="0.3">
      <c r="A1" s="123" t="s">
        <v>0</v>
      </c>
      <c r="B1" s="123"/>
      <c r="C1" s="123"/>
      <c r="D1" s="123"/>
      <c r="E1" s="123"/>
      <c r="F1" s="123"/>
      <c r="G1" s="123"/>
      <c r="H1" s="123"/>
      <c r="I1" s="123"/>
      <c r="J1" s="123"/>
    </row>
    <row r="2" spans="1:10" ht="15.6" x14ac:dyDescent="0.3">
      <c r="A2" s="123" t="s">
        <v>84</v>
      </c>
      <c r="B2" s="123"/>
      <c r="C2" s="123"/>
      <c r="D2" s="123"/>
      <c r="E2" s="123"/>
      <c r="F2" s="123"/>
      <c r="G2" s="123"/>
      <c r="H2" s="123"/>
      <c r="I2" s="123"/>
      <c r="J2" s="123"/>
    </row>
    <row r="3" spans="1:10" ht="15.6" x14ac:dyDescent="0.3">
      <c r="A3" s="123" t="s">
        <v>83</v>
      </c>
      <c r="B3" s="123"/>
      <c r="C3" s="123"/>
      <c r="D3" s="123"/>
      <c r="E3" s="123"/>
      <c r="F3" s="123"/>
      <c r="G3" s="123"/>
      <c r="H3" s="123"/>
      <c r="I3" s="123"/>
      <c r="J3" s="123"/>
    </row>
    <row r="4" spans="1:10" ht="27.75" customHeight="1" x14ac:dyDescent="0.3">
      <c r="A4" s="135" t="s">
        <v>17</v>
      </c>
      <c r="B4" s="135"/>
      <c r="C4" s="135"/>
      <c r="D4" s="135"/>
      <c r="E4" s="135"/>
      <c r="F4" s="135"/>
      <c r="G4" s="135"/>
      <c r="H4" s="135"/>
      <c r="I4" s="135"/>
      <c r="J4" s="135"/>
    </row>
    <row r="5" spans="1:10" x14ac:dyDescent="0.3">
      <c r="A5" s="134" t="s">
        <v>49</v>
      </c>
      <c r="B5" s="134"/>
      <c r="C5" s="134"/>
      <c r="D5" s="134"/>
      <c r="E5" s="134"/>
      <c r="F5" s="134"/>
      <c r="G5" s="134"/>
      <c r="H5" s="134"/>
      <c r="I5" s="134"/>
      <c r="J5" s="134"/>
    </row>
    <row r="6" spans="1:10" ht="15" customHeight="1" x14ac:dyDescent="0.3">
      <c r="A6" s="133" t="s">
        <v>53</v>
      </c>
      <c r="B6" s="133"/>
      <c r="C6" s="133"/>
      <c r="D6" s="133"/>
      <c r="E6" s="133"/>
      <c r="F6" s="133"/>
      <c r="G6" s="133"/>
      <c r="H6" s="133"/>
      <c r="I6" s="133"/>
      <c r="J6" s="133"/>
    </row>
    <row r="7" spans="1:10" x14ac:dyDescent="0.3">
      <c r="A7" s="134" t="s">
        <v>50</v>
      </c>
      <c r="B7" s="134"/>
      <c r="C7" s="134"/>
      <c r="D7" s="134"/>
      <c r="E7" s="134"/>
      <c r="F7" s="134"/>
      <c r="G7" s="134"/>
      <c r="H7" s="134"/>
      <c r="I7" s="134"/>
      <c r="J7" s="134"/>
    </row>
    <row r="8" spans="1:10" ht="10.199999999999999" customHeight="1" x14ac:dyDescent="0.3">
      <c r="A8" s="65" t="s">
        <v>1</v>
      </c>
      <c r="B8" s="64"/>
      <c r="C8" s="64"/>
      <c r="D8" s="64"/>
      <c r="E8" s="64"/>
      <c r="F8" s="64"/>
      <c r="G8" s="66"/>
      <c r="H8" s="64"/>
      <c r="I8" s="64"/>
      <c r="J8" s="64"/>
    </row>
    <row r="9" spans="1:10" ht="27.75" customHeight="1" x14ac:dyDescent="0.3">
      <c r="A9" s="128" t="s">
        <v>85</v>
      </c>
      <c r="B9" s="130" t="s">
        <v>86</v>
      </c>
      <c r="C9" s="130" t="s">
        <v>87</v>
      </c>
      <c r="D9" s="130" t="s">
        <v>2</v>
      </c>
      <c r="E9" s="130" t="s">
        <v>88</v>
      </c>
      <c r="F9" s="131" t="s">
        <v>3</v>
      </c>
      <c r="G9" s="73" t="s">
        <v>10</v>
      </c>
      <c r="H9" s="151" t="s">
        <v>4</v>
      </c>
      <c r="I9" s="152"/>
      <c r="J9" s="76"/>
    </row>
    <row r="10" spans="1:10" ht="35.25" customHeight="1" x14ac:dyDescent="0.3">
      <c r="A10" s="129"/>
      <c r="B10" s="126"/>
      <c r="C10" s="126"/>
      <c r="D10" s="126"/>
      <c r="E10" s="126"/>
      <c r="F10" s="132"/>
      <c r="G10" s="74"/>
      <c r="H10" s="125" t="s">
        <v>89</v>
      </c>
      <c r="I10" s="154" t="s">
        <v>90</v>
      </c>
      <c r="J10" s="72" t="s">
        <v>15</v>
      </c>
    </row>
    <row r="11" spans="1:10" ht="46.95" customHeight="1" x14ac:dyDescent="0.3">
      <c r="A11" s="129"/>
      <c r="B11" s="126"/>
      <c r="C11" s="126"/>
      <c r="D11" s="126"/>
      <c r="E11" s="126"/>
      <c r="F11" s="132"/>
      <c r="G11" s="124"/>
      <c r="H11" s="153"/>
      <c r="I11" s="155"/>
      <c r="J11" s="72"/>
    </row>
    <row r="12" spans="1:10" x14ac:dyDescent="0.3">
      <c r="A12" s="54">
        <v>1</v>
      </c>
      <c r="B12" s="55">
        <v>2</v>
      </c>
      <c r="C12" s="55">
        <v>3</v>
      </c>
      <c r="D12" s="55">
        <v>4</v>
      </c>
      <c r="E12" s="55">
        <v>5</v>
      </c>
      <c r="F12" s="55">
        <v>6</v>
      </c>
      <c r="G12" s="14">
        <v>7</v>
      </c>
      <c r="H12" s="55">
        <v>8</v>
      </c>
      <c r="I12" s="55">
        <v>9</v>
      </c>
      <c r="J12" s="42">
        <v>10</v>
      </c>
    </row>
    <row r="13" spans="1:10" ht="15.6" customHeight="1" x14ac:dyDescent="0.3">
      <c r="A13" s="56"/>
      <c r="B13" s="125" t="s">
        <v>18</v>
      </c>
      <c r="C13" s="126"/>
      <c r="D13" s="126"/>
      <c r="E13" s="126"/>
      <c r="F13" s="126"/>
      <c r="G13" s="126"/>
      <c r="H13" s="126"/>
      <c r="I13" s="126"/>
      <c r="J13" s="127"/>
    </row>
    <row r="14" spans="1:10" ht="25.95" customHeight="1" x14ac:dyDescent="0.3">
      <c r="A14" s="104" t="s">
        <v>19</v>
      </c>
      <c r="B14" s="104" t="s">
        <v>54</v>
      </c>
      <c r="C14" s="139" t="s">
        <v>11</v>
      </c>
      <c r="D14" s="55" t="s">
        <v>74</v>
      </c>
      <c r="E14" s="9">
        <f>E15+E16</f>
        <v>14000</v>
      </c>
      <c r="F14" s="9">
        <f>F15+F16</f>
        <v>20289.743350000001</v>
      </c>
      <c r="G14" s="9">
        <f>G15+G16</f>
        <v>3065.7328800000005</v>
      </c>
      <c r="H14" s="9">
        <f>G14-F14</f>
        <v>-17224.010470000001</v>
      </c>
      <c r="I14" s="9">
        <f>G14/F14*100</f>
        <v>15.109766679232047</v>
      </c>
      <c r="J14" s="145" t="s">
        <v>51</v>
      </c>
    </row>
    <row r="15" spans="1:10" ht="42" customHeight="1" x14ac:dyDescent="0.3">
      <c r="A15" s="105"/>
      <c r="B15" s="105"/>
      <c r="C15" s="74"/>
      <c r="D15" s="55" t="s">
        <v>6</v>
      </c>
      <c r="E15" s="7">
        <v>0</v>
      </c>
      <c r="F15" s="7">
        <v>0</v>
      </c>
      <c r="G15" s="7">
        <v>0</v>
      </c>
      <c r="H15" s="1">
        <f t="shared" ref="H15:H16" si="0">G15-F15</f>
        <v>0</v>
      </c>
      <c r="I15" s="5">
        <v>0</v>
      </c>
      <c r="J15" s="145"/>
    </row>
    <row r="16" spans="1:10" ht="29.4" customHeight="1" x14ac:dyDescent="0.3">
      <c r="A16" s="105"/>
      <c r="B16" s="105"/>
      <c r="C16" s="74"/>
      <c r="D16" s="55" t="s">
        <v>7</v>
      </c>
      <c r="E16" s="7">
        <v>14000</v>
      </c>
      <c r="F16" s="7">
        <f>(696774.23+19592969.12)/1000</f>
        <v>20289.743350000001</v>
      </c>
      <c r="G16" s="7">
        <f>(696769.16+2368963.72)/1000</f>
        <v>3065.7328800000005</v>
      </c>
      <c r="H16" s="1">
        <f t="shared" si="0"/>
        <v>-17224.010470000001</v>
      </c>
      <c r="I16" s="5">
        <f>G16/F16*100</f>
        <v>15.109766679232047</v>
      </c>
      <c r="J16" s="145"/>
    </row>
    <row r="17" spans="1:10" ht="25.95" customHeight="1" x14ac:dyDescent="0.3">
      <c r="A17" s="104" t="s">
        <v>20</v>
      </c>
      <c r="B17" s="104" t="s">
        <v>55</v>
      </c>
      <c r="C17" s="139" t="s">
        <v>11</v>
      </c>
      <c r="D17" s="55" t="s">
        <v>74</v>
      </c>
      <c r="E17" s="9">
        <f>E18+E19</f>
        <v>0</v>
      </c>
      <c r="F17" s="9">
        <f>F18+F19</f>
        <v>0</v>
      </c>
      <c r="G17" s="9">
        <f t="shared" ref="G17:I17" si="1">G18+G19</f>
        <v>0</v>
      </c>
      <c r="H17" s="9">
        <f t="shared" ref="H17:H33" si="2">G17-F17</f>
        <v>0</v>
      </c>
      <c r="I17" s="9">
        <f t="shared" si="1"/>
        <v>0</v>
      </c>
      <c r="J17" s="140"/>
    </row>
    <row r="18" spans="1:10" ht="40.950000000000003" customHeight="1" x14ac:dyDescent="0.3">
      <c r="A18" s="105"/>
      <c r="B18" s="105"/>
      <c r="C18" s="74"/>
      <c r="D18" s="43" t="s">
        <v>6</v>
      </c>
      <c r="E18" s="7">
        <v>0</v>
      </c>
      <c r="F18" s="7">
        <v>0</v>
      </c>
      <c r="G18" s="7">
        <v>0</v>
      </c>
      <c r="H18" s="1">
        <f t="shared" si="2"/>
        <v>0</v>
      </c>
      <c r="I18" s="1">
        <v>0</v>
      </c>
      <c r="J18" s="141"/>
    </row>
    <row r="19" spans="1:10" ht="33.6" customHeight="1" x14ac:dyDescent="0.3">
      <c r="A19" s="105"/>
      <c r="B19" s="105"/>
      <c r="C19" s="74"/>
      <c r="D19" s="10" t="s">
        <v>7</v>
      </c>
      <c r="E19" s="20">
        <v>0</v>
      </c>
      <c r="F19" s="20">
        <v>0</v>
      </c>
      <c r="G19" s="20">
        <v>0</v>
      </c>
      <c r="H19" s="1">
        <f t="shared" si="2"/>
        <v>0</v>
      </c>
      <c r="I19" s="1">
        <v>0</v>
      </c>
      <c r="J19" s="141"/>
    </row>
    <row r="20" spans="1:10" ht="26.4" customHeight="1" x14ac:dyDescent="0.3">
      <c r="A20" s="101" t="s">
        <v>21</v>
      </c>
      <c r="B20" s="101" t="s">
        <v>56</v>
      </c>
      <c r="C20" s="139" t="s">
        <v>11</v>
      </c>
      <c r="D20" s="55" t="s">
        <v>74</v>
      </c>
      <c r="E20" s="9">
        <f>E21+E22</f>
        <v>5000</v>
      </c>
      <c r="F20" s="9">
        <f>F21+F22</f>
        <v>5000</v>
      </c>
      <c r="G20" s="9">
        <f>G21+G22</f>
        <v>0</v>
      </c>
      <c r="H20" s="9">
        <f t="shared" si="2"/>
        <v>-5000</v>
      </c>
      <c r="I20" s="9">
        <f>G20/F20*100</f>
        <v>0</v>
      </c>
      <c r="J20" s="140" t="s">
        <v>72</v>
      </c>
    </row>
    <row r="21" spans="1:10" ht="38.25" customHeight="1" x14ac:dyDescent="0.3">
      <c r="A21" s="101"/>
      <c r="B21" s="101"/>
      <c r="C21" s="74"/>
      <c r="D21" s="43" t="s">
        <v>6</v>
      </c>
      <c r="E21" s="7">
        <v>0</v>
      </c>
      <c r="F21" s="7">
        <f>E21</f>
        <v>0</v>
      </c>
      <c r="G21" s="7">
        <v>0</v>
      </c>
      <c r="H21" s="1">
        <f t="shared" si="2"/>
        <v>0</v>
      </c>
      <c r="I21" s="1">
        <v>0</v>
      </c>
      <c r="J21" s="141"/>
    </row>
    <row r="22" spans="1:10" ht="41.25" customHeight="1" x14ac:dyDescent="0.3">
      <c r="A22" s="101"/>
      <c r="B22" s="101"/>
      <c r="C22" s="124"/>
      <c r="D22" s="10" t="s">
        <v>7</v>
      </c>
      <c r="E22" s="20">
        <v>5000</v>
      </c>
      <c r="F22" s="20">
        <f>E22</f>
        <v>5000</v>
      </c>
      <c r="G22" s="20">
        <v>0</v>
      </c>
      <c r="H22" s="1">
        <f t="shared" si="2"/>
        <v>-5000</v>
      </c>
      <c r="I22" s="1">
        <f>G22/F22*100</f>
        <v>0</v>
      </c>
      <c r="J22" s="142"/>
    </row>
    <row r="23" spans="1:10" ht="23.4" customHeight="1" x14ac:dyDescent="0.3">
      <c r="A23" s="101"/>
      <c r="B23" s="101"/>
      <c r="C23" s="73" t="s">
        <v>12</v>
      </c>
      <c r="D23" s="55" t="s">
        <v>74</v>
      </c>
      <c r="E23" s="8">
        <f>E24+E25</f>
        <v>0</v>
      </c>
      <c r="F23" s="8">
        <f>F24+F25</f>
        <v>0</v>
      </c>
      <c r="G23" s="8">
        <v>0</v>
      </c>
      <c r="H23" s="9">
        <f t="shared" si="2"/>
        <v>0</v>
      </c>
      <c r="I23" s="9">
        <v>0</v>
      </c>
      <c r="J23" s="140"/>
    </row>
    <row r="24" spans="1:10" ht="42.6" customHeight="1" x14ac:dyDescent="0.3">
      <c r="A24" s="101"/>
      <c r="B24" s="101"/>
      <c r="C24" s="74"/>
      <c r="D24" s="55" t="s">
        <v>6</v>
      </c>
      <c r="E24" s="1">
        <v>0</v>
      </c>
      <c r="F24" s="1">
        <v>0</v>
      </c>
      <c r="G24" s="1">
        <v>0</v>
      </c>
      <c r="H24" s="1">
        <f t="shared" si="2"/>
        <v>0</v>
      </c>
      <c r="I24" s="1">
        <v>0</v>
      </c>
      <c r="J24" s="141"/>
    </row>
    <row r="25" spans="1:10" ht="39" customHeight="1" x14ac:dyDescent="0.3">
      <c r="A25" s="101"/>
      <c r="B25" s="101"/>
      <c r="C25" s="124"/>
      <c r="D25" s="10" t="s">
        <v>7</v>
      </c>
      <c r="E25" s="20">
        <v>0</v>
      </c>
      <c r="F25" s="20">
        <f>E25</f>
        <v>0</v>
      </c>
      <c r="G25" s="20">
        <v>0</v>
      </c>
      <c r="H25" s="1">
        <f t="shared" si="2"/>
        <v>0</v>
      </c>
      <c r="I25" s="1">
        <v>0</v>
      </c>
      <c r="J25" s="142"/>
    </row>
    <row r="26" spans="1:10" ht="30.6" customHeight="1" x14ac:dyDescent="0.3">
      <c r="A26" s="104"/>
      <c r="B26" s="104" t="s">
        <v>57</v>
      </c>
      <c r="C26" s="73" t="s">
        <v>5</v>
      </c>
      <c r="D26" s="55" t="s">
        <v>74</v>
      </c>
      <c r="E26" s="8">
        <f>E27+E28</f>
        <v>5000</v>
      </c>
      <c r="F26" s="8">
        <f>F27+F28</f>
        <v>5000</v>
      </c>
      <c r="G26" s="8">
        <f t="shared" ref="G26" si="3">G27+G28</f>
        <v>0</v>
      </c>
      <c r="H26" s="8">
        <f t="shared" si="2"/>
        <v>-5000</v>
      </c>
      <c r="I26" s="8">
        <f>G26/F26*100</f>
        <v>0</v>
      </c>
      <c r="J26" s="12" t="s">
        <v>5</v>
      </c>
    </row>
    <row r="27" spans="1:10" ht="42" customHeight="1" x14ac:dyDescent="0.3">
      <c r="A27" s="105"/>
      <c r="B27" s="105"/>
      <c r="C27" s="74"/>
      <c r="D27" s="55" t="s">
        <v>6</v>
      </c>
      <c r="E27" s="7">
        <f>E21+E24</f>
        <v>0</v>
      </c>
      <c r="F27" s="7">
        <f>F21+F24</f>
        <v>0</v>
      </c>
      <c r="G27" s="7">
        <f t="shared" ref="G27" si="4">G21+G24</f>
        <v>0</v>
      </c>
      <c r="H27" s="7">
        <f t="shared" si="2"/>
        <v>0</v>
      </c>
      <c r="I27" s="7">
        <v>0</v>
      </c>
      <c r="J27" s="12" t="s">
        <v>5</v>
      </c>
    </row>
    <row r="28" spans="1:10" ht="36" customHeight="1" x14ac:dyDescent="0.3">
      <c r="A28" s="106"/>
      <c r="B28" s="106"/>
      <c r="C28" s="75"/>
      <c r="D28" s="10" t="s">
        <v>7</v>
      </c>
      <c r="E28" s="7">
        <f>E22+E25</f>
        <v>5000</v>
      </c>
      <c r="F28" s="7">
        <f>F22+F25</f>
        <v>5000</v>
      </c>
      <c r="G28" s="7">
        <f t="shared" ref="G28" si="5">G22+G25</f>
        <v>0</v>
      </c>
      <c r="H28" s="7">
        <f t="shared" si="2"/>
        <v>-5000</v>
      </c>
      <c r="I28" s="5">
        <f>G28/F28*100</f>
        <v>0</v>
      </c>
      <c r="J28" s="12" t="s">
        <v>5</v>
      </c>
    </row>
    <row r="29" spans="1:10" ht="27.6" customHeight="1" x14ac:dyDescent="0.3">
      <c r="A29" s="104" t="s">
        <v>22</v>
      </c>
      <c r="B29" s="104" t="s">
        <v>58</v>
      </c>
      <c r="C29" s="139" t="s">
        <v>11</v>
      </c>
      <c r="D29" s="55" t="s">
        <v>74</v>
      </c>
      <c r="E29" s="9">
        <f>E30+E31</f>
        <v>127090.9</v>
      </c>
      <c r="F29" s="9">
        <f>F30+F31</f>
        <v>127340.9</v>
      </c>
      <c r="G29" s="9">
        <f>G30+G31</f>
        <v>35596.880660000003</v>
      </c>
      <c r="H29" s="9">
        <f t="shared" si="2"/>
        <v>-91744.019339999999</v>
      </c>
      <c r="I29" s="9">
        <f>G29/F29*100</f>
        <v>27.954004298697438</v>
      </c>
      <c r="J29" s="145" t="s">
        <v>16</v>
      </c>
    </row>
    <row r="30" spans="1:10" ht="44.4" customHeight="1" x14ac:dyDescent="0.3">
      <c r="A30" s="105"/>
      <c r="B30" s="105"/>
      <c r="C30" s="74"/>
      <c r="D30" s="43" t="s">
        <v>6</v>
      </c>
      <c r="E30" s="7">
        <v>0</v>
      </c>
      <c r="F30" s="7">
        <v>0</v>
      </c>
      <c r="G30" s="7">
        <v>0</v>
      </c>
      <c r="H30" s="1">
        <f t="shared" si="2"/>
        <v>0</v>
      </c>
      <c r="I30" s="5">
        <v>0</v>
      </c>
      <c r="J30" s="145"/>
    </row>
    <row r="31" spans="1:10" ht="31.2" customHeight="1" x14ac:dyDescent="0.3">
      <c r="A31" s="105"/>
      <c r="B31" s="105"/>
      <c r="C31" s="74"/>
      <c r="D31" s="10" t="s">
        <v>7</v>
      </c>
      <c r="E31" s="20">
        <v>127090.9</v>
      </c>
      <c r="F31" s="20">
        <f>(1268323.86+109165576.14+4012916+64284+6500000+1300000+4779800+250000)/1000</f>
        <v>127340.9</v>
      </c>
      <c r="G31" s="20">
        <f>(1000000+31099256.96+10640.5+3236983.6+249999.6)/1000</f>
        <v>35596.880660000003</v>
      </c>
      <c r="H31" s="1">
        <f>G31-F31</f>
        <v>-91744.019339999999</v>
      </c>
      <c r="I31" s="5">
        <f>G31/F31*100</f>
        <v>27.954004298697438</v>
      </c>
      <c r="J31" s="145"/>
    </row>
    <row r="32" spans="1:10" ht="29.4" customHeight="1" x14ac:dyDescent="0.3">
      <c r="A32" s="91"/>
      <c r="B32" s="72" t="s">
        <v>71</v>
      </c>
      <c r="C32" s="73" t="s">
        <v>5</v>
      </c>
      <c r="D32" s="55" t="s">
        <v>74</v>
      </c>
      <c r="E32" s="9">
        <f t="shared" ref="E32:F34" si="6">E14+E17+E20+E23+E29</f>
        <v>146090.9</v>
      </c>
      <c r="F32" s="9">
        <f t="shared" si="6"/>
        <v>152630.64335</v>
      </c>
      <c r="G32" s="9">
        <f t="shared" ref="G32" si="7">G14+G17+G20+G23+G29</f>
        <v>38662.613540000006</v>
      </c>
      <c r="H32" s="9">
        <f>G32-F32</f>
        <v>-113968.02980999999</v>
      </c>
      <c r="I32" s="9">
        <f>G32/F32*100</f>
        <v>25.330833108881084</v>
      </c>
      <c r="J32" s="30" t="s">
        <v>5</v>
      </c>
    </row>
    <row r="33" spans="1:10" ht="45" customHeight="1" x14ac:dyDescent="0.3">
      <c r="A33" s="92"/>
      <c r="B33" s="72"/>
      <c r="C33" s="74"/>
      <c r="D33" s="11" t="s">
        <v>6</v>
      </c>
      <c r="E33" s="7">
        <f t="shared" si="6"/>
        <v>0</v>
      </c>
      <c r="F33" s="7">
        <f t="shared" si="6"/>
        <v>0</v>
      </c>
      <c r="G33" s="7">
        <f t="shared" ref="G33:I33" si="8">G15+G18+G21+G24+G30</f>
        <v>0</v>
      </c>
      <c r="H33" s="7">
        <f t="shared" si="2"/>
        <v>0</v>
      </c>
      <c r="I33" s="7">
        <f t="shared" si="8"/>
        <v>0</v>
      </c>
      <c r="J33" s="12" t="s">
        <v>5</v>
      </c>
    </row>
    <row r="34" spans="1:10" ht="28.95" customHeight="1" x14ac:dyDescent="0.3">
      <c r="A34" s="93"/>
      <c r="B34" s="72"/>
      <c r="C34" s="75"/>
      <c r="D34" s="50" t="s">
        <v>7</v>
      </c>
      <c r="E34" s="2">
        <f t="shared" si="6"/>
        <v>146090.9</v>
      </c>
      <c r="F34" s="2">
        <f t="shared" si="6"/>
        <v>152630.64335</v>
      </c>
      <c r="G34" s="2">
        <f t="shared" ref="G34" si="9">G16+G19+G22+G25+G31</f>
        <v>38662.613540000006</v>
      </c>
      <c r="H34" s="2">
        <f>G34-F34</f>
        <v>-113968.02980999999</v>
      </c>
      <c r="I34" s="2">
        <f>G34/F34*100</f>
        <v>25.330833108881084</v>
      </c>
      <c r="J34" s="12" t="s">
        <v>5</v>
      </c>
    </row>
    <row r="35" spans="1:10" ht="19.2" customHeight="1" x14ac:dyDescent="0.3">
      <c r="A35" s="116" t="s">
        <v>8</v>
      </c>
      <c r="B35" s="117"/>
      <c r="C35" s="117"/>
      <c r="D35" s="117"/>
      <c r="E35" s="117"/>
      <c r="F35" s="117"/>
      <c r="G35" s="117"/>
      <c r="H35" s="117"/>
      <c r="I35" s="117"/>
      <c r="J35" s="118"/>
    </row>
    <row r="36" spans="1:10" ht="19.2" customHeight="1" x14ac:dyDescent="0.3">
      <c r="A36" s="72"/>
      <c r="B36" s="146"/>
      <c r="C36" s="72" t="s">
        <v>11</v>
      </c>
      <c r="D36" s="55" t="s">
        <v>74</v>
      </c>
      <c r="E36" s="3">
        <f>E14+E17+E20+E29</f>
        <v>146090.9</v>
      </c>
      <c r="F36" s="3">
        <f t="shared" ref="F36:G36" si="10">F14+F17+F20+F29</f>
        <v>152630.64335</v>
      </c>
      <c r="G36" s="3">
        <f t="shared" si="10"/>
        <v>38662.613540000006</v>
      </c>
      <c r="H36" s="3">
        <f t="shared" ref="H36:H41" si="11">G36-F36</f>
        <v>-113968.02980999999</v>
      </c>
      <c r="I36" s="3">
        <f>G36/F36*100</f>
        <v>25.330833108881084</v>
      </c>
      <c r="J36" s="51" t="s">
        <v>5</v>
      </c>
    </row>
    <row r="37" spans="1:10" ht="42" customHeight="1" x14ac:dyDescent="0.3">
      <c r="A37" s="72"/>
      <c r="B37" s="96"/>
      <c r="C37" s="72"/>
      <c r="D37" s="41" t="s">
        <v>6</v>
      </c>
      <c r="E37" s="13">
        <f>E15+E18+E21+E30</f>
        <v>0</v>
      </c>
      <c r="F37" s="13">
        <f t="shared" ref="F37:I37" si="12">F15+F18+F21+F30</f>
        <v>0</v>
      </c>
      <c r="G37" s="13">
        <f t="shared" si="12"/>
        <v>0</v>
      </c>
      <c r="H37" s="13">
        <f t="shared" si="11"/>
        <v>0</v>
      </c>
      <c r="I37" s="13">
        <f t="shared" si="12"/>
        <v>0</v>
      </c>
      <c r="J37" s="42" t="s">
        <v>5</v>
      </c>
    </row>
    <row r="38" spans="1:10" ht="35.4" customHeight="1" x14ac:dyDescent="0.3">
      <c r="A38" s="72"/>
      <c r="B38" s="96"/>
      <c r="C38" s="72"/>
      <c r="D38" s="40" t="s">
        <v>7</v>
      </c>
      <c r="E38" s="13">
        <f>E16+E19+E22+E31</f>
        <v>146090.9</v>
      </c>
      <c r="F38" s="13">
        <f t="shared" ref="F38" si="13">F16+F19+F22+F31</f>
        <v>152630.64335</v>
      </c>
      <c r="G38" s="13">
        <f>G16+G19+G22+G31</f>
        <v>38662.613540000006</v>
      </c>
      <c r="H38" s="13">
        <f t="shared" si="11"/>
        <v>-113968.02980999999</v>
      </c>
      <c r="I38" s="13">
        <f>G38/F38*100</f>
        <v>25.330833108881084</v>
      </c>
      <c r="J38" s="6" t="s">
        <v>5</v>
      </c>
    </row>
    <row r="39" spans="1:10" ht="21.6" customHeight="1" x14ac:dyDescent="0.3">
      <c r="A39" s="72"/>
      <c r="B39" s="96"/>
      <c r="C39" s="146" t="s">
        <v>12</v>
      </c>
      <c r="D39" s="55" t="s">
        <v>74</v>
      </c>
      <c r="E39" s="3">
        <f>E23</f>
        <v>0</v>
      </c>
      <c r="F39" s="3">
        <f t="shared" ref="F39:I39" si="14">F23</f>
        <v>0</v>
      </c>
      <c r="G39" s="3">
        <f t="shared" si="14"/>
        <v>0</v>
      </c>
      <c r="H39" s="3">
        <f t="shared" si="11"/>
        <v>0</v>
      </c>
      <c r="I39" s="3">
        <f t="shared" si="14"/>
        <v>0</v>
      </c>
      <c r="J39" s="58" t="s">
        <v>5</v>
      </c>
    </row>
    <row r="40" spans="1:10" ht="40.950000000000003" customHeight="1" x14ac:dyDescent="0.3">
      <c r="A40" s="72"/>
      <c r="B40" s="96"/>
      <c r="C40" s="96"/>
      <c r="D40" s="14" t="s">
        <v>6</v>
      </c>
      <c r="E40" s="13">
        <f>E24</f>
        <v>0</v>
      </c>
      <c r="F40" s="13">
        <f>F24</f>
        <v>0</v>
      </c>
      <c r="G40" s="13">
        <f>G24</f>
        <v>0</v>
      </c>
      <c r="H40" s="13">
        <f t="shared" si="11"/>
        <v>0</v>
      </c>
      <c r="I40" s="13">
        <f t="shared" ref="I40" si="15">I27</f>
        <v>0</v>
      </c>
      <c r="J40" s="53" t="s">
        <v>5</v>
      </c>
    </row>
    <row r="41" spans="1:10" ht="33.6" customHeight="1" x14ac:dyDescent="0.3">
      <c r="A41" s="72"/>
      <c r="B41" s="97"/>
      <c r="C41" s="97"/>
      <c r="D41" s="10" t="s">
        <v>7</v>
      </c>
      <c r="E41" s="20">
        <f>E25</f>
        <v>0</v>
      </c>
      <c r="F41" s="20">
        <f t="shared" ref="F41:I41" si="16">F25</f>
        <v>0</v>
      </c>
      <c r="G41" s="20">
        <f t="shared" si="16"/>
        <v>0</v>
      </c>
      <c r="H41" s="20">
        <f t="shared" si="11"/>
        <v>0</v>
      </c>
      <c r="I41" s="20">
        <f t="shared" si="16"/>
        <v>0</v>
      </c>
      <c r="J41" s="6" t="s">
        <v>5</v>
      </c>
    </row>
    <row r="42" spans="1:10" ht="22.2" customHeight="1" x14ac:dyDescent="0.3">
      <c r="A42" s="149" t="s">
        <v>23</v>
      </c>
      <c r="B42" s="150"/>
      <c r="C42" s="150"/>
      <c r="D42" s="150"/>
      <c r="E42" s="150"/>
      <c r="F42" s="150"/>
      <c r="G42" s="150"/>
      <c r="H42" s="150"/>
      <c r="I42" s="150"/>
      <c r="J42" s="107"/>
    </row>
    <row r="43" spans="1:10" ht="24" customHeight="1" x14ac:dyDescent="0.3">
      <c r="A43" s="104" t="s">
        <v>24</v>
      </c>
      <c r="B43" s="88" t="s">
        <v>59</v>
      </c>
      <c r="C43" s="88" t="s">
        <v>25</v>
      </c>
      <c r="D43" s="55" t="s">
        <v>74</v>
      </c>
      <c r="E43" s="15">
        <f>E44+E45</f>
        <v>0</v>
      </c>
      <c r="F43" s="15">
        <f t="shared" ref="F43:I43" si="17">F44+F45</f>
        <v>0</v>
      </c>
      <c r="G43" s="15">
        <f t="shared" si="17"/>
        <v>0</v>
      </c>
      <c r="H43" s="15">
        <f t="shared" ref="H43:H48" si="18">G43-F43</f>
        <v>0</v>
      </c>
      <c r="I43" s="15">
        <f t="shared" si="17"/>
        <v>0</v>
      </c>
      <c r="J43" s="98"/>
    </row>
    <row r="44" spans="1:10" ht="42.6" customHeight="1" x14ac:dyDescent="0.3">
      <c r="A44" s="105"/>
      <c r="B44" s="89"/>
      <c r="C44" s="89"/>
      <c r="D44" s="52" t="s">
        <v>6</v>
      </c>
      <c r="E44" s="4">
        <v>0</v>
      </c>
      <c r="F44" s="4">
        <v>0</v>
      </c>
      <c r="G44" s="4">
        <v>0</v>
      </c>
      <c r="H44" s="4">
        <f t="shared" si="18"/>
        <v>0</v>
      </c>
      <c r="I44" s="4">
        <v>0</v>
      </c>
      <c r="J44" s="99"/>
    </row>
    <row r="45" spans="1:10" ht="25.95" customHeight="1" x14ac:dyDescent="0.3">
      <c r="A45" s="106"/>
      <c r="B45" s="90"/>
      <c r="C45" s="90"/>
      <c r="D45" s="50" t="s">
        <v>7</v>
      </c>
      <c r="E45" s="2">
        <v>0</v>
      </c>
      <c r="F45" s="2">
        <v>0</v>
      </c>
      <c r="G45" s="2">
        <v>0</v>
      </c>
      <c r="H45" s="2">
        <f t="shared" si="18"/>
        <v>0</v>
      </c>
      <c r="I45" s="2">
        <v>0</v>
      </c>
      <c r="J45" s="100"/>
    </row>
    <row r="46" spans="1:10" ht="23.4" customHeight="1" x14ac:dyDescent="0.3">
      <c r="A46" s="80"/>
      <c r="B46" s="72" t="s">
        <v>73</v>
      </c>
      <c r="C46" s="76" t="s">
        <v>5</v>
      </c>
      <c r="D46" s="55" t="s">
        <v>74</v>
      </c>
      <c r="E46" s="3">
        <f>E43</f>
        <v>0</v>
      </c>
      <c r="F46" s="3">
        <f t="shared" ref="F46:I46" si="19">F43</f>
        <v>0</v>
      </c>
      <c r="G46" s="3">
        <f t="shared" si="19"/>
        <v>0</v>
      </c>
      <c r="H46" s="3">
        <f t="shared" si="18"/>
        <v>0</v>
      </c>
      <c r="I46" s="3">
        <f t="shared" si="19"/>
        <v>0</v>
      </c>
      <c r="J46" s="51" t="s">
        <v>5</v>
      </c>
    </row>
    <row r="47" spans="1:10" ht="43.2" customHeight="1" x14ac:dyDescent="0.3">
      <c r="A47" s="80"/>
      <c r="B47" s="72"/>
      <c r="C47" s="77"/>
      <c r="D47" s="50" t="s">
        <v>6</v>
      </c>
      <c r="E47" s="2">
        <f>E44</f>
        <v>0</v>
      </c>
      <c r="F47" s="2">
        <f t="shared" ref="F47:G47" si="20">F44</f>
        <v>0</v>
      </c>
      <c r="G47" s="2">
        <f t="shared" si="20"/>
        <v>0</v>
      </c>
      <c r="H47" s="2">
        <f t="shared" si="18"/>
        <v>0</v>
      </c>
      <c r="I47" s="2">
        <f>I44</f>
        <v>0</v>
      </c>
      <c r="J47" s="50" t="s">
        <v>5</v>
      </c>
    </row>
    <row r="48" spans="1:10" ht="33" customHeight="1" x14ac:dyDescent="0.3">
      <c r="A48" s="108"/>
      <c r="B48" s="72"/>
      <c r="C48" s="78"/>
      <c r="D48" s="50" t="s">
        <v>7</v>
      </c>
      <c r="E48" s="2">
        <f>E45</f>
        <v>0</v>
      </c>
      <c r="F48" s="2">
        <f t="shared" ref="F48:I48" si="21">F45</f>
        <v>0</v>
      </c>
      <c r="G48" s="2">
        <f t="shared" si="21"/>
        <v>0</v>
      </c>
      <c r="H48" s="2">
        <f t="shared" si="18"/>
        <v>0</v>
      </c>
      <c r="I48" s="2">
        <f t="shared" si="21"/>
        <v>0</v>
      </c>
      <c r="J48" s="50" t="s">
        <v>5</v>
      </c>
    </row>
    <row r="49" spans="1:10" ht="27.6" customHeight="1" x14ac:dyDescent="0.3">
      <c r="A49" s="149" t="s">
        <v>26</v>
      </c>
      <c r="B49" s="150"/>
      <c r="C49" s="150"/>
      <c r="D49" s="150"/>
      <c r="E49" s="150"/>
      <c r="F49" s="150"/>
      <c r="G49" s="150"/>
      <c r="H49" s="150"/>
      <c r="I49" s="150"/>
      <c r="J49" s="107"/>
    </row>
    <row r="50" spans="1:10" ht="33.75" customHeight="1" x14ac:dyDescent="0.3">
      <c r="A50" s="106" t="s">
        <v>27</v>
      </c>
      <c r="B50" s="90" t="s">
        <v>60</v>
      </c>
      <c r="C50" s="90" t="s">
        <v>11</v>
      </c>
      <c r="D50" s="55" t="s">
        <v>74</v>
      </c>
      <c r="E50" s="15">
        <f>E51+E52</f>
        <v>23200</v>
      </c>
      <c r="F50" s="15">
        <f>F51+F52</f>
        <v>22950</v>
      </c>
      <c r="G50" s="15">
        <f t="shared" ref="G50" si="22">G51+G52</f>
        <v>0</v>
      </c>
      <c r="H50" s="15">
        <f>G50-F50</f>
        <v>-22950</v>
      </c>
      <c r="I50" s="15">
        <f>G50/F50*100</f>
        <v>0</v>
      </c>
      <c r="J50" s="143"/>
    </row>
    <row r="51" spans="1:10" ht="45.75" customHeight="1" x14ac:dyDescent="0.3">
      <c r="A51" s="101"/>
      <c r="B51" s="72"/>
      <c r="C51" s="72"/>
      <c r="D51" s="52" t="s">
        <v>6</v>
      </c>
      <c r="E51" s="4">
        <v>0</v>
      </c>
      <c r="F51" s="4">
        <v>0</v>
      </c>
      <c r="G51" s="4">
        <v>0</v>
      </c>
      <c r="H51" s="16">
        <v>0</v>
      </c>
      <c r="I51" s="2">
        <v>0</v>
      </c>
      <c r="J51" s="144"/>
    </row>
    <row r="52" spans="1:10" ht="42" customHeight="1" x14ac:dyDescent="0.3">
      <c r="A52" s="101"/>
      <c r="B52" s="72"/>
      <c r="C52" s="72"/>
      <c r="D52" s="52" t="s">
        <v>7</v>
      </c>
      <c r="E52" s="4">
        <v>23200</v>
      </c>
      <c r="F52" s="4">
        <f>(1500000+1500000+3000000+1500000+5000000+200000+10250000)/1000</f>
        <v>22950</v>
      </c>
      <c r="G52" s="4">
        <f>0</f>
        <v>0</v>
      </c>
      <c r="H52" s="2">
        <f>G52-F52</f>
        <v>-22950</v>
      </c>
      <c r="I52" s="2">
        <f>G52/F52*100</f>
        <v>0</v>
      </c>
      <c r="J52" s="144"/>
    </row>
    <row r="53" spans="1:10" ht="30.75" customHeight="1" x14ac:dyDescent="0.3">
      <c r="A53" s="101"/>
      <c r="B53" s="72"/>
      <c r="C53" s="88" t="s">
        <v>12</v>
      </c>
      <c r="D53" s="55" t="s">
        <v>74</v>
      </c>
      <c r="E53" s="4">
        <f>E55</f>
        <v>3000</v>
      </c>
      <c r="F53" s="4">
        <f>F55</f>
        <v>3000</v>
      </c>
      <c r="G53" s="4">
        <v>0</v>
      </c>
      <c r="H53" s="2">
        <f t="shared" ref="H53:H61" si="23">G53-F53</f>
        <v>-3000</v>
      </c>
      <c r="I53" s="2">
        <f t="shared" ref="I53:I55" si="24">G53/F53*100</f>
        <v>0</v>
      </c>
      <c r="J53" s="147"/>
    </row>
    <row r="54" spans="1:10" ht="42" customHeight="1" x14ac:dyDescent="0.3">
      <c r="A54" s="101"/>
      <c r="B54" s="72"/>
      <c r="C54" s="89"/>
      <c r="D54" s="52" t="s">
        <v>6</v>
      </c>
      <c r="E54" s="4">
        <v>0</v>
      </c>
      <c r="F54" s="4">
        <v>0</v>
      </c>
      <c r="G54" s="4">
        <v>0</v>
      </c>
      <c r="H54" s="2">
        <f t="shared" si="23"/>
        <v>0</v>
      </c>
      <c r="I54" s="2">
        <v>0</v>
      </c>
      <c r="J54" s="148"/>
    </row>
    <row r="55" spans="1:10" ht="42" customHeight="1" x14ac:dyDescent="0.3">
      <c r="A55" s="101"/>
      <c r="B55" s="72"/>
      <c r="C55" s="90"/>
      <c r="D55" s="52" t="s">
        <v>7</v>
      </c>
      <c r="E55" s="4">
        <v>3000</v>
      </c>
      <c r="F55" s="4">
        <f>E55</f>
        <v>3000</v>
      </c>
      <c r="G55" s="4">
        <v>0</v>
      </c>
      <c r="H55" s="2">
        <f t="shared" si="23"/>
        <v>-3000</v>
      </c>
      <c r="I55" s="2">
        <f t="shared" si="24"/>
        <v>0</v>
      </c>
      <c r="J55" s="143"/>
    </row>
    <row r="56" spans="1:10" ht="26.4" customHeight="1" x14ac:dyDescent="0.3">
      <c r="A56" s="101"/>
      <c r="B56" s="72"/>
      <c r="C56" s="72" t="s">
        <v>35</v>
      </c>
      <c r="D56" s="55" t="s">
        <v>74</v>
      </c>
      <c r="E56" s="15">
        <f>E57+E58</f>
        <v>0</v>
      </c>
      <c r="F56" s="15">
        <f>F57+F58</f>
        <v>0</v>
      </c>
      <c r="G56" s="15">
        <f t="shared" ref="G56" si="25">G57+G58</f>
        <v>0</v>
      </c>
      <c r="H56" s="2">
        <f t="shared" si="23"/>
        <v>0</v>
      </c>
      <c r="I56" s="3">
        <v>0</v>
      </c>
      <c r="J56" s="147"/>
    </row>
    <row r="57" spans="1:10" ht="40.950000000000003" customHeight="1" x14ac:dyDescent="0.3">
      <c r="A57" s="101"/>
      <c r="B57" s="72"/>
      <c r="C57" s="72"/>
      <c r="D57" s="52" t="s">
        <v>6</v>
      </c>
      <c r="E57" s="4">
        <v>0</v>
      </c>
      <c r="F57" s="4">
        <v>0</v>
      </c>
      <c r="G57" s="4">
        <v>0</v>
      </c>
      <c r="H57" s="2">
        <f t="shared" si="23"/>
        <v>0</v>
      </c>
      <c r="I57" s="2">
        <v>0</v>
      </c>
      <c r="J57" s="148"/>
    </row>
    <row r="58" spans="1:10" ht="44.25" customHeight="1" x14ac:dyDescent="0.3">
      <c r="A58" s="101"/>
      <c r="B58" s="72"/>
      <c r="C58" s="72"/>
      <c r="D58" s="50" t="s">
        <v>7</v>
      </c>
      <c r="E58" s="2">
        <v>0</v>
      </c>
      <c r="F58" s="2">
        <v>0</v>
      </c>
      <c r="G58" s="4">
        <v>0</v>
      </c>
      <c r="H58" s="2">
        <f t="shared" si="23"/>
        <v>0</v>
      </c>
      <c r="I58" s="2">
        <v>0</v>
      </c>
      <c r="J58" s="143"/>
    </row>
    <row r="59" spans="1:10" ht="29.4" customHeight="1" x14ac:dyDescent="0.3">
      <c r="A59" s="104"/>
      <c r="B59" s="88" t="s">
        <v>61</v>
      </c>
      <c r="C59" s="88" t="s">
        <v>5</v>
      </c>
      <c r="D59" s="55" t="s">
        <v>74</v>
      </c>
      <c r="E59" s="3">
        <f>E50+E53+E56</f>
        <v>26200</v>
      </c>
      <c r="F59" s="3">
        <f t="shared" ref="F59:G59" si="26">F50+F53+F56</f>
        <v>25950</v>
      </c>
      <c r="G59" s="3">
        <f t="shared" si="26"/>
        <v>0</v>
      </c>
      <c r="H59" s="2">
        <f t="shared" si="23"/>
        <v>-25950</v>
      </c>
      <c r="I59" s="3">
        <f>G59/F59*100</f>
        <v>0</v>
      </c>
      <c r="J59" s="50" t="s">
        <v>5</v>
      </c>
    </row>
    <row r="60" spans="1:10" ht="40.950000000000003" customHeight="1" x14ac:dyDescent="0.3">
      <c r="A60" s="105"/>
      <c r="B60" s="89"/>
      <c r="C60" s="89"/>
      <c r="D60" s="52" t="s">
        <v>6</v>
      </c>
      <c r="E60" s="2">
        <f>E51+E54+E57</f>
        <v>0</v>
      </c>
      <c r="F60" s="2">
        <f t="shared" ref="F60:G60" si="27">F51+F54+F57</f>
        <v>0</v>
      </c>
      <c r="G60" s="2">
        <f t="shared" si="27"/>
        <v>0</v>
      </c>
      <c r="H60" s="2">
        <f t="shared" si="23"/>
        <v>0</v>
      </c>
      <c r="I60" s="2">
        <f t="shared" ref="I60" si="28">I51+I57</f>
        <v>0</v>
      </c>
      <c r="J60" s="50" t="s">
        <v>5</v>
      </c>
    </row>
    <row r="61" spans="1:10" ht="25.95" customHeight="1" x14ac:dyDescent="0.3">
      <c r="A61" s="106"/>
      <c r="B61" s="90"/>
      <c r="C61" s="90"/>
      <c r="D61" s="50" t="s">
        <v>7</v>
      </c>
      <c r="E61" s="2">
        <f>E52+E55+E58</f>
        <v>26200</v>
      </c>
      <c r="F61" s="2">
        <f t="shared" ref="F61:G61" si="29">F52+F55+F58</f>
        <v>25950</v>
      </c>
      <c r="G61" s="2">
        <f t="shared" si="29"/>
        <v>0</v>
      </c>
      <c r="H61" s="2">
        <f t="shared" si="23"/>
        <v>-25950</v>
      </c>
      <c r="I61" s="2">
        <f t="shared" ref="I61:I66" si="30">G61/F61*100</f>
        <v>0</v>
      </c>
      <c r="J61" s="50" t="s">
        <v>5</v>
      </c>
    </row>
    <row r="62" spans="1:10" ht="29.4" customHeight="1" x14ac:dyDescent="0.3">
      <c r="A62" s="104" t="s">
        <v>28</v>
      </c>
      <c r="B62" s="88" t="s">
        <v>67</v>
      </c>
      <c r="C62" s="88" t="s">
        <v>11</v>
      </c>
      <c r="D62" s="55" t="s">
        <v>74</v>
      </c>
      <c r="E62" s="15">
        <f>E63+E64</f>
        <v>3228.6000000000004</v>
      </c>
      <c r="F62" s="15">
        <f>F63+F64</f>
        <v>2228.6</v>
      </c>
      <c r="G62" s="15">
        <f t="shared" ref="G62" si="31">G63+G64</f>
        <v>0</v>
      </c>
      <c r="H62" s="15">
        <f t="shared" ref="H62:H99" si="32">G62-F62</f>
        <v>-2228.6</v>
      </c>
      <c r="I62" s="15">
        <f t="shared" si="30"/>
        <v>0</v>
      </c>
      <c r="J62" s="98" t="s">
        <v>52</v>
      </c>
    </row>
    <row r="63" spans="1:10" ht="40.950000000000003" customHeight="1" x14ac:dyDescent="0.3">
      <c r="A63" s="105"/>
      <c r="B63" s="89"/>
      <c r="C63" s="89"/>
      <c r="D63" s="52" t="s">
        <v>6</v>
      </c>
      <c r="E63" s="2">
        <v>1082.3</v>
      </c>
      <c r="F63" s="2">
        <v>1082.3</v>
      </c>
      <c r="G63" s="2">
        <v>0</v>
      </c>
      <c r="H63" s="5">
        <f t="shared" si="32"/>
        <v>-1082.3</v>
      </c>
      <c r="I63" s="2">
        <f t="shared" si="30"/>
        <v>0</v>
      </c>
      <c r="J63" s="99"/>
    </row>
    <row r="64" spans="1:10" ht="28.95" customHeight="1" x14ac:dyDescent="0.3">
      <c r="A64" s="105"/>
      <c r="B64" s="89"/>
      <c r="C64" s="90"/>
      <c r="D64" s="50" t="s">
        <v>7</v>
      </c>
      <c r="E64" s="2">
        <v>2146.3000000000002</v>
      </c>
      <c r="F64" s="2">
        <v>1146.3</v>
      </c>
      <c r="G64" s="2">
        <v>0</v>
      </c>
      <c r="H64" s="5">
        <f t="shared" si="32"/>
        <v>-1146.3</v>
      </c>
      <c r="I64" s="2">
        <f t="shared" si="30"/>
        <v>0</v>
      </c>
      <c r="J64" s="100"/>
    </row>
    <row r="65" spans="1:10" ht="27" customHeight="1" x14ac:dyDescent="0.3">
      <c r="A65" s="105"/>
      <c r="B65" s="89"/>
      <c r="C65" s="88" t="s">
        <v>34</v>
      </c>
      <c r="D65" s="55" t="s">
        <v>74</v>
      </c>
      <c r="E65" s="15">
        <f>E66+E67</f>
        <v>64</v>
      </c>
      <c r="F65" s="15">
        <f>F66+F67</f>
        <v>64</v>
      </c>
      <c r="G65" s="15">
        <f t="shared" ref="G65" si="33">G66+G67</f>
        <v>0</v>
      </c>
      <c r="H65" s="15">
        <f t="shared" si="32"/>
        <v>-64</v>
      </c>
      <c r="I65" s="15">
        <f t="shared" si="30"/>
        <v>0</v>
      </c>
      <c r="J65" s="98"/>
    </row>
    <row r="66" spans="1:10" ht="41.4" customHeight="1" x14ac:dyDescent="0.3">
      <c r="A66" s="105"/>
      <c r="B66" s="89"/>
      <c r="C66" s="89"/>
      <c r="D66" s="52" t="s">
        <v>6</v>
      </c>
      <c r="E66" s="2">
        <v>64</v>
      </c>
      <c r="F66" s="2">
        <v>64</v>
      </c>
      <c r="G66" s="2">
        <v>0</v>
      </c>
      <c r="H66" s="5">
        <f t="shared" si="32"/>
        <v>-64</v>
      </c>
      <c r="I66" s="2">
        <f t="shared" si="30"/>
        <v>0</v>
      </c>
      <c r="J66" s="99"/>
    </row>
    <row r="67" spans="1:10" ht="28.95" customHeight="1" x14ac:dyDescent="0.3">
      <c r="A67" s="106"/>
      <c r="B67" s="90"/>
      <c r="C67" s="90"/>
      <c r="D67" s="50" t="s">
        <v>7</v>
      </c>
      <c r="E67" s="2">
        <v>0</v>
      </c>
      <c r="F67" s="2">
        <v>0</v>
      </c>
      <c r="G67" s="2">
        <v>0</v>
      </c>
      <c r="H67" s="5">
        <f t="shared" si="32"/>
        <v>0</v>
      </c>
      <c r="I67" s="2">
        <v>0</v>
      </c>
      <c r="J67" s="100"/>
    </row>
    <row r="68" spans="1:10" ht="28.95" customHeight="1" x14ac:dyDescent="0.3">
      <c r="A68" s="104"/>
      <c r="B68" s="88" t="s">
        <v>62</v>
      </c>
      <c r="C68" s="88" t="s">
        <v>5</v>
      </c>
      <c r="D68" s="55" t="s">
        <v>74</v>
      </c>
      <c r="E68" s="15">
        <f t="shared" ref="E68:F70" si="34">E62+E65</f>
        <v>3292.6000000000004</v>
      </c>
      <c r="F68" s="15">
        <f t="shared" si="34"/>
        <v>2292.6</v>
      </c>
      <c r="G68" s="15">
        <f t="shared" ref="G68" si="35">G62+G65</f>
        <v>0</v>
      </c>
      <c r="H68" s="15">
        <f t="shared" si="32"/>
        <v>-2292.6</v>
      </c>
      <c r="I68" s="15">
        <f>G68/F68*100</f>
        <v>0</v>
      </c>
      <c r="J68" s="50" t="s">
        <v>5</v>
      </c>
    </row>
    <row r="69" spans="1:10" ht="43.95" customHeight="1" x14ac:dyDescent="0.3">
      <c r="A69" s="105"/>
      <c r="B69" s="89"/>
      <c r="C69" s="89"/>
      <c r="D69" s="52" t="s">
        <v>6</v>
      </c>
      <c r="E69" s="4">
        <f t="shared" si="34"/>
        <v>1146.3</v>
      </c>
      <c r="F69" s="4">
        <f>F63+F66</f>
        <v>1146.3</v>
      </c>
      <c r="G69" s="4">
        <f t="shared" ref="G69" si="36">G63+G66</f>
        <v>0</v>
      </c>
      <c r="H69" s="4">
        <f t="shared" si="32"/>
        <v>-1146.3</v>
      </c>
      <c r="I69" s="4">
        <f>G69/F69*100</f>
        <v>0</v>
      </c>
      <c r="J69" s="50" t="s">
        <v>5</v>
      </c>
    </row>
    <row r="70" spans="1:10" ht="28.95" customHeight="1" x14ac:dyDescent="0.3">
      <c r="A70" s="106"/>
      <c r="B70" s="90"/>
      <c r="C70" s="90"/>
      <c r="D70" s="50" t="s">
        <v>7</v>
      </c>
      <c r="E70" s="4">
        <f t="shared" si="34"/>
        <v>2146.3000000000002</v>
      </c>
      <c r="F70" s="4">
        <f t="shared" si="34"/>
        <v>1146.3</v>
      </c>
      <c r="G70" s="4">
        <f t="shared" ref="G70" si="37">G64+G67</f>
        <v>0</v>
      </c>
      <c r="H70" s="4">
        <f t="shared" si="32"/>
        <v>-1146.3</v>
      </c>
      <c r="I70" s="4">
        <f>G70/F70*100</f>
        <v>0</v>
      </c>
      <c r="J70" s="50" t="s">
        <v>5</v>
      </c>
    </row>
    <row r="71" spans="1:10" ht="24.6" customHeight="1" x14ac:dyDescent="0.3">
      <c r="A71" s="104" t="s">
        <v>29</v>
      </c>
      <c r="B71" s="88" t="s">
        <v>63</v>
      </c>
      <c r="C71" s="88" t="s">
        <v>11</v>
      </c>
      <c r="D71" s="55" t="s">
        <v>74</v>
      </c>
      <c r="E71" s="15">
        <f>E72+E73</f>
        <v>0</v>
      </c>
      <c r="F71" s="15">
        <f>F72+F73</f>
        <v>0</v>
      </c>
      <c r="G71" s="15">
        <f t="shared" ref="G71:I71" si="38">G72+G73</f>
        <v>0</v>
      </c>
      <c r="H71" s="15">
        <f t="shared" si="32"/>
        <v>0</v>
      </c>
      <c r="I71" s="15">
        <f t="shared" si="38"/>
        <v>0</v>
      </c>
      <c r="J71" s="88"/>
    </row>
    <row r="72" spans="1:10" ht="45" customHeight="1" x14ac:dyDescent="0.3">
      <c r="A72" s="105"/>
      <c r="B72" s="89"/>
      <c r="C72" s="89"/>
      <c r="D72" s="52" t="s">
        <v>6</v>
      </c>
      <c r="E72" s="4">
        <v>0</v>
      </c>
      <c r="F72" s="4">
        <v>0</v>
      </c>
      <c r="G72" s="4">
        <v>0</v>
      </c>
      <c r="H72" s="5">
        <f t="shared" si="32"/>
        <v>0</v>
      </c>
      <c r="I72" s="2">
        <v>0</v>
      </c>
      <c r="J72" s="89"/>
    </row>
    <row r="73" spans="1:10" ht="33.75" customHeight="1" x14ac:dyDescent="0.3">
      <c r="A73" s="105"/>
      <c r="B73" s="89"/>
      <c r="C73" s="89"/>
      <c r="D73" s="50" t="s">
        <v>7</v>
      </c>
      <c r="E73" s="2">
        <v>0</v>
      </c>
      <c r="F73" s="2">
        <v>0</v>
      </c>
      <c r="G73" s="2">
        <v>0</v>
      </c>
      <c r="H73" s="5">
        <f t="shared" si="32"/>
        <v>0</v>
      </c>
      <c r="I73" s="2">
        <v>0</v>
      </c>
      <c r="J73" s="90"/>
    </row>
    <row r="74" spans="1:10" ht="25.95" customHeight="1" x14ac:dyDescent="0.3">
      <c r="A74" s="104" t="s">
        <v>30</v>
      </c>
      <c r="B74" s="88" t="s">
        <v>64</v>
      </c>
      <c r="C74" s="88" t="s">
        <v>12</v>
      </c>
      <c r="D74" s="55" t="s">
        <v>74</v>
      </c>
      <c r="E74" s="15">
        <f>E75+E76</f>
        <v>40</v>
      </c>
      <c r="F74" s="15">
        <f>F75+F76</f>
        <v>40</v>
      </c>
      <c r="G74" s="15">
        <f t="shared" ref="G74:I74" si="39">G75+G76</f>
        <v>0</v>
      </c>
      <c r="H74" s="15">
        <f t="shared" si="32"/>
        <v>-40</v>
      </c>
      <c r="I74" s="15">
        <f t="shared" si="39"/>
        <v>0</v>
      </c>
      <c r="J74" s="72"/>
    </row>
    <row r="75" spans="1:10" ht="45" customHeight="1" x14ac:dyDescent="0.3">
      <c r="A75" s="105"/>
      <c r="B75" s="89"/>
      <c r="C75" s="89"/>
      <c r="D75" s="52" t="s">
        <v>6</v>
      </c>
      <c r="E75" s="4">
        <v>0</v>
      </c>
      <c r="F75" s="4">
        <v>0</v>
      </c>
      <c r="G75" s="4">
        <v>0</v>
      </c>
      <c r="H75" s="44">
        <f t="shared" si="32"/>
        <v>0</v>
      </c>
      <c r="I75" s="2">
        <v>0</v>
      </c>
      <c r="J75" s="72"/>
    </row>
    <row r="76" spans="1:10" ht="38.25" customHeight="1" x14ac:dyDescent="0.3">
      <c r="A76" s="105"/>
      <c r="B76" s="89"/>
      <c r="C76" s="89"/>
      <c r="D76" s="50" t="s">
        <v>7</v>
      </c>
      <c r="E76" s="2">
        <v>40</v>
      </c>
      <c r="F76" s="2">
        <v>40</v>
      </c>
      <c r="G76" s="2">
        <v>0</v>
      </c>
      <c r="H76" s="5">
        <f>G76-F76</f>
        <v>-40</v>
      </c>
      <c r="I76" s="2">
        <v>0</v>
      </c>
      <c r="J76" s="72"/>
    </row>
    <row r="77" spans="1:10" ht="30" customHeight="1" x14ac:dyDescent="0.3">
      <c r="A77" s="101" t="s">
        <v>31</v>
      </c>
      <c r="B77" s="72" t="s">
        <v>65</v>
      </c>
      <c r="C77" s="88" t="s">
        <v>11</v>
      </c>
      <c r="D77" s="55" t="s">
        <v>74</v>
      </c>
      <c r="E77" s="15">
        <f>E78+E79</f>
        <v>76750</v>
      </c>
      <c r="F77" s="15">
        <f>F78+F79</f>
        <v>71460.240810000003</v>
      </c>
      <c r="G77" s="15">
        <f t="shared" ref="G77" si="40">G78+G79</f>
        <v>13402.346420000002</v>
      </c>
      <c r="H77" s="15">
        <f t="shared" si="32"/>
        <v>-58057.894390000001</v>
      </c>
      <c r="I77" s="15">
        <f>G77/F77*100</f>
        <v>18.754969572009202</v>
      </c>
      <c r="J77" s="98" t="s">
        <v>16</v>
      </c>
    </row>
    <row r="78" spans="1:10" ht="39" customHeight="1" x14ac:dyDescent="0.3">
      <c r="A78" s="101"/>
      <c r="B78" s="72"/>
      <c r="C78" s="89"/>
      <c r="D78" s="52" t="s">
        <v>6</v>
      </c>
      <c r="E78" s="4">
        <v>0</v>
      </c>
      <c r="F78" s="4">
        <f>E78</f>
        <v>0</v>
      </c>
      <c r="G78" s="4">
        <v>0</v>
      </c>
      <c r="H78" s="5">
        <f t="shared" si="32"/>
        <v>0</v>
      </c>
      <c r="I78" s="2">
        <v>0</v>
      </c>
      <c r="J78" s="99"/>
    </row>
    <row r="79" spans="1:10" ht="35.4" customHeight="1" x14ac:dyDescent="0.3">
      <c r="A79" s="101"/>
      <c r="B79" s="72"/>
      <c r="C79" s="89"/>
      <c r="D79" s="50" t="s">
        <v>7</v>
      </c>
      <c r="E79" s="2">
        <v>76750</v>
      </c>
      <c r="F79" s="2">
        <f>(10680400+14000000+4358300+12200000+3500000+1470000+745000+5294500+1200000+1613000+3387635.05+294146.6+364000+546250+1103750+181475+980000+1400000+3566500+199984.16+165000+3210300+200000+612795+187205)/1000</f>
        <v>71460.240810000003</v>
      </c>
      <c r="G79" s="2">
        <f>(4255410.93+5572938.14+463994.68+466000+236865.23+96963.32+639210+102856+395224+24267+110000+10590+210000+488540+79547.23+62734.89+187205)/1000</f>
        <v>13402.346420000002</v>
      </c>
      <c r="H79" s="5">
        <f t="shared" si="32"/>
        <v>-58057.894390000001</v>
      </c>
      <c r="I79" s="2">
        <f>G79/F79*100</f>
        <v>18.754969572009202</v>
      </c>
      <c r="J79" s="100"/>
    </row>
    <row r="80" spans="1:10" ht="31.2" customHeight="1" x14ac:dyDescent="0.3">
      <c r="A80" s="101"/>
      <c r="B80" s="72"/>
      <c r="C80" s="88" t="s">
        <v>12</v>
      </c>
      <c r="D80" s="55" t="s">
        <v>74</v>
      </c>
      <c r="E80" s="15">
        <f>E81+E82</f>
        <v>2650</v>
      </c>
      <c r="F80" s="15">
        <f>F81+F82</f>
        <v>2650</v>
      </c>
      <c r="G80" s="15">
        <f t="shared" ref="G80" si="41">G81+G82</f>
        <v>99.997810000000001</v>
      </c>
      <c r="H80" s="17">
        <f t="shared" si="32"/>
        <v>-2550.0021900000002</v>
      </c>
      <c r="I80" s="3">
        <f>G80/F80*100</f>
        <v>3.7735022641509435</v>
      </c>
      <c r="J80" s="98" t="s">
        <v>68</v>
      </c>
    </row>
    <row r="81" spans="1:10" ht="46.2" customHeight="1" x14ac:dyDescent="0.3">
      <c r="A81" s="101"/>
      <c r="B81" s="72"/>
      <c r="C81" s="89"/>
      <c r="D81" s="52" t="s">
        <v>6</v>
      </c>
      <c r="E81" s="4">
        <v>0</v>
      </c>
      <c r="F81" s="4">
        <v>0</v>
      </c>
      <c r="G81" s="4">
        <v>0</v>
      </c>
      <c r="H81" s="5">
        <f t="shared" si="32"/>
        <v>0</v>
      </c>
      <c r="I81" s="2">
        <v>0</v>
      </c>
      <c r="J81" s="99"/>
    </row>
    <row r="82" spans="1:10" ht="50.4" customHeight="1" x14ac:dyDescent="0.3">
      <c r="A82" s="101"/>
      <c r="B82" s="72"/>
      <c r="C82" s="89"/>
      <c r="D82" s="50" t="s">
        <v>7</v>
      </c>
      <c r="E82" s="2">
        <v>2650</v>
      </c>
      <c r="F82" s="2">
        <v>2650</v>
      </c>
      <c r="G82" s="2">
        <f>99997.81/1000</f>
        <v>99.997810000000001</v>
      </c>
      <c r="H82" s="5">
        <f t="shared" si="32"/>
        <v>-2550.0021900000002</v>
      </c>
      <c r="I82" s="2">
        <f>G82/F82*100</f>
        <v>3.7735022641509435</v>
      </c>
      <c r="J82" s="100"/>
    </row>
    <row r="83" spans="1:10" ht="31.95" customHeight="1" x14ac:dyDescent="0.3">
      <c r="A83" s="101"/>
      <c r="B83" s="72"/>
      <c r="C83" s="88" t="s">
        <v>35</v>
      </c>
      <c r="D83" s="55" t="s">
        <v>74</v>
      </c>
      <c r="E83" s="15">
        <f>E84+E85</f>
        <v>1321.2</v>
      </c>
      <c r="F83" s="15">
        <f>F84+F85</f>
        <v>1321.2</v>
      </c>
      <c r="G83" s="15">
        <f t="shared" ref="G83" si="42">G84+G85</f>
        <v>0</v>
      </c>
      <c r="H83" s="15">
        <f t="shared" si="32"/>
        <v>-1321.2</v>
      </c>
      <c r="I83" s="15">
        <f>G83/F83*100</f>
        <v>0</v>
      </c>
      <c r="J83" s="98"/>
    </row>
    <row r="84" spans="1:10" ht="42" customHeight="1" x14ac:dyDescent="0.3">
      <c r="A84" s="101"/>
      <c r="B84" s="72"/>
      <c r="C84" s="89"/>
      <c r="D84" s="52" t="s">
        <v>6</v>
      </c>
      <c r="E84" s="4">
        <v>1321.2</v>
      </c>
      <c r="F84" s="4">
        <v>1321.2</v>
      </c>
      <c r="G84" s="4">
        <v>0</v>
      </c>
      <c r="H84" s="5">
        <f t="shared" si="32"/>
        <v>-1321.2</v>
      </c>
      <c r="I84" s="2">
        <f>G84/F84*100</f>
        <v>0</v>
      </c>
      <c r="J84" s="99"/>
    </row>
    <row r="85" spans="1:10" ht="38.4" customHeight="1" x14ac:dyDescent="0.3">
      <c r="A85" s="101"/>
      <c r="B85" s="72"/>
      <c r="C85" s="89"/>
      <c r="D85" s="50" t="s">
        <v>7</v>
      </c>
      <c r="E85" s="2">
        <v>0</v>
      </c>
      <c r="F85" s="2">
        <v>0</v>
      </c>
      <c r="G85" s="2">
        <v>0</v>
      </c>
      <c r="H85" s="5">
        <f t="shared" si="32"/>
        <v>0</v>
      </c>
      <c r="I85" s="2">
        <v>0</v>
      </c>
      <c r="J85" s="100"/>
    </row>
    <row r="86" spans="1:10" ht="27.6" customHeight="1" x14ac:dyDescent="0.3">
      <c r="A86" s="101"/>
      <c r="B86" s="72"/>
      <c r="C86" s="72" t="s">
        <v>34</v>
      </c>
      <c r="D86" s="55" t="s">
        <v>74</v>
      </c>
      <c r="E86" s="15">
        <f>E87+E88</f>
        <v>34</v>
      </c>
      <c r="F86" s="15">
        <f>F87+F88</f>
        <v>34</v>
      </c>
      <c r="G86" s="15">
        <f t="shared" ref="G86" si="43">G87+G88</f>
        <v>0</v>
      </c>
      <c r="H86" s="15">
        <f t="shared" si="32"/>
        <v>-34</v>
      </c>
      <c r="I86" s="15">
        <f>G86/F86*100</f>
        <v>0</v>
      </c>
      <c r="J86" s="88"/>
    </row>
    <row r="87" spans="1:10" ht="46.2" customHeight="1" x14ac:dyDescent="0.3">
      <c r="A87" s="101"/>
      <c r="B87" s="72"/>
      <c r="C87" s="72"/>
      <c r="D87" s="52" t="s">
        <v>6</v>
      </c>
      <c r="E87" s="4">
        <v>34</v>
      </c>
      <c r="F87" s="4">
        <v>34</v>
      </c>
      <c r="G87" s="4">
        <v>0</v>
      </c>
      <c r="H87" s="5">
        <f t="shared" si="32"/>
        <v>-34</v>
      </c>
      <c r="I87" s="2">
        <f>G87/F87*100</f>
        <v>0</v>
      </c>
      <c r="J87" s="89"/>
    </row>
    <row r="88" spans="1:10" ht="40.200000000000003" customHeight="1" x14ac:dyDescent="0.3">
      <c r="A88" s="101"/>
      <c r="B88" s="72"/>
      <c r="C88" s="72"/>
      <c r="D88" s="50" t="s">
        <v>7</v>
      </c>
      <c r="E88" s="2">
        <v>0</v>
      </c>
      <c r="F88" s="2">
        <v>0</v>
      </c>
      <c r="G88" s="2">
        <v>0</v>
      </c>
      <c r="H88" s="5">
        <f t="shared" si="32"/>
        <v>0</v>
      </c>
      <c r="I88" s="2">
        <v>0</v>
      </c>
      <c r="J88" s="90"/>
    </row>
    <row r="89" spans="1:10" ht="27" customHeight="1" x14ac:dyDescent="0.3">
      <c r="A89" s="104"/>
      <c r="B89" s="88" t="s">
        <v>66</v>
      </c>
      <c r="C89" s="88" t="s">
        <v>5</v>
      </c>
      <c r="D89" s="55" t="s">
        <v>74</v>
      </c>
      <c r="E89" s="3">
        <f t="shared" ref="E89:F91" si="44">E77+E80+E83+E86</f>
        <v>80755.199999999997</v>
      </c>
      <c r="F89" s="3">
        <f t="shared" si="44"/>
        <v>75465.44081</v>
      </c>
      <c r="G89" s="3">
        <f t="shared" ref="G89" si="45">G77+G80+G83+G86</f>
        <v>13502.344230000002</v>
      </c>
      <c r="H89" s="3">
        <f t="shared" si="32"/>
        <v>-61963.096579999998</v>
      </c>
      <c r="I89" s="3">
        <f t="shared" ref="I89:I97" si="46">G89/F89*100</f>
        <v>17.892089524786549</v>
      </c>
      <c r="J89" s="50" t="s">
        <v>5</v>
      </c>
    </row>
    <row r="90" spans="1:10" ht="44.4" customHeight="1" x14ac:dyDescent="0.3">
      <c r="A90" s="105"/>
      <c r="B90" s="89"/>
      <c r="C90" s="89"/>
      <c r="D90" s="52" t="s">
        <v>6</v>
      </c>
      <c r="E90" s="2">
        <f t="shared" si="44"/>
        <v>1355.2</v>
      </c>
      <c r="F90" s="2">
        <f t="shared" si="44"/>
        <v>1355.2</v>
      </c>
      <c r="G90" s="2">
        <f t="shared" ref="G90" si="47">G78+G81+G84+G87</f>
        <v>0</v>
      </c>
      <c r="H90" s="2">
        <f t="shared" si="32"/>
        <v>-1355.2</v>
      </c>
      <c r="I90" s="2">
        <f t="shared" si="46"/>
        <v>0</v>
      </c>
      <c r="J90" s="50" t="s">
        <v>5</v>
      </c>
    </row>
    <row r="91" spans="1:10" ht="40.5" customHeight="1" x14ac:dyDescent="0.3">
      <c r="A91" s="106"/>
      <c r="B91" s="90"/>
      <c r="C91" s="90"/>
      <c r="D91" s="50" t="s">
        <v>7</v>
      </c>
      <c r="E91" s="2">
        <f t="shared" si="44"/>
        <v>79400</v>
      </c>
      <c r="F91" s="2">
        <f t="shared" si="44"/>
        <v>74110.240810000003</v>
      </c>
      <c r="G91" s="2">
        <f t="shared" ref="G91" si="48">G79+G82+G85+G88</f>
        <v>13502.344230000002</v>
      </c>
      <c r="H91" s="2">
        <f t="shared" si="32"/>
        <v>-60607.896580000001</v>
      </c>
      <c r="I91" s="2">
        <f t="shared" si="46"/>
        <v>18.21926913530967</v>
      </c>
      <c r="J91" s="50" t="s">
        <v>5</v>
      </c>
    </row>
    <row r="92" spans="1:10" ht="28.95" customHeight="1" x14ac:dyDescent="0.3">
      <c r="A92" s="104" t="s">
        <v>32</v>
      </c>
      <c r="B92" s="88" t="s">
        <v>33</v>
      </c>
      <c r="C92" s="88" t="s">
        <v>11</v>
      </c>
      <c r="D92" s="55" t="s">
        <v>74</v>
      </c>
      <c r="E92" s="3">
        <f>E93+E94+E95</f>
        <v>12310</v>
      </c>
      <c r="F92" s="3">
        <f>F93+F94+F95</f>
        <v>12310</v>
      </c>
      <c r="G92" s="3">
        <f t="shared" ref="G92" si="49">G93+G94+G95</f>
        <v>0</v>
      </c>
      <c r="H92" s="3">
        <f t="shared" si="32"/>
        <v>-12310</v>
      </c>
      <c r="I92" s="3">
        <f t="shared" si="46"/>
        <v>0</v>
      </c>
      <c r="J92" s="137" t="s">
        <v>72</v>
      </c>
    </row>
    <row r="93" spans="1:10" ht="36.6" customHeight="1" x14ac:dyDescent="0.3">
      <c r="A93" s="105"/>
      <c r="B93" s="89"/>
      <c r="C93" s="89"/>
      <c r="D93" s="52" t="s">
        <v>36</v>
      </c>
      <c r="E93" s="4">
        <v>4080.8</v>
      </c>
      <c r="F93" s="4">
        <v>4080.8</v>
      </c>
      <c r="G93" s="4">
        <v>0</v>
      </c>
      <c r="H93" s="18">
        <f t="shared" si="32"/>
        <v>-4080.8</v>
      </c>
      <c r="I93" s="2">
        <f t="shared" si="46"/>
        <v>0</v>
      </c>
      <c r="J93" s="138"/>
    </row>
    <row r="94" spans="1:10" ht="39" customHeight="1" x14ac:dyDescent="0.3">
      <c r="A94" s="105"/>
      <c r="B94" s="89"/>
      <c r="C94" s="89"/>
      <c r="D94" s="52" t="s">
        <v>6</v>
      </c>
      <c r="E94" s="4">
        <v>6382.7</v>
      </c>
      <c r="F94" s="4">
        <v>6382.7</v>
      </c>
      <c r="G94" s="4">
        <v>0</v>
      </c>
      <c r="H94" s="18">
        <f t="shared" si="32"/>
        <v>-6382.7</v>
      </c>
      <c r="I94" s="2">
        <f t="shared" si="46"/>
        <v>0</v>
      </c>
      <c r="J94" s="138"/>
    </row>
    <row r="95" spans="1:10" ht="54" customHeight="1" x14ac:dyDescent="0.3">
      <c r="A95" s="105"/>
      <c r="B95" s="89"/>
      <c r="C95" s="89"/>
      <c r="D95" s="50" t="s">
        <v>7</v>
      </c>
      <c r="E95" s="2">
        <v>1846.5</v>
      </c>
      <c r="F95" s="2">
        <v>1846.5</v>
      </c>
      <c r="G95" s="2">
        <v>0</v>
      </c>
      <c r="H95" s="18">
        <f>G95-F95</f>
        <v>-1846.5</v>
      </c>
      <c r="I95" s="2">
        <f t="shared" si="46"/>
        <v>0</v>
      </c>
      <c r="J95" s="138"/>
    </row>
    <row r="96" spans="1:10" ht="28.2" customHeight="1" x14ac:dyDescent="0.3">
      <c r="A96" s="101"/>
      <c r="B96" s="72" t="s">
        <v>69</v>
      </c>
      <c r="C96" s="76" t="s">
        <v>70</v>
      </c>
      <c r="D96" s="55" t="s">
        <v>74</v>
      </c>
      <c r="E96" s="3">
        <f>E50+E53+E56+E62+E65+E71+E74+E77+E80+E83+E86+E92</f>
        <v>122597.8</v>
      </c>
      <c r="F96" s="3">
        <f t="shared" ref="F96:G96" si="50">F50+F53+F56+F62+F65+F71+F74+F77+F80+F83+F86+F92</f>
        <v>116058.04080999999</v>
      </c>
      <c r="G96" s="3">
        <f t="shared" si="50"/>
        <v>13502.344230000002</v>
      </c>
      <c r="H96" s="3">
        <f t="shared" si="32"/>
        <v>-102555.69657999999</v>
      </c>
      <c r="I96" s="3">
        <f t="shared" si="46"/>
        <v>11.634130764024228</v>
      </c>
      <c r="J96" s="45" t="s">
        <v>5</v>
      </c>
    </row>
    <row r="97" spans="1:10" ht="31.2" customHeight="1" x14ac:dyDescent="0.3">
      <c r="A97" s="101"/>
      <c r="B97" s="72"/>
      <c r="C97" s="77"/>
      <c r="D97" s="19" t="s">
        <v>36</v>
      </c>
      <c r="E97" s="2">
        <f>E93</f>
        <v>4080.8</v>
      </c>
      <c r="F97" s="2">
        <f>F93</f>
        <v>4080.8</v>
      </c>
      <c r="G97" s="2">
        <f t="shared" ref="G97" si="51">G93</f>
        <v>0</v>
      </c>
      <c r="H97" s="2">
        <f t="shared" si="32"/>
        <v>-4080.8</v>
      </c>
      <c r="I97" s="2">
        <f t="shared" si="46"/>
        <v>0</v>
      </c>
      <c r="J97" s="57" t="s">
        <v>5</v>
      </c>
    </row>
    <row r="98" spans="1:10" ht="44.4" customHeight="1" x14ac:dyDescent="0.3">
      <c r="A98" s="101"/>
      <c r="B98" s="72"/>
      <c r="C98" s="77"/>
      <c r="D98" s="50" t="s">
        <v>6</v>
      </c>
      <c r="E98" s="2">
        <f>E51+E57+E63+E66+E72+E75+E78+E81+E84+E87+E94</f>
        <v>8884.2000000000007</v>
      </c>
      <c r="F98" s="2">
        <f>F51+F57+F63+F66+F72+F75+F78+F81+F84+F87+F94</f>
        <v>8884.2000000000007</v>
      </c>
      <c r="G98" s="2">
        <f t="shared" ref="G98" si="52">G51+G57+G63+G66+G72+G75+G78+G81+G84+G87+G94</f>
        <v>0</v>
      </c>
      <c r="H98" s="2">
        <f t="shared" si="32"/>
        <v>-8884.2000000000007</v>
      </c>
      <c r="I98" s="2">
        <f t="shared" ref="I98" si="53">G98/F98*100</f>
        <v>0</v>
      </c>
      <c r="J98" s="50" t="s">
        <v>5</v>
      </c>
    </row>
    <row r="99" spans="1:10" ht="30" customHeight="1" x14ac:dyDescent="0.3">
      <c r="A99" s="101"/>
      <c r="B99" s="72"/>
      <c r="C99" s="78"/>
      <c r="D99" s="50" t="s">
        <v>7</v>
      </c>
      <c r="E99" s="2">
        <f>E52+E55+E58+E64+E67+E73+E76+E79+E82+E85+E88+E95</f>
        <v>109632.8</v>
      </c>
      <c r="F99" s="2">
        <f t="shared" ref="F99:G99" si="54">F52+F55+F58+F64+F67+F73+F76+F79+F82+F85+F88+F95</f>
        <v>103093.04081000001</v>
      </c>
      <c r="G99" s="2">
        <f t="shared" si="54"/>
        <v>13502.344230000002</v>
      </c>
      <c r="H99" s="2">
        <f t="shared" si="32"/>
        <v>-89590.696580000003</v>
      </c>
      <c r="I99" s="2">
        <f>G99/F99*100</f>
        <v>13.097241214258837</v>
      </c>
      <c r="J99" s="57" t="s">
        <v>5</v>
      </c>
    </row>
    <row r="100" spans="1:10" ht="19.2" customHeight="1" x14ac:dyDescent="0.3">
      <c r="A100" s="116" t="s">
        <v>8</v>
      </c>
      <c r="B100" s="117"/>
      <c r="C100" s="117"/>
      <c r="D100" s="117"/>
      <c r="E100" s="117"/>
      <c r="F100" s="117"/>
      <c r="G100" s="117"/>
      <c r="H100" s="117"/>
      <c r="I100" s="117"/>
      <c r="J100" s="118"/>
    </row>
    <row r="101" spans="1:10" ht="30" customHeight="1" x14ac:dyDescent="0.3">
      <c r="A101" s="102"/>
      <c r="B101" s="72"/>
      <c r="C101" s="72" t="s">
        <v>11</v>
      </c>
      <c r="D101" s="19" t="s">
        <v>36</v>
      </c>
      <c r="E101" s="2">
        <f>E97</f>
        <v>4080.8</v>
      </c>
      <c r="F101" s="2">
        <f t="shared" ref="F101:G101" si="55">F97</f>
        <v>4080.8</v>
      </c>
      <c r="G101" s="2">
        <f t="shared" si="55"/>
        <v>0</v>
      </c>
      <c r="H101" s="2">
        <f t="shared" ref="H101:H117" si="56">G101-F101</f>
        <v>-4080.8</v>
      </c>
      <c r="I101" s="2">
        <f>G101/F101*100</f>
        <v>0</v>
      </c>
      <c r="J101" s="88"/>
    </row>
    <row r="102" spans="1:10" ht="43.95" customHeight="1" x14ac:dyDescent="0.3">
      <c r="A102" s="103"/>
      <c r="B102" s="72"/>
      <c r="C102" s="72"/>
      <c r="D102" s="52" t="s">
        <v>6</v>
      </c>
      <c r="E102" s="4">
        <f>E51+E63+E72+E78+E94</f>
        <v>7465</v>
      </c>
      <c r="F102" s="4">
        <f t="shared" ref="F102:G102" si="57">F51+F63+F72+F78+F94</f>
        <v>7465</v>
      </c>
      <c r="G102" s="4">
        <f t="shared" si="57"/>
        <v>0</v>
      </c>
      <c r="H102" s="4">
        <f t="shared" si="56"/>
        <v>-7465</v>
      </c>
      <c r="I102" s="2">
        <f t="shared" ref="I102:I103" si="58">G102/F102*100</f>
        <v>0</v>
      </c>
      <c r="J102" s="89"/>
    </row>
    <row r="103" spans="1:10" ht="44.4" customHeight="1" x14ac:dyDescent="0.3">
      <c r="A103" s="103"/>
      <c r="B103" s="72"/>
      <c r="C103" s="72"/>
      <c r="D103" s="50" t="s">
        <v>7</v>
      </c>
      <c r="E103" s="2">
        <f>E52+E64+E73+E79+E95</f>
        <v>103942.8</v>
      </c>
      <c r="F103" s="2">
        <f t="shared" ref="F103:G103" si="59">F52+F64+F73+F79+F95</f>
        <v>97403.040810000006</v>
      </c>
      <c r="G103" s="2">
        <f t="shared" si="59"/>
        <v>13402.346420000002</v>
      </c>
      <c r="H103" s="2">
        <f t="shared" si="56"/>
        <v>-84000.694390000004</v>
      </c>
      <c r="I103" s="2">
        <f t="shared" si="58"/>
        <v>13.759679686123343</v>
      </c>
      <c r="J103" s="89"/>
    </row>
    <row r="104" spans="1:10" ht="25.95" customHeight="1" x14ac:dyDescent="0.3">
      <c r="A104" s="103"/>
      <c r="B104" s="72"/>
      <c r="C104" s="72"/>
      <c r="D104" s="55" t="s">
        <v>74</v>
      </c>
      <c r="E104" s="3">
        <f>E101+E102+E103</f>
        <v>115488.6</v>
      </c>
      <c r="F104" s="3">
        <f t="shared" ref="F104:G104" si="60">F101+F102+F103</f>
        <v>108948.84081000001</v>
      </c>
      <c r="G104" s="3">
        <f t="shared" si="60"/>
        <v>13402.346420000002</v>
      </c>
      <c r="H104" s="3">
        <f t="shared" si="56"/>
        <v>-95546.494390000007</v>
      </c>
      <c r="I104" s="3">
        <f>G104/F104*100</f>
        <v>12.301504376143715</v>
      </c>
      <c r="J104" s="90"/>
    </row>
    <row r="105" spans="1:10" ht="46.2" customHeight="1" x14ac:dyDescent="0.3">
      <c r="A105" s="103"/>
      <c r="B105" s="72"/>
      <c r="C105" s="88" t="s">
        <v>12</v>
      </c>
      <c r="D105" s="52" t="s">
        <v>6</v>
      </c>
      <c r="E105" s="4">
        <f>E75+E81</f>
        <v>0</v>
      </c>
      <c r="F105" s="4">
        <f t="shared" ref="F105:G105" si="61">F75+F81</f>
        <v>0</v>
      </c>
      <c r="G105" s="4">
        <f t="shared" si="61"/>
        <v>0</v>
      </c>
      <c r="H105" s="4">
        <f t="shared" si="56"/>
        <v>0</v>
      </c>
      <c r="I105" s="4">
        <f>0</f>
        <v>0</v>
      </c>
      <c r="J105" s="88"/>
    </row>
    <row r="106" spans="1:10" ht="44.4" customHeight="1" x14ac:dyDescent="0.3">
      <c r="A106" s="103"/>
      <c r="B106" s="72"/>
      <c r="C106" s="89"/>
      <c r="D106" s="50" t="s">
        <v>7</v>
      </c>
      <c r="E106" s="2">
        <f>E76+E82</f>
        <v>2690</v>
      </c>
      <c r="F106" s="2">
        <f t="shared" ref="F106:G106" si="62">F76+F82</f>
        <v>2690</v>
      </c>
      <c r="G106" s="2">
        <f t="shared" si="62"/>
        <v>99.997810000000001</v>
      </c>
      <c r="H106" s="2">
        <f t="shared" si="56"/>
        <v>-2590.0021900000002</v>
      </c>
      <c r="I106" s="2">
        <f>G106/F106*100</f>
        <v>3.7173907063197023</v>
      </c>
      <c r="J106" s="89"/>
    </row>
    <row r="107" spans="1:10" ht="25.95" customHeight="1" x14ac:dyDescent="0.3">
      <c r="A107" s="103"/>
      <c r="B107" s="72"/>
      <c r="C107" s="90"/>
      <c r="D107" s="55" t="s">
        <v>74</v>
      </c>
      <c r="E107" s="3">
        <f>E105+E106</f>
        <v>2690</v>
      </c>
      <c r="F107" s="3">
        <f t="shared" ref="F107:G107" si="63">F105+F106</f>
        <v>2690</v>
      </c>
      <c r="G107" s="3">
        <f t="shared" si="63"/>
        <v>99.997810000000001</v>
      </c>
      <c r="H107" s="3">
        <f t="shared" si="56"/>
        <v>-2590.0021900000002</v>
      </c>
      <c r="I107" s="3">
        <f>G107/F107*100</f>
        <v>3.7173907063197023</v>
      </c>
      <c r="J107" s="90"/>
    </row>
    <row r="108" spans="1:10" ht="46.2" customHeight="1" x14ac:dyDescent="0.3">
      <c r="A108" s="103"/>
      <c r="B108" s="72"/>
      <c r="C108" s="88" t="s">
        <v>35</v>
      </c>
      <c r="D108" s="52" t="s">
        <v>6</v>
      </c>
      <c r="E108" s="4">
        <f>E57+E84</f>
        <v>1321.2</v>
      </c>
      <c r="F108" s="4">
        <f t="shared" ref="F108" si="64">F57+F84</f>
        <v>1321.2</v>
      </c>
      <c r="G108" s="4">
        <f>G57+G84</f>
        <v>0</v>
      </c>
      <c r="H108" s="2">
        <f t="shared" si="56"/>
        <v>-1321.2</v>
      </c>
      <c r="I108" s="2">
        <f t="shared" ref="I108" si="65">G108/F108*100</f>
        <v>0</v>
      </c>
      <c r="J108" s="88"/>
    </row>
    <row r="109" spans="1:10" ht="30.6" customHeight="1" x14ac:dyDescent="0.3">
      <c r="A109" s="103"/>
      <c r="B109" s="72"/>
      <c r="C109" s="89"/>
      <c r="D109" s="50" t="s">
        <v>7</v>
      </c>
      <c r="E109" s="2">
        <f>E58+E85</f>
        <v>0</v>
      </c>
      <c r="F109" s="2">
        <f t="shared" ref="F109" si="66">F58+F85</f>
        <v>0</v>
      </c>
      <c r="G109" s="2">
        <f>G58</f>
        <v>0</v>
      </c>
      <c r="H109" s="3">
        <f t="shared" si="56"/>
        <v>0</v>
      </c>
      <c r="I109" s="2">
        <v>0</v>
      </c>
      <c r="J109" s="89"/>
    </row>
    <row r="110" spans="1:10" ht="25.95" customHeight="1" x14ac:dyDescent="0.3">
      <c r="A110" s="103"/>
      <c r="B110" s="72"/>
      <c r="C110" s="90"/>
      <c r="D110" s="55" t="s">
        <v>74</v>
      </c>
      <c r="E110" s="3">
        <f>E108+E109</f>
        <v>1321.2</v>
      </c>
      <c r="F110" s="3">
        <f t="shared" ref="F110:G110" si="67">F108+F109</f>
        <v>1321.2</v>
      </c>
      <c r="G110" s="3">
        <f t="shared" si="67"/>
        <v>0</v>
      </c>
      <c r="H110" s="3">
        <f t="shared" si="56"/>
        <v>-1321.2</v>
      </c>
      <c r="I110" s="3">
        <f>G110/F110*100</f>
        <v>0</v>
      </c>
      <c r="J110" s="90"/>
    </row>
    <row r="111" spans="1:10" ht="46.2" customHeight="1" x14ac:dyDescent="0.3">
      <c r="A111" s="103"/>
      <c r="B111" s="72"/>
      <c r="C111" s="88" t="s">
        <v>34</v>
      </c>
      <c r="D111" s="52" t="s">
        <v>6</v>
      </c>
      <c r="E111" s="4">
        <f>E66+E87</f>
        <v>98</v>
      </c>
      <c r="F111" s="4">
        <f t="shared" ref="F111:G111" si="68">F66+F87</f>
        <v>98</v>
      </c>
      <c r="G111" s="4">
        <f t="shared" si="68"/>
        <v>0</v>
      </c>
      <c r="H111" s="4">
        <f t="shared" si="56"/>
        <v>-98</v>
      </c>
      <c r="I111" s="4">
        <f>G111/F111*100</f>
        <v>0</v>
      </c>
      <c r="J111" s="88"/>
    </row>
    <row r="112" spans="1:10" ht="37.5" customHeight="1" x14ac:dyDescent="0.3">
      <c r="A112" s="103"/>
      <c r="B112" s="72"/>
      <c r="C112" s="89"/>
      <c r="D112" s="50" t="s">
        <v>7</v>
      </c>
      <c r="E112" s="2">
        <f>E67+E88</f>
        <v>0</v>
      </c>
      <c r="F112" s="2">
        <f t="shared" ref="F112:G112" si="69">F67+F88</f>
        <v>0</v>
      </c>
      <c r="G112" s="2">
        <f t="shared" si="69"/>
        <v>0</v>
      </c>
      <c r="H112" s="2">
        <f t="shared" si="56"/>
        <v>0</v>
      </c>
      <c r="I112" s="2">
        <f>0</f>
        <v>0</v>
      </c>
      <c r="J112" s="89"/>
    </row>
    <row r="113" spans="1:10" ht="25.95" customHeight="1" thickBot="1" x14ac:dyDescent="0.35">
      <c r="A113" s="103"/>
      <c r="B113" s="136"/>
      <c r="C113" s="90"/>
      <c r="D113" s="55" t="s">
        <v>74</v>
      </c>
      <c r="E113" s="3">
        <f>E111+E112</f>
        <v>98</v>
      </c>
      <c r="F113" s="3">
        <f t="shared" ref="F113:G113" si="70">F111+F112</f>
        <v>98</v>
      </c>
      <c r="G113" s="3">
        <f t="shared" si="70"/>
        <v>0</v>
      </c>
      <c r="H113" s="3">
        <f t="shared" si="56"/>
        <v>-98</v>
      </c>
      <c r="I113" s="3">
        <f>G113/F113*100</f>
        <v>0</v>
      </c>
      <c r="J113" s="109"/>
    </row>
    <row r="114" spans="1:10" ht="31.2" customHeight="1" thickBot="1" x14ac:dyDescent="0.35">
      <c r="A114" s="79"/>
      <c r="B114" s="82" t="s">
        <v>75</v>
      </c>
      <c r="C114" s="85" t="s">
        <v>5</v>
      </c>
      <c r="D114" s="21" t="s">
        <v>74</v>
      </c>
      <c r="E114" s="22">
        <f>E32+E46+E96</f>
        <v>268688.7</v>
      </c>
      <c r="F114" s="22">
        <f>F32+F46+F96</f>
        <v>268688.68416</v>
      </c>
      <c r="G114" s="22">
        <f>G32+G46+G96</f>
        <v>52164.957770000008</v>
      </c>
      <c r="H114" s="22">
        <f t="shared" si="56"/>
        <v>-216523.72639</v>
      </c>
      <c r="I114" s="22">
        <f>G114/F114*100</f>
        <v>19.414646334319226</v>
      </c>
      <c r="J114" s="48" t="s">
        <v>5</v>
      </c>
    </row>
    <row r="115" spans="1:10" ht="33" customHeight="1" thickBot="1" x14ac:dyDescent="0.35">
      <c r="A115" s="80"/>
      <c r="B115" s="83"/>
      <c r="C115" s="86"/>
      <c r="D115" s="49" t="s">
        <v>36</v>
      </c>
      <c r="E115" s="22">
        <f>E97</f>
        <v>4080.8</v>
      </c>
      <c r="F115" s="22">
        <f>F97</f>
        <v>4080.8</v>
      </c>
      <c r="G115" s="22">
        <f>G97</f>
        <v>0</v>
      </c>
      <c r="H115" s="22">
        <f t="shared" si="56"/>
        <v>-4080.8</v>
      </c>
      <c r="I115" s="23">
        <f>G115/F115*100</f>
        <v>0</v>
      </c>
      <c r="J115" s="26" t="s">
        <v>5</v>
      </c>
    </row>
    <row r="116" spans="1:10" ht="44.4" customHeight="1" thickBot="1" x14ac:dyDescent="0.35">
      <c r="A116" s="80"/>
      <c r="B116" s="83"/>
      <c r="C116" s="86"/>
      <c r="D116" s="24" t="s">
        <v>6</v>
      </c>
      <c r="E116" s="25">
        <f t="shared" ref="E116:G117" si="71">E33+E47+E98</f>
        <v>8884.2000000000007</v>
      </c>
      <c r="F116" s="25">
        <f t="shared" si="71"/>
        <v>8884.2000000000007</v>
      </c>
      <c r="G116" s="25">
        <f t="shared" si="71"/>
        <v>0</v>
      </c>
      <c r="H116" s="22">
        <f t="shared" si="56"/>
        <v>-8884.2000000000007</v>
      </c>
      <c r="I116" s="23">
        <f>G116/F116*100</f>
        <v>0</v>
      </c>
      <c r="J116" s="26" t="s">
        <v>5</v>
      </c>
    </row>
    <row r="117" spans="1:10" ht="33" customHeight="1" thickBot="1" x14ac:dyDescent="0.35">
      <c r="A117" s="81"/>
      <c r="B117" s="84"/>
      <c r="C117" s="87"/>
      <c r="D117" s="27" t="s">
        <v>7</v>
      </c>
      <c r="E117" s="28">
        <f t="shared" si="71"/>
        <v>255723.7</v>
      </c>
      <c r="F117" s="28">
        <f t="shared" si="71"/>
        <v>255723.68416</v>
      </c>
      <c r="G117" s="28">
        <f t="shared" si="71"/>
        <v>52164.957770000008</v>
      </c>
      <c r="H117" s="22">
        <f t="shared" si="56"/>
        <v>-203558.72639</v>
      </c>
      <c r="I117" s="23">
        <f>G117/F117*100</f>
        <v>20.398954418849087</v>
      </c>
      <c r="J117" s="29" t="s">
        <v>5</v>
      </c>
    </row>
    <row r="118" spans="1:10" ht="13.2" customHeight="1" x14ac:dyDescent="0.3">
      <c r="A118" s="110" t="s">
        <v>8</v>
      </c>
      <c r="B118" s="111"/>
      <c r="C118" s="111"/>
      <c r="D118" s="112"/>
      <c r="E118" s="112"/>
      <c r="F118" s="112"/>
      <c r="G118" s="112"/>
      <c r="H118" s="112"/>
      <c r="I118" s="112"/>
      <c r="J118" s="113"/>
    </row>
    <row r="119" spans="1:10" ht="42" customHeight="1" x14ac:dyDescent="0.3">
      <c r="A119" s="88"/>
      <c r="B119" s="72" t="s">
        <v>13</v>
      </c>
      <c r="C119" s="107" t="s">
        <v>5</v>
      </c>
      <c r="D119" s="11" t="s">
        <v>6</v>
      </c>
      <c r="E119" s="1">
        <v>0</v>
      </c>
      <c r="F119" s="1">
        <f>E119</f>
        <v>0</v>
      </c>
      <c r="G119" s="1">
        <f>F119</f>
        <v>0</v>
      </c>
      <c r="H119" s="33">
        <f>G119-F119</f>
        <v>0</v>
      </c>
      <c r="I119" s="1">
        <v>0</v>
      </c>
      <c r="J119" s="12" t="s">
        <v>5</v>
      </c>
    </row>
    <row r="120" spans="1:10" ht="28.95" customHeight="1" x14ac:dyDescent="0.3">
      <c r="A120" s="89"/>
      <c r="B120" s="72"/>
      <c r="C120" s="107"/>
      <c r="D120" s="11" t="s">
        <v>7</v>
      </c>
      <c r="E120" s="1">
        <v>0</v>
      </c>
      <c r="F120" s="1">
        <f>E120</f>
        <v>0</v>
      </c>
      <c r="G120" s="1">
        <v>0</v>
      </c>
      <c r="H120" s="33">
        <f>G120-F120</f>
        <v>0</v>
      </c>
      <c r="I120" s="1">
        <v>0</v>
      </c>
      <c r="J120" s="12" t="s">
        <v>5</v>
      </c>
    </row>
    <row r="121" spans="1:10" s="67" customFormat="1" ht="29.25" customHeight="1" x14ac:dyDescent="0.3">
      <c r="A121" s="90"/>
      <c r="B121" s="72"/>
      <c r="C121" s="107"/>
      <c r="D121" s="11" t="s">
        <v>74</v>
      </c>
      <c r="E121" s="9">
        <v>0</v>
      </c>
      <c r="F121" s="9">
        <f t="shared" ref="F121" si="72">F119+F120</f>
        <v>0</v>
      </c>
      <c r="G121" s="9">
        <v>0</v>
      </c>
      <c r="H121" s="9">
        <f>G121-F121</f>
        <v>0</v>
      </c>
      <c r="I121" s="9">
        <v>0</v>
      </c>
      <c r="J121" s="30" t="s">
        <v>5</v>
      </c>
    </row>
    <row r="122" spans="1:10" ht="16.2" hidden="1" customHeight="1" x14ac:dyDescent="0.3">
      <c r="A122" s="114" t="s">
        <v>8</v>
      </c>
      <c r="B122" s="112"/>
      <c r="C122" s="111"/>
      <c r="D122" s="111"/>
      <c r="E122" s="111"/>
      <c r="F122" s="111"/>
      <c r="G122" s="111"/>
      <c r="H122" s="111"/>
      <c r="I122" s="111"/>
      <c r="J122" s="115"/>
    </row>
    <row r="123" spans="1:10" ht="31.95" hidden="1" customHeight="1" x14ac:dyDescent="0.3">
      <c r="A123" s="94" t="s">
        <v>37</v>
      </c>
      <c r="B123" s="122"/>
      <c r="C123" s="88" t="s">
        <v>5</v>
      </c>
      <c r="D123" s="19" t="s">
        <v>36</v>
      </c>
      <c r="E123" s="2"/>
      <c r="F123" s="2"/>
      <c r="G123" s="2"/>
      <c r="H123" s="31"/>
      <c r="I123" s="2"/>
      <c r="J123" s="50" t="s">
        <v>5</v>
      </c>
    </row>
    <row r="124" spans="1:10" ht="47.4" hidden="1" customHeight="1" x14ac:dyDescent="0.3">
      <c r="A124" s="96"/>
      <c r="B124" s="119"/>
      <c r="C124" s="89"/>
      <c r="D124" s="41" t="s">
        <v>6</v>
      </c>
      <c r="E124" s="13"/>
      <c r="F124" s="13"/>
      <c r="G124" s="13"/>
      <c r="H124" s="32"/>
      <c r="I124" s="13"/>
      <c r="J124" s="59" t="s">
        <v>5</v>
      </c>
    </row>
    <row r="125" spans="1:10" ht="36" hidden="1" customHeight="1" x14ac:dyDescent="0.3">
      <c r="A125" s="96"/>
      <c r="B125" s="119"/>
      <c r="C125" s="89"/>
      <c r="D125" s="11" t="s">
        <v>7</v>
      </c>
      <c r="E125" s="1"/>
      <c r="F125" s="1"/>
      <c r="G125" s="1"/>
      <c r="H125" s="33"/>
      <c r="I125" s="1"/>
      <c r="J125" s="12" t="s">
        <v>5</v>
      </c>
    </row>
    <row r="126" spans="1:10" s="67" customFormat="1" ht="17.399999999999999" hidden="1" customHeight="1" x14ac:dyDescent="0.3">
      <c r="A126" s="120"/>
      <c r="B126" s="121"/>
      <c r="C126" s="90"/>
      <c r="D126" s="34" t="s">
        <v>14</v>
      </c>
      <c r="E126" s="9"/>
      <c r="F126" s="9"/>
      <c r="G126" s="9"/>
      <c r="H126" s="35"/>
      <c r="I126" s="9"/>
      <c r="J126" s="30" t="s">
        <v>5</v>
      </c>
    </row>
    <row r="127" spans="1:10" ht="45.6" hidden="1" customHeight="1" x14ac:dyDescent="0.3">
      <c r="A127" s="94" t="s">
        <v>38</v>
      </c>
      <c r="B127" s="95"/>
      <c r="C127" s="88" t="s">
        <v>5</v>
      </c>
      <c r="D127" s="11" t="s">
        <v>6</v>
      </c>
      <c r="E127" s="1"/>
      <c r="F127" s="1"/>
      <c r="G127" s="1"/>
      <c r="H127" s="33"/>
      <c r="I127" s="1"/>
      <c r="J127" s="12" t="s">
        <v>5</v>
      </c>
    </row>
    <row r="128" spans="1:10" ht="34.200000000000003" hidden="1" customHeight="1" x14ac:dyDescent="0.3">
      <c r="A128" s="96"/>
      <c r="B128" s="77"/>
      <c r="C128" s="89"/>
      <c r="D128" s="11" t="s">
        <v>7</v>
      </c>
      <c r="E128" s="1"/>
      <c r="F128" s="1"/>
      <c r="G128" s="1"/>
      <c r="H128" s="33"/>
      <c r="I128" s="1"/>
      <c r="J128" s="12" t="s">
        <v>5</v>
      </c>
    </row>
    <row r="129" spans="1:12" s="67" customFormat="1" ht="24" hidden="1" customHeight="1" x14ac:dyDescent="0.3">
      <c r="A129" s="97"/>
      <c r="B129" s="78"/>
      <c r="C129" s="90"/>
      <c r="D129" s="36" t="s">
        <v>14</v>
      </c>
      <c r="E129" s="37"/>
      <c r="F129" s="37"/>
      <c r="G129" s="37"/>
      <c r="H129" s="38"/>
      <c r="I129" s="37"/>
      <c r="J129" s="39" t="s">
        <v>5</v>
      </c>
    </row>
    <row r="130" spans="1:12" ht="45.6" hidden="1" customHeight="1" x14ac:dyDescent="0.3">
      <c r="A130" s="94" t="s">
        <v>39</v>
      </c>
      <c r="B130" s="95"/>
      <c r="C130" s="88" t="s">
        <v>5</v>
      </c>
      <c r="D130" s="11" t="s">
        <v>6</v>
      </c>
      <c r="E130" s="1"/>
      <c r="F130" s="1"/>
      <c r="G130" s="1"/>
      <c r="H130" s="33"/>
      <c r="I130" s="1"/>
      <c r="J130" s="12" t="s">
        <v>5</v>
      </c>
    </row>
    <row r="131" spans="1:12" ht="34.200000000000003" hidden="1" customHeight="1" x14ac:dyDescent="0.3">
      <c r="A131" s="96"/>
      <c r="B131" s="77"/>
      <c r="C131" s="89"/>
      <c r="D131" s="11" t="s">
        <v>7</v>
      </c>
      <c r="E131" s="1"/>
      <c r="F131" s="1"/>
      <c r="G131" s="1"/>
      <c r="H131" s="33"/>
      <c r="I131" s="1"/>
      <c r="J131" s="12" t="s">
        <v>5</v>
      </c>
    </row>
    <row r="132" spans="1:12" s="67" customFormat="1" ht="24" hidden="1" customHeight="1" x14ac:dyDescent="0.3">
      <c r="A132" s="97"/>
      <c r="B132" s="78"/>
      <c r="C132" s="90"/>
      <c r="D132" s="36" t="s">
        <v>14</v>
      </c>
      <c r="E132" s="37"/>
      <c r="F132" s="37"/>
      <c r="G132" s="37"/>
      <c r="H132" s="38"/>
      <c r="I132" s="37"/>
      <c r="J132" s="39" t="s">
        <v>5</v>
      </c>
    </row>
    <row r="133" spans="1:12" s="67" customFormat="1" ht="31.95" customHeight="1" x14ac:dyDescent="0.3">
      <c r="A133" s="88" t="s">
        <v>76</v>
      </c>
      <c r="B133" s="72" t="s">
        <v>77</v>
      </c>
      <c r="C133" s="88" t="s">
        <v>5</v>
      </c>
      <c r="D133" s="40" t="s">
        <v>36</v>
      </c>
      <c r="E133" s="7">
        <f>E115</f>
        <v>4080.8</v>
      </c>
      <c r="F133" s="7">
        <f t="shared" ref="F133:G133" si="73">F115</f>
        <v>4080.8</v>
      </c>
      <c r="G133" s="7">
        <f t="shared" si="73"/>
        <v>0</v>
      </c>
      <c r="H133" s="7">
        <f>G133-F133</f>
        <v>-4080.8</v>
      </c>
      <c r="I133" s="7">
        <f>G133/F133*100</f>
        <v>0</v>
      </c>
      <c r="J133" s="58" t="s">
        <v>5</v>
      </c>
      <c r="L133" s="68"/>
    </row>
    <row r="134" spans="1:12" ht="45.6" customHeight="1" x14ac:dyDescent="0.3">
      <c r="A134" s="89"/>
      <c r="B134" s="72"/>
      <c r="C134" s="89"/>
      <c r="D134" s="11" t="s">
        <v>6</v>
      </c>
      <c r="E134" s="1">
        <f>E116-E119</f>
        <v>8884.2000000000007</v>
      </c>
      <c r="F134" s="1">
        <f t="shared" ref="F134:G134" si="74">F116-F119</f>
        <v>8884.2000000000007</v>
      </c>
      <c r="G134" s="1">
        <f t="shared" si="74"/>
        <v>0</v>
      </c>
      <c r="H134" s="7">
        <f>G134-F134</f>
        <v>-8884.2000000000007</v>
      </c>
      <c r="I134" s="7">
        <f>G134/F134*100</f>
        <v>0</v>
      </c>
      <c r="J134" s="12" t="s">
        <v>5</v>
      </c>
    </row>
    <row r="135" spans="1:12" ht="28.95" customHeight="1" x14ac:dyDescent="0.3">
      <c r="A135" s="89"/>
      <c r="B135" s="72"/>
      <c r="C135" s="89"/>
      <c r="D135" s="11" t="s">
        <v>7</v>
      </c>
      <c r="E135" s="1">
        <f>E117-E120</f>
        <v>255723.7</v>
      </c>
      <c r="F135" s="1">
        <f t="shared" ref="F135:G135" si="75">F117-F120</f>
        <v>255723.68416</v>
      </c>
      <c r="G135" s="1">
        <f t="shared" si="75"/>
        <v>52164.957770000008</v>
      </c>
      <c r="H135" s="2">
        <f>G135-F135</f>
        <v>-203558.72639</v>
      </c>
      <c r="I135" s="2">
        <f>G135/F135*100</f>
        <v>20.398954418849087</v>
      </c>
      <c r="J135" s="46" t="s">
        <v>5</v>
      </c>
    </row>
    <row r="136" spans="1:12" s="67" customFormat="1" ht="24" customHeight="1" x14ac:dyDescent="0.3">
      <c r="A136" s="90"/>
      <c r="B136" s="72"/>
      <c r="C136" s="90"/>
      <c r="D136" s="11" t="s">
        <v>74</v>
      </c>
      <c r="E136" s="37">
        <f>E133+E134+E135</f>
        <v>268688.7</v>
      </c>
      <c r="F136" s="37">
        <f t="shared" ref="F136:G136" si="76">F133+F134+F135</f>
        <v>268688.68416</v>
      </c>
      <c r="G136" s="37">
        <f t="shared" si="76"/>
        <v>52164.957770000008</v>
      </c>
      <c r="H136" s="47">
        <f>G136-F136</f>
        <v>-216523.72639</v>
      </c>
      <c r="I136" s="47">
        <f>G136/F136*100</f>
        <v>19.414646334319226</v>
      </c>
      <c r="J136" s="39" t="s">
        <v>5</v>
      </c>
      <c r="L136" s="68"/>
    </row>
    <row r="137" spans="1:12" ht="13.2" customHeight="1" x14ac:dyDescent="0.3">
      <c r="A137" s="110" t="s">
        <v>8</v>
      </c>
      <c r="B137" s="111"/>
      <c r="C137" s="111"/>
      <c r="D137" s="111"/>
      <c r="E137" s="111"/>
      <c r="F137" s="111"/>
      <c r="G137" s="111"/>
      <c r="H137" s="111"/>
      <c r="I137" s="111"/>
      <c r="J137" s="115"/>
    </row>
    <row r="138" spans="1:12" ht="17.25" customHeight="1" x14ac:dyDescent="0.3">
      <c r="A138" s="72"/>
      <c r="B138" s="72" t="s">
        <v>78</v>
      </c>
      <c r="C138" s="72"/>
      <c r="D138" s="60" t="s">
        <v>74</v>
      </c>
      <c r="E138" s="2">
        <f>E139+E140+E141+E142</f>
        <v>12310</v>
      </c>
      <c r="F138" s="2">
        <f t="shared" ref="F138:G138" si="77">F139+F140+F141+F142</f>
        <v>12310</v>
      </c>
      <c r="G138" s="2">
        <f t="shared" si="77"/>
        <v>0</v>
      </c>
      <c r="H138" s="2">
        <f>G138-F138</f>
        <v>-12310</v>
      </c>
      <c r="I138" s="62">
        <f>G138/F138*100</f>
        <v>0</v>
      </c>
      <c r="J138" s="50" t="s">
        <v>5</v>
      </c>
    </row>
    <row r="139" spans="1:12" ht="27" customHeight="1" x14ac:dyDescent="0.3">
      <c r="A139" s="72"/>
      <c r="B139" s="72"/>
      <c r="C139" s="72"/>
      <c r="D139" s="60" t="s">
        <v>36</v>
      </c>
      <c r="E139" s="2">
        <f>E93</f>
        <v>4080.8</v>
      </c>
      <c r="F139" s="2">
        <f t="shared" ref="F139:G139" si="78">F93</f>
        <v>4080.8</v>
      </c>
      <c r="G139" s="2">
        <f t="shared" si="78"/>
        <v>0</v>
      </c>
      <c r="H139" s="2">
        <f t="shared" ref="H139:H147" si="79">G139-F139</f>
        <v>-4080.8</v>
      </c>
      <c r="I139" s="62">
        <f t="shared" ref="I139:I141" si="80">G139/F139*100</f>
        <v>0</v>
      </c>
      <c r="J139" s="50" t="s">
        <v>5</v>
      </c>
    </row>
    <row r="140" spans="1:12" ht="39.75" customHeight="1" x14ac:dyDescent="0.3">
      <c r="A140" s="72"/>
      <c r="B140" s="72"/>
      <c r="C140" s="72"/>
      <c r="D140" s="61" t="s">
        <v>80</v>
      </c>
      <c r="E140" s="2">
        <f>E94</f>
        <v>6382.7</v>
      </c>
      <c r="F140" s="2">
        <f t="shared" ref="F140:G140" si="81">F94</f>
        <v>6382.7</v>
      </c>
      <c r="G140" s="2">
        <f t="shared" si="81"/>
        <v>0</v>
      </c>
      <c r="H140" s="2">
        <f t="shared" si="79"/>
        <v>-6382.7</v>
      </c>
      <c r="I140" s="62">
        <f t="shared" si="80"/>
        <v>0</v>
      </c>
      <c r="J140" s="50" t="s">
        <v>5</v>
      </c>
    </row>
    <row r="141" spans="1:12" ht="24" customHeight="1" x14ac:dyDescent="0.3">
      <c r="A141" s="72"/>
      <c r="B141" s="72"/>
      <c r="C141" s="72"/>
      <c r="D141" s="60" t="s">
        <v>81</v>
      </c>
      <c r="E141" s="2">
        <f>E95</f>
        <v>1846.5</v>
      </c>
      <c r="F141" s="2">
        <f t="shared" ref="F141:G141" si="82">F95</f>
        <v>1846.5</v>
      </c>
      <c r="G141" s="2">
        <f t="shared" si="82"/>
        <v>0</v>
      </c>
      <c r="H141" s="2">
        <f t="shared" si="79"/>
        <v>-1846.5</v>
      </c>
      <c r="I141" s="62">
        <f t="shared" si="80"/>
        <v>0</v>
      </c>
      <c r="J141" s="50" t="s">
        <v>5</v>
      </c>
    </row>
    <row r="142" spans="1:12" ht="33" customHeight="1" x14ac:dyDescent="0.3">
      <c r="A142" s="72"/>
      <c r="B142" s="72"/>
      <c r="C142" s="72"/>
      <c r="D142" s="60" t="s">
        <v>82</v>
      </c>
      <c r="E142" s="62">
        <v>0</v>
      </c>
      <c r="F142" s="62">
        <v>0</v>
      </c>
      <c r="G142" s="62">
        <v>0</v>
      </c>
      <c r="H142" s="2">
        <f t="shared" si="79"/>
        <v>0</v>
      </c>
      <c r="I142" s="62">
        <v>0</v>
      </c>
      <c r="J142" s="50" t="s">
        <v>5</v>
      </c>
    </row>
    <row r="143" spans="1:12" ht="19.5" customHeight="1" x14ac:dyDescent="0.3">
      <c r="A143" s="72"/>
      <c r="B143" s="72" t="s">
        <v>79</v>
      </c>
      <c r="C143" s="72"/>
      <c r="D143" s="60" t="s">
        <v>74</v>
      </c>
      <c r="E143" s="2">
        <f>E114-E138</f>
        <v>256378.7</v>
      </c>
      <c r="F143" s="2">
        <f t="shared" ref="F143:G143" si="83">F114-F138</f>
        <v>256378.68416</v>
      </c>
      <c r="G143" s="2">
        <f t="shared" si="83"/>
        <v>52164.957770000008</v>
      </c>
      <c r="H143" s="2">
        <f t="shared" si="79"/>
        <v>-204213.72639</v>
      </c>
      <c r="I143" s="62">
        <f>G143/F143*100</f>
        <v>20.346838872706385</v>
      </c>
      <c r="J143" s="50" t="s">
        <v>5</v>
      </c>
    </row>
    <row r="144" spans="1:12" ht="31.5" customHeight="1" x14ac:dyDescent="0.3">
      <c r="A144" s="72"/>
      <c r="B144" s="72"/>
      <c r="C144" s="72"/>
      <c r="D144" s="60" t="s">
        <v>36</v>
      </c>
      <c r="E144" s="2">
        <f t="shared" ref="E144:G146" si="84">E115-E139</f>
        <v>0</v>
      </c>
      <c r="F144" s="2">
        <f t="shared" si="84"/>
        <v>0</v>
      </c>
      <c r="G144" s="2">
        <f t="shared" si="84"/>
        <v>0</v>
      </c>
      <c r="H144" s="2">
        <f t="shared" si="79"/>
        <v>0</v>
      </c>
      <c r="I144" s="62">
        <v>0</v>
      </c>
      <c r="J144" s="50" t="s">
        <v>5</v>
      </c>
    </row>
    <row r="145" spans="1:12" ht="36.75" customHeight="1" x14ac:dyDescent="0.3">
      <c r="A145" s="72"/>
      <c r="B145" s="72"/>
      <c r="C145" s="72"/>
      <c r="D145" s="61" t="s">
        <v>80</v>
      </c>
      <c r="E145" s="2">
        <f t="shared" si="84"/>
        <v>2501.5000000000009</v>
      </c>
      <c r="F145" s="2">
        <f t="shared" si="84"/>
        <v>2501.5000000000009</v>
      </c>
      <c r="G145" s="2">
        <f t="shared" si="84"/>
        <v>0</v>
      </c>
      <c r="H145" s="2">
        <f t="shared" si="79"/>
        <v>-2501.5000000000009</v>
      </c>
      <c r="I145" s="62">
        <f t="shared" ref="I145:I146" si="85">G145/F145*100</f>
        <v>0</v>
      </c>
      <c r="J145" s="50" t="s">
        <v>5</v>
      </c>
    </row>
    <row r="146" spans="1:12" ht="30.75" customHeight="1" x14ac:dyDescent="0.3">
      <c r="A146" s="72"/>
      <c r="B146" s="72"/>
      <c r="C146" s="72"/>
      <c r="D146" s="60" t="s">
        <v>81</v>
      </c>
      <c r="E146" s="2">
        <f t="shared" si="84"/>
        <v>253877.2</v>
      </c>
      <c r="F146" s="2">
        <f t="shared" si="84"/>
        <v>253877.18416</v>
      </c>
      <c r="G146" s="2">
        <f t="shared" si="84"/>
        <v>52164.957770000008</v>
      </c>
      <c r="H146" s="2">
        <f t="shared" si="79"/>
        <v>-201712.22639</v>
      </c>
      <c r="I146" s="62">
        <f t="shared" si="85"/>
        <v>20.54732013142398</v>
      </c>
      <c r="J146" s="50" t="s">
        <v>5</v>
      </c>
    </row>
    <row r="147" spans="1:12" ht="34.5" customHeight="1" x14ac:dyDescent="0.3">
      <c r="A147" s="72"/>
      <c r="B147" s="72"/>
      <c r="C147" s="72"/>
      <c r="D147" s="60" t="s">
        <v>82</v>
      </c>
      <c r="E147" s="62">
        <v>0</v>
      </c>
      <c r="F147" s="62">
        <v>0</v>
      </c>
      <c r="G147" s="62">
        <v>0</v>
      </c>
      <c r="H147" s="2">
        <f t="shared" si="79"/>
        <v>0</v>
      </c>
      <c r="I147" s="62">
        <v>0</v>
      </c>
      <c r="J147" s="50" t="s">
        <v>5</v>
      </c>
    </row>
    <row r="148" spans="1:12" ht="36" customHeight="1" x14ac:dyDescent="0.3">
      <c r="A148" s="96" t="s">
        <v>40</v>
      </c>
      <c r="B148" s="119"/>
      <c r="C148" s="88" t="s">
        <v>41</v>
      </c>
      <c r="D148" s="19" t="s">
        <v>36</v>
      </c>
      <c r="E148" s="2">
        <f>E115</f>
        <v>4080.8</v>
      </c>
      <c r="F148" s="2">
        <f>F115</f>
        <v>4080.8</v>
      </c>
      <c r="G148" s="2">
        <f t="shared" ref="G148" si="86">G93</f>
        <v>0</v>
      </c>
      <c r="H148" s="2">
        <f t="shared" ref="H148:H163" si="87">G148-F148</f>
        <v>-4080.8</v>
      </c>
      <c r="I148" s="2">
        <f>G148/F148*100</f>
        <v>0</v>
      </c>
      <c r="J148" s="50" t="s">
        <v>5</v>
      </c>
    </row>
    <row r="149" spans="1:12" ht="53.4" customHeight="1" x14ac:dyDescent="0.3">
      <c r="A149" s="96"/>
      <c r="B149" s="119"/>
      <c r="C149" s="89"/>
      <c r="D149" s="41" t="s">
        <v>6</v>
      </c>
      <c r="E149" s="13">
        <f t="shared" ref="E149:G150" si="88">E15+E18+E21+E30+E51+E63+E72+E78+E94</f>
        <v>7465</v>
      </c>
      <c r="F149" s="13">
        <f t="shared" si="88"/>
        <v>7465</v>
      </c>
      <c r="G149" s="13">
        <f t="shared" si="88"/>
        <v>0</v>
      </c>
      <c r="H149" s="13">
        <f t="shared" si="87"/>
        <v>-7465</v>
      </c>
      <c r="I149" s="13">
        <f>G149/F149*100</f>
        <v>0</v>
      </c>
      <c r="J149" s="59" t="s">
        <v>5</v>
      </c>
      <c r="L149" s="69"/>
    </row>
    <row r="150" spans="1:12" ht="36" customHeight="1" x14ac:dyDescent="0.3">
      <c r="A150" s="96"/>
      <c r="B150" s="119"/>
      <c r="C150" s="89"/>
      <c r="D150" s="11" t="s">
        <v>7</v>
      </c>
      <c r="E150" s="13">
        <f t="shared" si="88"/>
        <v>250033.69999999998</v>
      </c>
      <c r="F150" s="13">
        <f t="shared" si="88"/>
        <v>250033.68416</v>
      </c>
      <c r="G150" s="13">
        <f t="shared" si="88"/>
        <v>52064.959960000007</v>
      </c>
      <c r="H150" s="2">
        <f t="shared" si="87"/>
        <v>-197968.7242</v>
      </c>
      <c r="I150" s="2">
        <f>G150/F150*100</f>
        <v>20.823178338916495</v>
      </c>
      <c r="J150" s="12" t="s">
        <v>5</v>
      </c>
    </row>
    <row r="151" spans="1:12" s="67" customFormat="1" ht="19.95" customHeight="1" x14ac:dyDescent="0.3">
      <c r="A151" s="120"/>
      <c r="B151" s="121"/>
      <c r="C151" s="90"/>
      <c r="D151" s="11" t="s">
        <v>74</v>
      </c>
      <c r="E151" s="9">
        <f>E148+E149+E150</f>
        <v>261579.49999999997</v>
      </c>
      <c r="F151" s="9">
        <f t="shared" ref="F151:G151" si="89">F148+F149+F150</f>
        <v>261579.48415999999</v>
      </c>
      <c r="G151" s="9">
        <f t="shared" si="89"/>
        <v>52064.959960000007</v>
      </c>
      <c r="H151" s="9">
        <f t="shared" si="87"/>
        <v>-209514.52419999999</v>
      </c>
      <c r="I151" s="9">
        <f>G151/F151*100</f>
        <v>19.90406859589703</v>
      </c>
      <c r="J151" s="30" t="s">
        <v>5</v>
      </c>
    </row>
    <row r="152" spans="1:12" ht="40.200000000000003" customHeight="1" x14ac:dyDescent="0.3">
      <c r="A152" s="94" t="s">
        <v>42</v>
      </c>
      <c r="B152" s="95"/>
      <c r="C152" s="88" t="s">
        <v>43</v>
      </c>
      <c r="D152" s="11" t="s">
        <v>6</v>
      </c>
      <c r="E152" s="1">
        <f>E40+E105</f>
        <v>0</v>
      </c>
      <c r="F152" s="1">
        <f>F40+F105</f>
        <v>0</v>
      </c>
      <c r="G152" s="1">
        <f>G40+G105</f>
        <v>0</v>
      </c>
      <c r="H152" s="1">
        <f t="shared" si="87"/>
        <v>0</v>
      </c>
      <c r="I152" s="1">
        <f>I40+I105</f>
        <v>0</v>
      </c>
      <c r="J152" s="12" t="s">
        <v>5</v>
      </c>
    </row>
    <row r="153" spans="1:12" ht="31.95" customHeight="1" x14ac:dyDescent="0.3">
      <c r="A153" s="96"/>
      <c r="B153" s="77"/>
      <c r="C153" s="89"/>
      <c r="D153" s="11" t="s">
        <v>7</v>
      </c>
      <c r="E153" s="1">
        <f>E25+E41+E55+E76+E82</f>
        <v>5690</v>
      </c>
      <c r="F153" s="1">
        <f t="shared" ref="F153:G153" si="90">F25+F41+F55+F76+F82</f>
        <v>5690</v>
      </c>
      <c r="G153" s="1">
        <f t="shared" si="90"/>
        <v>99.997810000000001</v>
      </c>
      <c r="H153" s="1">
        <f t="shared" si="87"/>
        <v>-5590.0021900000002</v>
      </c>
      <c r="I153" s="1">
        <f>G153/F153*100</f>
        <v>1.7574307557117752</v>
      </c>
      <c r="J153" s="12" t="s">
        <v>5</v>
      </c>
    </row>
    <row r="154" spans="1:12" s="67" customFormat="1" ht="24" customHeight="1" x14ac:dyDescent="0.3">
      <c r="A154" s="97"/>
      <c r="B154" s="78"/>
      <c r="C154" s="90"/>
      <c r="D154" s="11" t="s">
        <v>74</v>
      </c>
      <c r="E154" s="37">
        <f>E152+E153</f>
        <v>5690</v>
      </c>
      <c r="F154" s="37">
        <f t="shared" ref="F154:G154" si="91">F152+F153</f>
        <v>5690</v>
      </c>
      <c r="G154" s="37">
        <f t="shared" si="91"/>
        <v>99.997810000000001</v>
      </c>
      <c r="H154" s="37">
        <f t="shared" si="87"/>
        <v>-5590.0021900000002</v>
      </c>
      <c r="I154" s="37">
        <f>G154/F154*100</f>
        <v>1.7574307557117752</v>
      </c>
      <c r="J154" s="39" t="s">
        <v>5</v>
      </c>
    </row>
    <row r="155" spans="1:12" ht="45.6" customHeight="1" x14ac:dyDescent="0.3">
      <c r="A155" s="94" t="s">
        <v>44</v>
      </c>
      <c r="B155" s="95"/>
      <c r="C155" s="88" t="s">
        <v>45</v>
      </c>
      <c r="D155" s="11" t="s">
        <v>6</v>
      </c>
      <c r="E155" s="1">
        <v>0</v>
      </c>
      <c r="F155" s="1">
        <v>0</v>
      </c>
      <c r="G155" s="1">
        <v>0</v>
      </c>
      <c r="H155" s="33">
        <f t="shared" si="87"/>
        <v>0</v>
      </c>
      <c r="I155" s="1">
        <v>0</v>
      </c>
      <c r="J155" s="12" t="s">
        <v>5</v>
      </c>
    </row>
    <row r="156" spans="1:12" ht="34.200000000000003" customHeight="1" x14ac:dyDescent="0.3">
      <c r="A156" s="96"/>
      <c r="B156" s="77"/>
      <c r="C156" s="89"/>
      <c r="D156" s="11" t="s">
        <v>7</v>
      </c>
      <c r="E156" s="1">
        <f>E48</f>
        <v>0</v>
      </c>
      <c r="F156" s="1">
        <v>0</v>
      </c>
      <c r="G156" s="1">
        <v>0</v>
      </c>
      <c r="H156" s="33">
        <f t="shared" si="87"/>
        <v>0</v>
      </c>
      <c r="I156" s="1">
        <v>0</v>
      </c>
      <c r="J156" s="12" t="s">
        <v>5</v>
      </c>
    </row>
    <row r="157" spans="1:12" s="67" customFormat="1" ht="29.25" customHeight="1" x14ac:dyDescent="0.3">
      <c r="A157" s="97"/>
      <c r="B157" s="78"/>
      <c r="C157" s="90"/>
      <c r="D157" s="11" t="s">
        <v>74</v>
      </c>
      <c r="E157" s="37">
        <f>E155+E156</f>
        <v>0</v>
      </c>
      <c r="F157" s="37">
        <f t="shared" ref="F157:I157" si="92">F155+F156</f>
        <v>0</v>
      </c>
      <c r="G157" s="37">
        <f t="shared" si="92"/>
        <v>0</v>
      </c>
      <c r="H157" s="37">
        <f t="shared" si="87"/>
        <v>0</v>
      </c>
      <c r="I157" s="37">
        <f t="shared" si="92"/>
        <v>0</v>
      </c>
      <c r="J157" s="39" t="s">
        <v>5</v>
      </c>
    </row>
    <row r="158" spans="1:12" ht="43.2" customHeight="1" x14ac:dyDescent="0.3">
      <c r="A158" s="94" t="s">
        <v>46</v>
      </c>
      <c r="B158" s="95"/>
      <c r="C158" s="88" t="s">
        <v>47</v>
      </c>
      <c r="D158" s="11" t="s">
        <v>6</v>
      </c>
      <c r="E158" s="1">
        <f>E66+E87</f>
        <v>98</v>
      </c>
      <c r="F158" s="1">
        <f t="shared" ref="F158:G158" si="93">F66+F87</f>
        <v>98</v>
      </c>
      <c r="G158" s="1">
        <f t="shared" si="93"/>
        <v>0</v>
      </c>
      <c r="H158" s="33">
        <f t="shared" si="87"/>
        <v>-98</v>
      </c>
      <c r="I158" s="1">
        <f>G158/F158*100</f>
        <v>0</v>
      </c>
      <c r="J158" s="12" t="s">
        <v>5</v>
      </c>
    </row>
    <row r="159" spans="1:12" ht="28.95" customHeight="1" x14ac:dyDescent="0.3">
      <c r="A159" s="96"/>
      <c r="B159" s="77"/>
      <c r="C159" s="89"/>
      <c r="D159" s="11" t="s">
        <v>7</v>
      </c>
      <c r="E159" s="1">
        <f>E67+E88</f>
        <v>0</v>
      </c>
      <c r="F159" s="1">
        <v>0</v>
      </c>
      <c r="G159" s="1">
        <v>0</v>
      </c>
      <c r="H159" s="33">
        <f t="shared" si="87"/>
        <v>0</v>
      </c>
      <c r="I159" s="1">
        <v>0</v>
      </c>
      <c r="J159" s="12" t="s">
        <v>5</v>
      </c>
    </row>
    <row r="160" spans="1:12" s="67" customFormat="1" ht="24" customHeight="1" x14ac:dyDescent="0.3">
      <c r="A160" s="97"/>
      <c r="B160" s="78"/>
      <c r="C160" s="90"/>
      <c r="D160" s="11" t="s">
        <v>74</v>
      </c>
      <c r="E160" s="37">
        <f>E158+E159</f>
        <v>98</v>
      </c>
      <c r="F160" s="37">
        <f t="shared" ref="F160:G160" si="94">F158+F159</f>
        <v>98</v>
      </c>
      <c r="G160" s="37">
        <f t="shared" si="94"/>
        <v>0</v>
      </c>
      <c r="H160" s="37">
        <f t="shared" si="87"/>
        <v>-98</v>
      </c>
      <c r="I160" s="37">
        <f>G160/F160*100</f>
        <v>0</v>
      </c>
      <c r="J160" s="39" t="s">
        <v>5</v>
      </c>
    </row>
    <row r="161" spans="1:10" ht="43.2" customHeight="1" x14ac:dyDescent="0.3">
      <c r="A161" s="94" t="s">
        <v>48</v>
      </c>
      <c r="B161" s="95"/>
      <c r="C161" s="88" t="s">
        <v>35</v>
      </c>
      <c r="D161" s="11" t="s">
        <v>6</v>
      </c>
      <c r="E161" s="1">
        <f t="shared" ref="E161:G162" si="95">E57+E84</f>
        <v>1321.2</v>
      </c>
      <c r="F161" s="1">
        <f t="shared" si="95"/>
        <v>1321.2</v>
      </c>
      <c r="G161" s="1">
        <f t="shared" si="95"/>
        <v>0</v>
      </c>
      <c r="H161" s="1">
        <f t="shared" si="87"/>
        <v>-1321.2</v>
      </c>
      <c r="I161" s="1">
        <f>G161/F161*100</f>
        <v>0</v>
      </c>
      <c r="J161" s="12" t="s">
        <v>5</v>
      </c>
    </row>
    <row r="162" spans="1:10" ht="27.6" customHeight="1" x14ac:dyDescent="0.3">
      <c r="A162" s="96"/>
      <c r="B162" s="77"/>
      <c r="C162" s="89"/>
      <c r="D162" s="11" t="s">
        <v>7</v>
      </c>
      <c r="E162" s="1">
        <f t="shared" si="95"/>
        <v>0</v>
      </c>
      <c r="F162" s="1">
        <f t="shared" si="95"/>
        <v>0</v>
      </c>
      <c r="G162" s="1">
        <f t="shared" si="95"/>
        <v>0</v>
      </c>
      <c r="H162" s="1">
        <f t="shared" si="87"/>
        <v>0</v>
      </c>
      <c r="I162" s="1">
        <v>0</v>
      </c>
      <c r="J162" s="12" t="s">
        <v>5</v>
      </c>
    </row>
    <row r="163" spans="1:10" s="67" customFormat="1" ht="24" customHeight="1" x14ac:dyDescent="0.3">
      <c r="A163" s="97"/>
      <c r="B163" s="78"/>
      <c r="C163" s="90"/>
      <c r="D163" s="11" t="s">
        <v>74</v>
      </c>
      <c r="E163" s="37">
        <f>E161+E162</f>
        <v>1321.2</v>
      </c>
      <c r="F163" s="37">
        <f t="shared" ref="F163:G163" si="96">F161+F162</f>
        <v>1321.2</v>
      </c>
      <c r="G163" s="37">
        <f t="shared" si="96"/>
        <v>0</v>
      </c>
      <c r="H163" s="37">
        <f t="shared" si="87"/>
        <v>-1321.2</v>
      </c>
      <c r="I163" s="37">
        <f>G163/F163*100</f>
        <v>0</v>
      </c>
      <c r="J163" s="39" t="s">
        <v>5</v>
      </c>
    </row>
    <row r="164" spans="1:10" ht="16.8" customHeight="1" x14ac:dyDescent="0.3">
      <c r="A164" s="70" t="s">
        <v>9</v>
      </c>
      <c r="B164" s="64"/>
      <c r="C164" s="64"/>
      <c r="D164" s="64"/>
      <c r="E164" s="64"/>
      <c r="F164" s="64"/>
      <c r="G164" s="64"/>
      <c r="H164" s="64"/>
      <c r="I164" s="64"/>
      <c r="J164" s="64"/>
    </row>
    <row r="165" spans="1:10" x14ac:dyDescent="0.3">
      <c r="A165" s="64"/>
      <c r="B165" s="64"/>
      <c r="C165" s="64"/>
      <c r="D165" s="64"/>
      <c r="E165" s="71"/>
      <c r="F165" s="71"/>
      <c r="G165" s="71"/>
      <c r="H165" s="64"/>
      <c r="I165" s="64"/>
      <c r="J165" s="64"/>
    </row>
  </sheetData>
  <mergeCells count="150">
    <mergeCell ref="J14:J16"/>
    <mergeCell ref="B14:B16"/>
    <mergeCell ref="C14:C16"/>
    <mergeCell ref="B29:B31"/>
    <mergeCell ref="C20:C22"/>
    <mergeCell ref="C23:C25"/>
    <mergeCell ref="B20:B25"/>
    <mergeCell ref="J50:J52"/>
    <mergeCell ref="J17:J19"/>
    <mergeCell ref="J20:J22"/>
    <mergeCell ref="J29:J31"/>
    <mergeCell ref="A35:J35"/>
    <mergeCell ref="A36:A41"/>
    <mergeCell ref="B36:B41"/>
    <mergeCell ref="C36:C38"/>
    <mergeCell ref="C39:C41"/>
    <mergeCell ref="A42:J42"/>
    <mergeCell ref="A17:A19"/>
    <mergeCell ref="A26:A28"/>
    <mergeCell ref="B26:B28"/>
    <mergeCell ref="C26:C28"/>
    <mergeCell ref="A50:A58"/>
    <mergeCell ref="A49:J49"/>
    <mergeCell ref="C43:C45"/>
    <mergeCell ref="B50:B58"/>
    <mergeCell ref="A29:A31"/>
    <mergeCell ref="B62:B67"/>
    <mergeCell ref="A71:A73"/>
    <mergeCell ref="B71:B73"/>
    <mergeCell ref="C71:C73"/>
    <mergeCell ref="B43:B45"/>
    <mergeCell ref="A20:A25"/>
    <mergeCell ref="J80:J82"/>
    <mergeCell ref="J83:J85"/>
    <mergeCell ref="J23:J25"/>
    <mergeCell ref="J71:J73"/>
    <mergeCell ref="J65:J67"/>
    <mergeCell ref="J74:J76"/>
    <mergeCell ref="J56:J58"/>
    <mergeCell ref="B74:B76"/>
    <mergeCell ref="C74:C76"/>
    <mergeCell ref="J62:J64"/>
    <mergeCell ref="C62:C64"/>
    <mergeCell ref="C65:C67"/>
    <mergeCell ref="A62:A67"/>
    <mergeCell ref="C50:C52"/>
    <mergeCell ref="C56:C58"/>
    <mergeCell ref="B59:B61"/>
    <mergeCell ref="A59:A61"/>
    <mergeCell ref="J86:J88"/>
    <mergeCell ref="J101:J104"/>
    <mergeCell ref="B92:B95"/>
    <mergeCell ref="C92:C95"/>
    <mergeCell ref="B101:B113"/>
    <mergeCell ref="J92:J95"/>
    <mergeCell ref="C77:C79"/>
    <mergeCell ref="B17:B19"/>
    <mergeCell ref="C17:C19"/>
    <mergeCell ref="C29:C31"/>
    <mergeCell ref="C59:C61"/>
    <mergeCell ref="C53:C55"/>
    <mergeCell ref="J53:J55"/>
    <mergeCell ref="A1:J1"/>
    <mergeCell ref="A2:J2"/>
    <mergeCell ref="G9:G11"/>
    <mergeCell ref="B13:J13"/>
    <mergeCell ref="A9:A11"/>
    <mergeCell ref="D9:D11"/>
    <mergeCell ref="E9:E11"/>
    <mergeCell ref="F9:F11"/>
    <mergeCell ref="B9:B11"/>
    <mergeCell ref="C9:C11"/>
    <mergeCell ref="A3:J3"/>
    <mergeCell ref="A6:J6"/>
    <mergeCell ref="A7:J7"/>
    <mergeCell ref="A4:J4"/>
    <mergeCell ref="A5:J5"/>
    <mergeCell ref="J10:J11"/>
    <mergeCell ref="H9:J9"/>
    <mergeCell ref="H10:H11"/>
    <mergeCell ref="I10:I11"/>
    <mergeCell ref="A14:A16"/>
    <mergeCell ref="A74:A76"/>
    <mergeCell ref="A118:J118"/>
    <mergeCell ref="A122:J122"/>
    <mergeCell ref="B77:B88"/>
    <mergeCell ref="A100:J100"/>
    <mergeCell ref="C105:C107"/>
    <mergeCell ref="C158:C160"/>
    <mergeCell ref="A137:J137"/>
    <mergeCell ref="A148:B151"/>
    <mergeCell ref="C148:C151"/>
    <mergeCell ref="C127:C129"/>
    <mergeCell ref="A127:B129"/>
    <mergeCell ref="A123:B126"/>
    <mergeCell ref="C123:C126"/>
    <mergeCell ref="A130:B132"/>
    <mergeCell ref="C130:C132"/>
    <mergeCell ref="A161:B163"/>
    <mergeCell ref="C161:C163"/>
    <mergeCell ref="A96:A99"/>
    <mergeCell ref="A152:B154"/>
    <mergeCell ref="A68:A70"/>
    <mergeCell ref="C152:C154"/>
    <mergeCell ref="A155:B157"/>
    <mergeCell ref="J43:J45"/>
    <mergeCell ref="C86:C88"/>
    <mergeCell ref="A77:A88"/>
    <mergeCell ref="A101:A113"/>
    <mergeCell ref="C133:C136"/>
    <mergeCell ref="C155:C157"/>
    <mergeCell ref="A158:B160"/>
    <mergeCell ref="A43:A45"/>
    <mergeCell ref="B89:B91"/>
    <mergeCell ref="C89:C91"/>
    <mergeCell ref="C119:C121"/>
    <mergeCell ref="A46:A48"/>
    <mergeCell ref="J105:J107"/>
    <mergeCell ref="J108:J110"/>
    <mergeCell ref="J111:J113"/>
    <mergeCell ref="B68:B70"/>
    <mergeCell ref="C68:C70"/>
    <mergeCell ref="C80:C82"/>
    <mergeCell ref="A89:A91"/>
    <mergeCell ref="C108:C110"/>
    <mergeCell ref="J77:J79"/>
    <mergeCell ref="A138:A142"/>
    <mergeCell ref="A143:A147"/>
    <mergeCell ref="B138:B142"/>
    <mergeCell ref="B143:B147"/>
    <mergeCell ref="C138:C142"/>
    <mergeCell ref="C143:C147"/>
    <mergeCell ref="C32:C34"/>
    <mergeCell ref="B32:B34"/>
    <mergeCell ref="C46:C48"/>
    <mergeCell ref="B46:B48"/>
    <mergeCell ref="A114:A117"/>
    <mergeCell ref="B114:B117"/>
    <mergeCell ref="C114:C117"/>
    <mergeCell ref="B133:B136"/>
    <mergeCell ref="B119:B121"/>
    <mergeCell ref="A119:A121"/>
    <mergeCell ref="A133:A136"/>
    <mergeCell ref="A32:A34"/>
    <mergeCell ref="C111:C113"/>
    <mergeCell ref="A92:A95"/>
    <mergeCell ref="C101:C104"/>
    <mergeCell ref="C83:C85"/>
    <mergeCell ref="C96:C99"/>
    <mergeCell ref="B96:B99"/>
  </mergeCells>
  <pageMargins left="0.35433070866141736" right="0.19685039370078741" top="0.51181102362204722" bottom="0.31496062992125984" header="0.15748031496062992" footer="0"/>
  <pageSetup paperSize="9" scale="85" fitToHeight="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2022-05-04T05:14:22Z</dcterms:modified>
</cp:coreProperties>
</file>