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Консультации" sheetId="5" r:id="rId1"/>
    <sheet name="Прием документов" sheetId="4" r:id="rId2"/>
    <sheet name="Затраты" sheetId="1" r:id="rId3"/>
  </sheets>
  <definedNames>
    <definedName name="АвгSun1" localSheetId="0">DATE(Консультации!ГодКалендаря,8,1)-WEEKDAY(DATE(Консультации!ГодКалендаря,8,1))+1</definedName>
    <definedName name="АвгSun1">DATE(ГодКалендаря,8,1)-WEEKDAY(DATE(ГодКалендаря,8,1))+1</definedName>
    <definedName name="АпрSun1" localSheetId="0">DATE(Консультации!ГодКалендаря,4,1)-WEEKDAY(DATE(Консультации!ГодКалендаря,4,1))+1</definedName>
    <definedName name="АпрSun1">DATE(ГодКалендаря,4,1)-WEEKDAY(DATE(ГодКалендаря,4,1))+1</definedName>
    <definedName name="ГодКалендаря" localSheetId="0">#REF!</definedName>
    <definedName name="ГодКалендаря">#REF!</definedName>
    <definedName name="ДекSun1" localSheetId="0">DATE(Консультации!ГодКалендаря,12,1)-WEEKDAY(DATE(Консультации!ГодКалендаря,12,1))+1</definedName>
    <definedName name="ДекSun1">DATE(ГодКалендаря,12,1)-WEEKDAY(DATE(ГодКалендаря,12,1))+1</definedName>
    <definedName name="ИюлSun1" localSheetId="0">DATE(Консультации!ГодКалендаря,7,1)-WEEKDAY(DATE(Консультации!ГодКалендаря,7,1))+1</definedName>
    <definedName name="ИюлSun1">DATE(ГодКалендаря,7,1)-WEEKDAY(DATE(ГодКалендаря,7,1))+1</definedName>
    <definedName name="ИюнSun1" localSheetId="0">DATE(Консультации!ГодКалендаря,6,1)-WEEKDAY(DATE(Консультации!ГодКалендаря,6,1))+1</definedName>
    <definedName name="ИюнSun1">DATE(ГодКалендаря,6,1)-WEEKDAY(DATE(ГодКалендаря,6,1))+1</definedName>
    <definedName name="МайSun1" localSheetId="0">DATE(Консультации!ГодКалендаря,5,1)-WEEKDAY(DATE(Консультации!ГодКалендаря,5,1))+1</definedName>
    <definedName name="МайSun1">DATE(ГодКалендаря,5,1)-WEEKDAY(DATE(ГодКалендаря,5,1))+1</definedName>
    <definedName name="МарSun1" localSheetId="0">DATE(Консультации!ГодКалендаря,3,1)-WEEKDAY(DATE(Консультации!ГодКалендаря,3,1))+1</definedName>
    <definedName name="МарSun1">DATE(ГодКалендаря,3,1)-WEEKDAY(DATE(ГодКалендаря,3,1))+1</definedName>
    <definedName name="НояSun1" localSheetId="0">DATE(Консультации!ГодКалендаря,11,1)-WEEKDAY(DATE(Консультации!ГодКалендаря,11,1))+1</definedName>
    <definedName name="НояSun1">DATE(ГодКалендаря,11,1)-WEEKDAY(DATE(ГодКалендаря,11,1))+1</definedName>
    <definedName name="ОктSun1" localSheetId="0">DATE(Консультации!ГодКалендаря,10,1)-WEEKDAY(DATE(Консультации!ГодКалендаря,10,1))+1</definedName>
    <definedName name="ОктSun1">DATE(ГодКалендаря,10,1)-WEEKDAY(DATE(ГодКалендаря,10,1))+1</definedName>
    <definedName name="СенSun1" localSheetId="0">DATE(Консультации!ГодКалендаря,9,1)-WEEKDAY(DATE(Консультации!ГодКалендаря,9,1))+1</definedName>
    <definedName name="СенSun1">DATE(ГодКалендаря,9,1)-WEEKDAY(DATE(ГодКалендаря,9,1))+1</definedName>
    <definedName name="ФевSun1" localSheetId="0">DATE(Консультации!ГодКалендаря,2,1)-WEEKDAY(DATE(Консультации!ГодКалендаря,2,1))+1</definedName>
    <definedName name="ФевSun1">DATE(ГодКалендаря,2,1)-WEEKDAY(DATE(ГодКалендаря,2,1))+1</definedName>
    <definedName name="ЯнвSun1" localSheetId="0">DATE(Консультации!ГодКалендаря,1,1)-WEEKDAY(DATE(Консультации!ГодКалендаря,1,1))+1</definedName>
    <definedName name="ЯнвSun1">DATE(ГодКалендаря,1,1)-WEEKDAY(DATE(ГодКалендаря,1,1))+1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H16"/>
  <c r="G16"/>
  <c r="F16"/>
  <c r="E16"/>
  <c r="D16"/>
  <c r="C16"/>
  <c r="I14"/>
  <c r="H14"/>
  <c r="G14"/>
  <c r="F14"/>
  <c r="E14"/>
  <c r="D14"/>
  <c r="C14"/>
  <c r="I15"/>
  <c r="H15"/>
  <c r="G15"/>
  <c r="F15"/>
  <c r="E15"/>
  <c r="D15"/>
  <c r="I13"/>
  <c r="H13"/>
  <c r="G13"/>
  <c r="F13"/>
  <c r="E13"/>
  <c r="D13"/>
  <c r="G30" i="5" l="1"/>
  <c r="C13" i="1" l="1"/>
  <c r="C15"/>
  <c r="E26" i="4" l="1"/>
  <c r="E30" i="5"/>
  <c r="E17" i="1" l="1"/>
  <c r="D17"/>
  <c r="H29" i="5" l="1"/>
  <c r="H28"/>
  <c r="H27"/>
  <c r="H23" i="4"/>
  <c r="J23" s="1"/>
  <c r="H24"/>
  <c r="H25"/>
  <c r="G26"/>
  <c r="H26" s="1"/>
  <c r="H30" i="5"/>
  <c r="J27" l="1"/>
  <c r="I17" i="1" l="1"/>
  <c r="J26" i="4"/>
  <c r="J25"/>
  <c r="J24"/>
  <c r="J28" i="5"/>
  <c r="J29"/>
  <c r="J30"/>
  <c r="C17" i="1" l="1"/>
  <c r="F17"/>
  <c r="G17"/>
  <c r="H17"/>
</calcChain>
</file>

<file path=xl/sharedStrings.xml><?xml version="1.0" encoding="utf-8"?>
<sst xmlns="http://schemas.openxmlformats.org/spreadsheetml/2006/main" count="129" uniqueCount="79">
  <si>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</si>
  <si>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</si>
  <si>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</si>
  <si>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</si>
  <si>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</si>
  <si>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</si>
  <si>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</si>
  <si>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</si>
  <si>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</si>
  <si>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общехозяйственные нужды</t>
  </si>
  <si>
    <t>затраты на коммунальные услуги и содержание объектов недвижимого имущества</t>
  </si>
  <si>
    <t>Итого:</t>
  </si>
  <si>
    <t>Отчет</t>
  </si>
  <si>
    <t>о выполнении муниципального задания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</si>
  <si>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условия (формы) оказания муниципальной услуги:___________________________________________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</si>
  <si>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</si>
  <si>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</si>
  <si>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</si>
  <si>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</si>
  <si>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</si>
  <si>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</si>
  <si>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</si>
  <si>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</si>
  <si>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</si>
  <si>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</si>
  <si>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</si>
  <si>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</si>
  <si>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</si>
  <si>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</si>
  <si>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</si>
  <si>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</si>
  <si>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</si>
  <si>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</si>
  <si>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</si>
  <si>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</si>
  <si>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</si>
  <si>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</si>
  <si>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не менее 80%</t>
  </si>
  <si>
    <t>Количество проведенных консультаций</t>
  </si>
  <si>
    <t>штука</t>
  </si>
  <si>
    <t>федеральные услуги</t>
  </si>
  <si>
    <t>региональные услуги</t>
  </si>
  <si>
    <t>муниципальные услуги</t>
  </si>
  <si>
    <t>Всего</t>
  </si>
  <si>
    <t>Раздел I</t>
  </si>
  <si>
    <t>Раздел II</t>
  </si>
  <si>
    <t>Количество услуг</t>
  </si>
  <si>
    <t>единица</t>
  </si>
  <si>
    <t>Предоставление консультационных и методических услуг: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</si>
  <si>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</si>
  <si>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</si>
  <si>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</si>
  <si>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</si>
  <si>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</si>
  <si>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</si>
  <si>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</si>
  <si>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Категории потребителей муниципальной услуги: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</si>
  <si>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Предоставление консультационных и методических услуг, 000000000007430301714011001900000000007100102</t>
    </r>
  </si>
  <si>
    <r>
      <t>Периодичность: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</si>
  <si>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 xml:space="preserve">Все учреждения 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</si>
  <si>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услуг;  Обеспечение предоставления государственных (муниципальных) услуг в бюджетной сфере</t>
    </r>
  </si>
  <si>
    <r>
      <t>Наименование муниципального учреждения:</t>
    </r>
    <r>
      <rPr>
        <u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предоставления государственных и муниципальных услуг"</t>
    </r>
    <r>
      <rPr>
        <b/>
        <sz val="12"/>
        <color theme="1"/>
        <rFont val="Times New Roman"/>
        <family val="1"/>
        <charset val="204"/>
      </rPr>
      <t>_</t>
    </r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</si>
  <si>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 , 000000000007430301719001000100000001007100102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</si>
  <si>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</si>
  <si>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  </r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</si>
  <si>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</si>
  <si>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</si>
  <si>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</si>
  <si>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</si>
  <si>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</si>
  <si>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</si>
  <si>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Начальник  отдела информирования, приема и выдачи документов  Чёрная Т.А.</t>
  </si>
  <si>
    <t>Начальник  отдела информирования, приема и выдачи документов Чёрная Т.А.</t>
  </si>
  <si>
    <t>Главный бухгалтер Лепеева Ю.П.</t>
  </si>
  <si>
    <t>Исполнение за январь-ноябрь от общего доведенного задания на год</t>
  </si>
  <si>
    <t>Исполнение за январь - ноябрь от общего доведенного задания на год</t>
  </si>
  <si>
    <t>за ноябрь  2016 года</t>
  </si>
  <si>
    <t>на единицу (10857 услуг):</t>
  </si>
  <si>
    <t>на единицу (27 564 услуг):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</si>
</sst>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7" fillId="0" borderId="0"/>
    <xf numFmtId="0" fontId="8" fillId="2" borderId="8" applyNumberFormat="0" applyAlignment="0" applyProtection="0"/>
    <xf numFmtId="0" fontId="9" fillId="0" borderId="0"/>
    <xf numFmtId="0" fontId="10" fillId="3" borderId="0" applyNumberFormat="0" applyBorder="0" applyAlignment="0" applyProtection="0"/>
  </cellStyleXfs>
  <cellXfs count="9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6" fillId="0" borderId="9" xfId="0" applyFont="1" applyBorder="1"/>
    <xf numFmtId="0" fontId="11" fillId="0" borderId="0" xfId="0" applyFont="1"/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13" fillId="0" borderId="0" xfId="0" applyFont="1"/>
    <xf numFmtId="0" fontId="11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4" fontId="16" fillId="0" borderId="0" xfId="0" applyNumberFormat="1" applyFont="1" applyAlignment="1">
      <alignment horizontal="left"/>
    </xf>
    <xf numFmtId="4" fontId="16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horizontal="left"/>
    </xf>
    <xf numFmtId="4" fontId="16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0" fillId="0" borderId="0" xfId="0" applyFont="1"/>
    <xf numFmtId="9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 vertical="center" wrapText="1"/>
    </xf>
    <xf numFmtId="9" fontId="4" fillId="0" borderId="9" xfId="0" applyNumberFormat="1" applyFont="1" applyBorder="1" applyAlignment="1">
      <alignment horizontal="center"/>
    </xf>
    <xf numFmtId="20" fontId="0" fillId="0" borderId="0" xfId="0" applyNumberFormat="1" applyFill="1"/>
    <xf numFmtId="4" fontId="4" fillId="0" borderId="0" xfId="0" applyNumberFormat="1" applyFont="1"/>
    <xf numFmtId="0" fontId="1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49" fontId="0" fillId="0" borderId="0" xfId="0" applyNumberFormat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zoomScaleNormal="100" workbookViewId="0">
      <selection activeCell="Q12" sqref="Q12"/>
    </sheetView>
  </sheetViews>
  <sheetFormatPr defaultRowHeight="15"/>
  <cols>
    <col min="1" max="1" width="4.85546875" customWidth="1"/>
    <col min="2" max="2" width="25.28515625" customWidth="1"/>
    <col min="3" max="3" width="12.42578125" customWidth="1"/>
    <col min="4" max="4" width="6.5703125" customWidth="1"/>
    <col min="5" max="5" width="8.42578125" customWidth="1"/>
    <col min="6" max="6" width="14" customWidth="1"/>
    <col min="7" max="7" width="14.5703125" customWidth="1"/>
    <col min="8" max="8" width="12.42578125" customWidth="1"/>
    <col min="9" max="9" width="14.85546875" customWidth="1"/>
    <col min="10" max="10" width="15.5703125" customWidth="1"/>
    <col min="11" max="11" width="13.7109375" customWidth="1"/>
  </cols>
  <sheetData>
    <row r="1" spans="1:11" ht="15.75">
      <c r="A1" s="69" t="s">
        <v>12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>
      <c r="A2" s="69" t="s">
        <v>13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ht="15.75">
      <c r="A3" s="69" t="s">
        <v>76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ht="9.75" customHeight="1">
      <c r="A4" s="11"/>
    </row>
    <row r="5" spans="1:11" ht="30.75" customHeight="1">
      <c r="A5" s="70" t="s">
        <v>61</v>
      </c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1" ht="49.5" customHeight="1">
      <c r="A6" s="71" t="s">
        <v>60</v>
      </c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ht="15.75">
      <c r="A7" s="68" t="s">
        <v>59</v>
      </c>
      <c r="B7" s="68"/>
      <c r="C7" s="68"/>
      <c r="D7" s="68"/>
      <c r="E7" s="68"/>
      <c r="F7" s="68"/>
      <c r="G7" s="68"/>
      <c r="H7" s="68"/>
      <c r="I7" s="68"/>
      <c r="J7" s="68"/>
    </row>
    <row r="8" spans="1:11" ht="15.75">
      <c r="A8" s="68" t="s">
        <v>58</v>
      </c>
      <c r="B8" s="68"/>
      <c r="C8" s="68"/>
      <c r="D8" s="68"/>
      <c r="E8" s="68"/>
      <c r="F8" s="68"/>
      <c r="G8" s="68"/>
      <c r="H8" s="68"/>
      <c r="I8" s="68"/>
      <c r="J8" s="68"/>
      <c r="K8" s="68"/>
    </row>
    <row r="9" spans="1:11" ht="15.75">
      <c r="A9" s="12"/>
      <c r="F9" s="24" t="s">
        <v>44</v>
      </c>
    </row>
    <row r="10" spans="1:11" s="22" customFormat="1" ht="29.25" customHeight="1">
      <c r="A10" s="81" t="s">
        <v>57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</row>
    <row r="11" spans="1:11" ht="15.75">
      <c r="A11" s="33" t="s">
        <v>56</v>
      </c>
      <c r="B11" s="33"/>
      <c r="C11" s="33"/>
      <c r="D11" s="33"/>
      <c r="E11" s="33"/>
      <c r="F11" s="33"/>
      <c r="G11" s="33"/>
      <c r="H11" s="33"/>
      <c r="I11" s="33"/>
      <c r="J11" s="33"/>
    </row>
    <row r="12" spans="1:11" ht="40.5" customHeight="1">
      <c r="A12" s="71" t="s">
        <v>55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</row>
    <row r="13" spans="1:11" ht="15.75">
      <c r="A13" s="82" t="s">
        <v>14</v>
      </c>
      <c r="B13" s="82"/>
      <c r="C13" s="82"/>
      <c r="D13" s="82"/>
      <c r="E13" s="82"/>
      <c r="F13" s="82"/>
      <c r="G13" s="82"/>
      <c r="H13" s="82"/>
      <c r="I13" s="82"/>
    </row>
    <row r="14" spans="1:11" ht="15.75">
      <c r="A14" s="82" t="s">
        <v>15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</row>
    <row r="15" spans="1:11" ht="16.5" thickBot="1">
      <c r="A15" s="11"/>
    </row>
    <row r="16" spans="1:11" ht="29.25" customHeight="1" thickBot="1">
      <c r="A16" s="74" t="s">
        <v>16</v>
      </c>
      <c r="B16" s="74" t="s">
        <v>17</v>
      </c>
      <c r="C16" s="76" t="s">
        <v>18</v>
      </c>
      <c r="D16" s="77"/>
      <c r="E16" s="78" t="s">
        <v>19</v>
      </c>
      <c r="F16" s="79"/>
      <c r="G16" s="79"/>
      <c r="H16" s="79"/>
      <c r="I16" s="79"/>
      <c r="J16" s="79"/>
      <c r="K16" s="80"/>
    </row>
    <row r="17" spans="1:12" ht="48" thickBot="1">
      <c r="A17" s="75"/>
      <c r="B17" s="75"/>
      <c r="C17" s="3" t="s">
        <v>20</v>
      </c>
      <c r="D17" s="13" t="s">
        <v>21</v>
      </c>
      <c r="E17" s="78" t="s">
        <v>22</v>
      </c>
      <c r="F17" s="80"/>
      <c r="G17" s="78" t="s">
        <v>23</v>
      </c>
      <c r="H17" s="80"/>
      <c r="I17" s="5" t="s">
        <v>24</v>
      </c>
      <c r="J17" s="5" t="s">
        <v>25</v>
      </c>
      <c r="K17" s="5" t="s">
        <v>26</v>
      </c>
    </row>
    <row r="18" spans="1:12" ht="15.75" thickBot="1">
      <c r="A18" s="34">
        <v>1</v>
      </c>
      <c r="B18" s="3">
        <v>2</v>
      </c>
      <c r="C18" s="3">
        <v>3</v>
      </c>
      <c r="D18" s="3">
        <v>4</v>
      </c>
      <c r="E18" s="72">
        <v>5</v>
      </c>
      <c r="F18" s="73"/>
      <c r="G18" s="72">
        <v>6</v>
      </c>
      <c r="H18" s="73"/>
      <c r="I18" s="3">
        <v>7</v>
      </c>
      <c r="J18" s="3">
        <v>8</v>
      </c>
      <c r="K18" s="3">
        <v>9</v>
      </c>
    </row>
    <row r="19" spans="1:12" ht="27" thickBot="1">
      <c r="A19" s="50">
        <v>1</v>
      </c>
      <c r="B19" s="21" t="s">
        <v>30</v>
      </c>
      <c r="C19" s="19" t="s">
        <v>32</v>
      </c>
      <c r="D19" s="19" t="s">
        <v>33</v>
      </c>
      <c r="E19" s="78" t="s">
        <v>36</v>
      </c>
      <c r="F19" s="80"/>
      <c r="G19" s="83">
        <v>3.6</v>
      </c>
      <c r="H19" s="84"/>
      <c r="I19" s="29">
        <v>0</v>
      </c>
      <c r="J19" s="56">
        <v>0</v>
      </c>
      <c r="K19" s="19"/>
    </row>
    <row r="20" spans="1:12" ht="39" thickBot="1">
      <c r="A20" s="50">
        <v>2</v>
      </c>
      <c r="B20" s="20" t="s">
        <v>31</v>
      </c>
      <c r="C20" s="51" t="s">
        <v>34</v>
      </c>
      <c r="D20" s="51" t="s">
        <v>35</v>
      </c>
      <c r="E20" s="78" t="s">
        <v>37</v>
      </c>
      <c r="F20" s="80"/>
      <c r="G20" s="85">
        <v>99.4</v>
      </c>
      <c r="H20" s="86"/>
      <c r="I20" s="30">
        <v>0</v>
      </c>
      <c r="J20" s="57">
        <v>0</v>
      </c>
      <c r="K20" s="51"/>
    </row>
    <row r="21" spans="1:12" ht="15.75">
      <c r="A21" s="2"/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spans="1:12" ht="15.75">
      <c r="A22" s="68" t="s">
        <v>27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33"/>
    </row>
    <row r="23" spans="1:12" ht="16.5" thickBot="1">
      <c r="A23" s="49"/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4" spans="1:12" ht="32.25" customHeight="1" thickBot="1">
      <c r="A24" s="74" t="s">
        <v>16</v>
      </c>
      <c r="B24" s="74" t="s">
        <v>28</v>
      </c>
      <c r="C24" s="76" t="s">
        <v>18</v>
      </c>
      <c r="D24" s="77"/>
      <c r="E24" s="78" t="s">
        <v>19</v>
      </c>
      <c r="F24" s="79"/>
      <c r="G24" s="79"/>
      <c r="H24" s="79"/>
      <c r="I24" s="79"/>
      <c r="J24" s="79"/>
      <c r="K24" s="80"/>
    </row>
    <row r="25" spans="1:12" ht="48" thickBot="1">
      <c r="A25" s="75"/>
      <c r="B25" s="75"/>
      <c r="C25" s="3" t="s">
        <v>20</v>
      </c>
      <c r="D25" s="13" t="s">
        <v>21</v>
      </c>
      <c r="E25" s="78" t="s">
        <v>22</v>
      </c>
      <c r="F25" s="80"/>
      <c r="G25" s="5" t="s">
        <v>23</v>
      </c>
      <c r="H25" s="5" t="s">
        <v>54</v>
      </c>
      <c r="I25" s="5" t="s">
        <v>24</v>
      </c>
      <c r="J25" s="5" t="s">
        <v>25</v>
      </c>
      <c r="K25" s="5" t="s">
        <v>26</v>
      </c>
    </row>
    <row r="26" spans="1:12" ht="15.75" thickBot="1">
      <c r="A26" s="52">
        <v>1</v>
      </c>
      <c r="B26" s="3">
        <v>2</v>
      </c>
      <c r="C26" s="3">
        <v>3</v>
      </c>
      <c r="D26" s="3">
        <v>4</v>
      </c>
      <c r="E26" s="3">
        <v>5</v>
      </c>
      <c r="F26" s="3">
        <v>6</v>
      </c>
      <c r="G26" s="3">
        <v>7</v>
      </c>
      <c r="H26" s="3">
        <v>8</v>
      </c>
      <c r="I26" s="3">
        <v>9</v>
      </c>
      <c r="J26" s="3">
        <v>10</v>
      </c>
      <c r="K26" s="3">
        <v>11</v>
      </c>
    </row>
    <row r="27" spans="1:12" ht="26.25" customHeight="1" thickBot="1">
      <c r="A27" s="74">
        <v>1</v>
      </c>
      <c r="B27" s="74" t="s">
        <v>38</v>
      </c>
      <c r="C27" s="74" t="s">
        <v>39</v>
      </c>
      <c r="D27" s="74">
        <v>4</v>
      </c>
      <c r="E27" s="5">
        <v>2568</v>
      </c>
      <c r="F27" s="3" t="s">
        <v>40</v>
      </c>
      <c r="G27" s="65">
        <v>5515</v>
      </c>
      <c r="H27" s="53">
        <f>G27/E27*100</f>
        <v>214.75856697819316</v>
      </c>
      <c r="I27" s="59">
        <v>0.05</v>
      </c>
      <c r="J27" s="53">
        <f>100-H27</f>
        <v>-114.75856697819316</v>
      </c>
      <c r="K27" s="88" t="s">
        <v>74</v>
      </c>
    </row>
    <row r="28" spans="1:12" ht="26.25" thickBot="1">
      <c r="A28" s="87"/>
      <c r="B28" s="87"/>
      <c r="C28" s="87"/>
      <c r="D28" s="87"/>
      <c r="E28" s="5">
        <v>2646</v>
      </c>
      <c r="F28" s="3" t="s">
        <v>41</v>
      </c>
      <c r="G28" s="65">
        <v>3701</v>
      </c>
      <c r="H28" s="53">
        <f>G28/E28*100</f>
        <v>139.87150415721845</v>
      </c>
      <c r="I28" s="59">
        <v>0.05</v>
      </c>
      <c r="J28" s="53">
        <f>100-H28</f>
        <v>-39.871504157218453</v>
      </c>
      <c r="K28" s="89"/>
    </row>
    <row r="29" spans="1:12" ht="26.25" thickBot="1">
      <c r="A29" s="87"/>
      <c r="B29" s="87"/>
      <c r="C29" s="87"/>
      <c r="D29" s="87"/>
      <c r="E29" s="5">
        <v>795</v>
      </c>
      <c r="F29" s="3" t="s">
        <v>42</v>
      </c>
      <c r="G29" s="65">
        <v>1641</v>
      </c>
      <c r="H29" s="53">
        <f>G29/E29*100</f>
        <v>206.41509433962267</v>
      </c>
      <c r="I29" s="59">
        <v>0.05</v>
      </c>
      <c r="J29" s="53">
        <f>100-H29</f>
        <v>-106.41509433962267</v>
      </c>
      <c r="K29" s="90"/>
    </row>
    <row r="30" spans="1:12" s="37" customFormat="1" ht="16.5" thickBot="1">
      <c r="A30" s="75"/>
      <c r="B30" s="75"/>
      <c r="C30" s="75"/>
      <c r="D30" s="75"/>
      <c r="E30" s="60">
        <f>SUM(E27:E29)</f>
        <v>6009</v>
      </c>
      <c r="F30" s="38" t="s">
        <v>43</v>
      </c>
      <c r="G30" s="67">
        <f>SUM(G27:G29)</f>
        <v>10857</v>
      </c>
      <c r="H30" s="61">
        <f>G30/E30*100</f>
        <v>180.67898152770843</v>
      </c>
      <c r="I30" s="62">
        <v>0.05</v>
      </c>
      <c r="J30" s="55">
        <f>100-H30</f>
        <v>-80.67898152770843</v>
      </c>
      <c r="K30" s="38"/>
    </row>
    <row r="32" spans="1:12">
      <c r="A32" s="32" t="s">
        <v>52</v>
      </c>
    </row>
    <row r="33" spans="1:7">
      <c r="A33" s="32" t="s">
        <v>72</v>
      </c>
      <c r="G33" s="63"/>
    </row>
    <row r="34" spans="1:7">
      <c r="A34" s="32" t="s">
        <v>53</v>
      </c>
    </row>
  </sheetData>
  <mergeCells count="34">
    <mergeCell ref="A27:A30"/>
    <mergeCell ref="B27:B30"/>
    <mergeCell ref="C27:C30"/>
    <mergeCell ref="D27:D30"/>
    <mergeCell ref="K27:K29"/>
    <mergeCell ref="E19:F19"/>
    <mergeCell ref="E20:F20"/>
    <mergeCell ref="A22:K22"/>
    <mergeCell ref="A24:A25"/>
    <mergeCell ref="B24:B25"/>
    <mergeCell ref="C24:D24"/>
    <mergeCell ref="E24:K24"/>
    <mergeCell ref="E25:F25"/>
    <mergeCell ref="G19:H19"/>
    <mergeCell ref="G20:H20"/>
    <mergeCell ref="A8:K8"/>
    <mergeCell ref="A10:K10"/>
    <mergeCell ref="A12:K12"/>
    <mergeCell ref="A13:I13"/>
    <mergeCell ref="A14:K14"/>
    <mergeCell ref="E18:F18"/>
    <mergeCell ref="G18:H18"/>
    <mergeCell ref="A16:A17"/>
    <mergeCell ref="B16:B17"/>
    <mergeCell ref="C16:D16"/>
    <mergeCell ref="E16:K16"/>
    <mergeCell ref="E17:F17"/>
    <mergeCell ref="G17:H17"/>
    <mergeCell ref="A7:J7"/>
    <mergeCell ref="A1:K1"/>
    <mergeCell ref="A2:K2"/>
    <mergeCell ref="A3:K3"/>
    <mergeCell ref="A5:K5"/>
    <mergeCell ref="A6:K6"/>
  </mergeCells>
  <printOptions horizontalCentered="1"/>
  <pageMargins left="0" right="0" top="0.74803149606299213" bottom="0.74803149606299213" header="0.31496062992125984" footer="0.31496062992125984"/>
  <pageSetup paperSize="9" fitToHeight="9" orientation="landscape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N30"/>
  <sheetViews>
    <sheetView topLeftCell="A10" workbookViewId="0">
      <selection activeCell="O25" sqref="O25"/>
    </sheetView>
  </sheetViews>
  <sheetFormatPr defaultRowHeight="15"/>
  <cols>
    <col min="1" max="1" width="7" customWidth="1"/>
    <col min="2" max="2" width="15" customWidth="1"/>
    <col min="3" max="3" width="13.42578125" customWidth="1"/>
    <col min="4" max="4" width="5" bestFit="1" customWidth="1"/>
    <col min="5" max="5" width="7.85546875" customWidth="1"/>
    <col min="6" max="6" width="13.85546875" customWidth="1"/>
    <col min="7" max="7" width="13.5703125" customWidth="1"/>
    <col min="8" max="8" width="12.85546875" customWidth="1"/>
    <col min="9" max="9" width="12.42578125" bestFit="1" customWidth="1"/>
    <col min="10" max="10" width="15.140625" bestFit="1" customWidth="1"/>
    <col min="11" max="11" width="12.140625" customWidth="1"/>
  </cols>
  <sheetData>
    <row r="2" spans="1:11" ht="15.75">
      <c r="E2" s="25" t="s">
        <v>45</v>
      </c>
    </row>
    <row r="3" spans="1:11" s="22" customFormat="1" ht="49.5" customHeight="1">
      <c r="A3" s="81" t="s">
        <v>62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ht="15.75">
      <c r="A4" s="14" t="s">
        <v>63</v>
      </c>
      <c r="B4" s="14"/>
      <c r="C4" s="14"/>
      <c r="D4" s="14"/>
      <c r="E4" s="14"/>
      <c r="F4" s="14"/>
      <c r="G4" s="14"/>
      <c r="H4" s="33"/>
      <c r="I4" s="14"/>
      <c r="J4" s="14"/>
    </row>
    <row r="5" spans="1:11" ht="40.5" customHeight="1">
      <c r="A5" s="71" t="s">
        <v>64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ht="15.75">
      <c r="A6" s="82" t="s">
        <v>14</v>
      </c>
      <c r="B6" s="82"/>
      <c r="C6" s="82"/>
      <c r="D6" s="82"/>
      <c r="E6" s="82"/>
      <c r="F6" s="82"/>
      <c r="G6" s="82"/>
      <c r="H6" s="82"/>
      <c r="I6" s="82"/>
    </row>
    <row r="7" spans="1:11" ht="15.75">
      <c r="A7" s="11"/>
    </row>
    <row r="8" spans="1:11" ht="15.75">
      <c r="A8" s="82" t="s">
        <v>15</v>
      </c>
      <c r="B8" s="82"/>
      <c r="C8" s="82"/>
      <c r="D8" s="82"/>
      <c r="E8" s="82"/>
      <c r="F8" s="82"/>
      <c r="G8" s="82"/>
      <c r="H8" s="82"/>
      <c r="I8" s="82"/>
      <c r="J8" s="82"/>
      <c r="K8" s="82"/>
    </row>
    <row r="9" spans="1:11" ht="16.5" thickBot="1">
      <c r="A9" s="11"/>
    </row>
    <row r="10" spans="1:11" ht="47.25" customHeight="1" thickBot="1">
      <c r="A10" s="74" t="s">
        <v>16</v>
      </c>
      <c r="B10" s="74" t="s">
        <v>17</v>
      </c>
      <c r="C10" s="78" t="s">
        <v>18</v>
      </c>
      <c r="D10" s="80"/>
      <c r="E10" s="78" t="s">
        <v>19</v>
      </c>
      <c r="F10" s="79"/>
      <c r="G10" s="79"/>
      <c r="H10" s="79"/>
      <c r="I10" s="79"/>
      <c r="J10" s="79"/>
      <c r="K10" s="80"/>
    </row>
    <row r="11" spans="1:11" ht="48" thickBot="1">
      <c r="A11" s="75"/>
      <c r="B11" s="75"/>
      <c r="C11" s="13" t="s">
        <v>20</v>
      </c>
      <c r="D11" s="13" t="s">
        <v>21</v>
      </c>
      <c r="E11" s="78" t="s">
        <v>22</v>
      </c>
      <c r="F11" s="80"/>
      <c r="G11" s="78" t="s">
        <v>23</v>
      </c>
      <c r="H11" s="80"/>
      <c r="I11" s="5" t="s">
        <v>24</v>
      </c>
      <c r="J11" s="5" t="s">
        <v>25</v>
      </c>
      <c r="K11" s="5" t="s">
        <v>26</v>
      </c>
    </row>
    <row r="12" spans="1:11" ht="15.75" thickBot="1">
      <c r="A12" s="18">
        <v>1</v>
      </c>
      <c r="B12" s="3">
        <v>2</v>
      </c>
      <c r="C12" s="3">
        <v>3</v>
      </c>
      <c r="D12" s="3">
        <v>4</v>
      </c>
      <c r="E12" s="72">
        <v>5</v>
      </c>
      <c r="F12" s="73"/>
      <c r="G12" s="72">
        <v>6</v>
      </c>
      <c r="H12" s="73"/>
      <c r="I12" s="3">
        <v>7</v>
      </c>
      <c r="J12" s="3">
        <v>8</v>
      </c>
      <c r="K12" s="3">
        <v>9</v>
      </c>
    </row>
    <row r="13" spans="1:11" ht="55.5" customHeight="1" thickBot="1">
      <c r="A13" s="17">
        <v>1</v>
      </c>
      <c r="B13" s="21" t="s">
        <v>30</v>
      </c>
      <c r="C13" s="19" t="s">
        <v>32</v>
      </c>
      <c r="D13" s="19" t="s">
        <v>33</v>
      </c>
      <c r="E13" s="78" t="s">
        <v>36</v>
      </c>
      <c r="F13" s="80"/>
      <c r="G13" s="83">
        <v>5.47</v>
      </c>
      <c r="H13" s="84"/>
      <c r="I13" s="29">
        <v>0</v>
      </c>
      <c r="J13" s="36"/>
      <c r="K13" s="31"/>
    </row>
    <row r="14" spans="1:11" ht="83.25" customHeight="1" thickBot="1">
      <c r="A14" s="17">
        <v>2</v>
      </c>
      <c r="B14" s="20" t="s">
        <v>31</v>
      </c>
      <c r="C14" s="16" t="s">
        <v>34</v>
      </c>
      <c r="D14" s="16" t="s">
        <v>35</v>
      </c>
      <c r="E14" s="78" t="s">
        <v>37</v>
      </c>
      <c r="F14" s="80"/>
      <c r="G14" s="85">
        <v>99.3</v>
      </c>
      <c r="H14" s="86"/>
      <c r="I14" s="30">
        <v>0</v>
      </c>
      <c r="J14" s="35"/>
      <c r="K14" s="28"/>
    </row>
    <row r="15" spans="1:11" ht="15.75">
      <c r="A15" s="2"/>
    </row>
    <row r="16" spans="1:11" ht="15.75">
      <c r="A16" s="2"/>
    </row>
    <row r="18" spans="1:14" ht="15.75">
      <c r="A18" s="68" t="s">
        <v>27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14"/>
      <c r="M18" s="14"/>
      <c r="N18" s="14"/>
    </row>
    <row r="19" spans="1:14" ht="16.5" thickBot="1">
      <c r="A19" s="15"/>
    </row>
    <row r="20" spans="1:14" ht="47.25" customHeight="1" thickBot="1">
      <c r="A20" s="74" t="s">
        <v>16</v>
      </c>
      <c r="B20" s="74" t="s">
        <v>28</v>
      </c>
      <c r="C20" s="78" t="s">
        <v>18</v>
      </c>
      <c r="D20" s="80"/>
      <c r="E20" s="78" t="s">
        <v>19</v>
      </c>
      <c r="F20" s="79"/>
      <c r="G20" s="79"/>
      <c r="H20" s="79"/>
      <c r="I20" s="79"/>
      <c r="J20" s="79"/>
      <c r="K20" s="80"/>
    </row>
    <row r="21" spans="1:14" ht="57.75" customHeight="1" thickBot="1">
      <c r="A21" s="75"/>
      <c r="B21" s="75"/>
      <c r="C21" s="13" t="s">
        <v>20</v>
      </c>
      <c r="D21" s="13" t="s">
        <v>21</v>
      </c>
      <c r="E21" s="78" t="s">
        <v>22</v>
      </c>
      <c r="F21" s="80"/>
      <c r="G21" s="5" t="s">
        <v>23</v>
      </c>
      <c r="H21" s="5" t="s">
        <v>54</v>
      </c>
      <c r="I21" s="5" t="s">
        <v>24</v>
      </c>
      <c r="J21" s="5" t="s">
        <v>25</v>
      </c>
      <c r="K21" s="5" t="s">
        <v>26</v>
      </c>
    </row>
    <row r="22" spans="1:14" ht="15.75" thickBot="1">
      <c r="A22" s="18">
        <v>1</v>
      </c>
      <c r="B22" s="3">
        <v>2</v>
      </c>
      <c r="C22" s="3">
        <v>3</v>
      </c>
      <c r="D22" s="3">
        <v>4</v>
      </c>
      <c r="E22" s="3">
        <v>5</v>
      </c>
      <c r="F22" s="3">
        <v>6</v>
      </c>
      <c r="G22" s="3">
        <v>7</v>
      </c>
      <c r="H22" s="3">
        <v>8</v>
      </c>
      <c r="I22" s="3">
        <v>9</v>
      </c>
      <c r="J22" s="3">
        <v>10</v>
      </c>
      <c r="K22" s="3">
        <v>11</v>
      </c>
    </row>
    <row r="23" spans="1:14" ht="26.25" customHeight="1" thickBot="1">
      <c r="A23" s="74">
        <v>1</v>
      </c>
      <c r="B23" s="74" t="s">
        <v>46</v>
      </c>
      <c r="C23" s="74" t="s">
        <v>47</v>
      </c>
      <c r="D23" s="74">
        <v>642</v>
      </c>
      <c r="E23" s="39">
        <v>12880</v>
      </c>
      <c r="F23" s="3" t="s">
        <v>40</v>
      </c>
      <c r="G23" s="65">
        <v>16978</v>
      </c>
      <c r="H23" s="53">
        <f>G23/E23*100</f>
        <v>131.81677018633539</v>
      </c>
      <c r="I23" s="5">
        <v>5</v>
      </c>
      <c r="J23" s="53">
        <f>100-H23</f>
        <v>-31.81677018633539</v>
      </c>
      <c r="K23" s="91" t="s">
        <v>75</v>
      </c>
    </row>
    <row r="24" spans="1:14" ht="26.25" thickBot="1">
      <c r="A24" s="87"/>
      <c r="B24" s="87"/>
      <c r="C24" s="87"/>
      <c r="D24" s="87"/>
      <c r="E24" s="39">
        <v>8193</v>
      </c>
      <c r="F24" s="3" t="s">
        <v>41</v>
      </c>
      <c r="G24" s="65">
        <v>9796</v>
      </c>
      <c r="H24" s="53">
        <f>G24/E24*100</f>
        <v>119.56548272915903</v>
      </c>
      <c r="I24" s="5">
        <v>5</v>
      </c>
      <c r="J24" s="53">
        <f>100-H24</f>
        <v>-19.565482729159029</v>
      </c>
      <c r="K24" s="92"/>
    </row>
    <row r="25" spans="1:14" ht="26.25" thickBot="1">
      <c r="A25" s="87"/>
      <c r="B25" s="87"/>
      <c r="C25" s="87"/>
      <c r="D25" s="87"/>
      <c r="E25" s="39">
        <v>874</v>
      </c>
      <c r="F25" s="3" t="s">
        <v>42</v>
      </c>
      <c r="G25" s="65">
        <v>790</v>
      </c>
      <c r="H25" s="53">
        <f>G25/E25*100</f>
        <v>90.389016018306634</v>
      </c>
      <c r="I25" s="5">
        <v>5</v>
      </c>
      <c r="J25" s="53">
        <f>100-H25</f>
        <v>9.6109839816933658</v>
      </c>
      <c r="K25" s="93"/>
    </row>
    <row r="26" spans="1:14" ht="16.5" thickBot="1">
      <c r="A26" s="75"/>
      <c r="B26" s="75"/>
      <c r="C26" s="75"/>
      <c r="D26" s="75"/>
      <c r="E26" s="45">
        <f>SUM(E23:E25)</f>
        <v>21947</v>
      </c>
      <c r="F26" s="38" t="s">
        <v>43</v>
      </c>
      <c r="G26" s="66">
        <f>SUM(G23:G25)</f>
        <v>27564</v>
      </c>
      <c r="H26" s="55">
        <f>G26/E26*100</f>
        <v>125.593475190231</v>
      </c>
      <c r="I26" s="54">
        <v>5</v>
      </c>
      <c r="J26" s="55">
        <f>100-H26</f>
        <v>-25.593475190231004</v>
      </c>
      <c r="K26" s="23"/>
    </row>
    <row r="28" spans="1:14">
      <c r="A28" s="32" t="s">
        <v>52</v>
      </c>
    </row>
    <row r="29" spans="1:14">
      <c r="A29" s="32" t="s">
        <v>71</v>
      </c>
      <c r="H29" s="63"/>
    </row>
    <row r="30" spans="1:14">
      <c r="A30" s="32" t="s">
        <v>53</v>
      </c>
    </row>
  </sheetData>
  <mergeCells count="27">
    <mergeCell ref="G11:H11"/>
    <mergeCell ref="G12:H12"/>
    <mergeCell ref="G13:H13"/>
    <mergeCell ref="G14:H14"/>
    <mergeCell ref="K23:K25"/>
    <mergeCell ref="A3:K3"/>
    <mergeCell ref="E21:F21"/>
    <mergeCell ref="A23:A26"/>
    <mergeCell ref="B23:B26"/>
    <mergeCell ref="C23:C26"/>
    <mergeCell ref="A8:K8"/>
    <mergeCell ref="D23:D26"/>
    <mergeCell ref="A5:K5"/>
    <mergeCell ref="A6:I6"/>
    <mergeCell ref="A10:A11"/>
    <mergeCell ref="B10:B11"/>
    <mergeCell ref="C10:D10"/>
    <mergeCell ref="E10:K10"/>
    <mergeCell ref="E11:F11"/>
    <mergeCell ref="E12:F12"/>
    <mergeCell ref="E13:F13"/>
    <mergeCell ref="E14:F14"/>
    <mergeCell ref="A18:K18"/>
    <mergeCell ref="A20:A21"/>
    <mergeCell ref="B20:B21"/>
    <mergeCell ref="C20:D20"/>
    <mergeCell ref="E20:K2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2"/>
  <sheetViews>
    <sheetView workbookViewId="0">
      <selection activeCell="D20" sqref="D20"/>
    </sheetView>
  </sheetViews>
  <sheetFormatPr defaultRowHeight="15"/>
  <cols>
    <col min="1" max="1" width="7.140625" customWidth="1"/>
    <col min="2" max="2" width="40.7109375" customWidth="1"/>
    <col min="3" max="3" width="23.7109375" customWidth="1"/>
    <col min="4" max="4" width="20.85546875" customWidth="1"/>
    <col min="5" max="5" width="15.42578125" customWidth="1"/>
    <col min="6" max="6" width="16.7109375" customWidth="1"/>
    <col min="7" max="7" width="18.28515625" customWidth="1"/>
    <col min="8" max="8" width="15.5703125" customWidth="1"/>
    <col min="9" max="9" width="11.140625" customWidth="1"/>
  </cols>
  <sheetData>
    <row r="1" spans="1:16" ht="15.75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5.75">
      <c r="A2" s="2"/>
    </row>
    <row r="3" spans="1:16" s="8" customFormat="1" ht="15.75">
      <c r="A3" s="95" t="s">
        <v>67</v>
      </c>
      <c r="B3" s="95"/>
      <c r="C3" s="95"/>
      <c r="D3" s="95"/>
      <c r="E3" s="95"/>
      <c r="F3" s="44">
        <v>24062050</v>
      </c>
      <c r="G3" s="7"/>
      <c r="H3" s="7"/>
      <c r="M3" s="94"/>
      <c r="N3" s="94"/>
      <c r="O3" s="94"/>
      <c r="P3" s="94"/>
    </row>
    <row r="4" spans="1:16" s="8" customFormat="1" ht="15.75">
      <c r="A4" s="7" t="s">
        <v>68</v>
      </c>
      <c r="B4" s="7"/>
      <c r="C4" s="7"/>
      <c r="D4" s="44">
        <v>8873200</v>
      </c>
      <c r="E4" s="7"/>
      <c r="H4" s="94"/>
      <c r="I4" s="94"/>
      <c r="J4" s="94"/>
      <c r="K4" s="94"/>
      <c r="L4" s="9"/>
      <c r="M4" s="9"/>
      <c r="N4" s="9"/>
    </row>
    <row r="5" spans="1:16" s="8" customFormat="1" ht="15.75">
      <c r="A5" s="7" t="s">
        <v>70</v>
      </c>
      <c r="E5" s="47">
        <v>15188850</v>
      </c>
      <c r="H5" s="9"/>
      <c r="I5" s="9"/>
      <c r="J5" s="9"/>
      <c r="K5" s="9"/>
      <c r="L5" s="9"/>
      <c r="M5" s="9"/>
      <c r="N5" s="9"/>
    </row>
    <row r="6" spans="1:16" s="8" customFormat="1" ht="15.75">
      <c r="A6" s="7" t="s">
        <v>69</v>
      </c>
      <c r="E6" s="48">
        <v>24058010.809999999</v>
      </c>
      <c r="H6" s="9"/>
      <c r="I6" s="9"/>
      <c r="J6" s="9"/>
      <c r="K6" s="94"/>
      <c r="L6" s="94"/>
      <c r="M6" s="94"/>
      <c r="N6" s="94"/>
    </row>
    <row r="7" spans="1:16" s="8" customFormat="1" ht="15.75">
      <c r="A7" s="7" t="s">
        <v>65</v>
      </c>
      <c r="D7" s="43">
        <v>8873200</v>
      </c>
      <c r="E7" s="64"/>
      <c r="H7" s="9"/>
      <c r="I7" s="94"/>
      <c r="J7" s="94"/>
      <c r="K7" s="94"/>
      <c r="L7" s="94"/>
      <c r="M7" s="9"/>
      <c r="N7" s="9"/>
    </row>
    <row r="8" spans="1:16" s="8" customFormat="1" ht="15.75">
      <c r="A8" s="7" t="s">
        <v>66</v>
      </c>
      <c r="D8" s="47">
        <v>15184810.810000001</v>
      </c>
      <c r="H8" s="9"/>
      <c r="I8" s="94"/>
      <c r="J8" s="94"/>
      <c r="K8" s="94"/>
      <c r="L8" s="94"/>
      <c r="M8" s="9"/>
      <c r="N8" s="9"/>
    </row>
    <row r="9" spans="1:16" ht="16.5" thickBot="1">
      <c r="A9" s="1"/>
      <c r="H9" s="10"/>
      <c r="I9" s="10"/>
      <c r="J9" s="10"/>
      <c r="K9" s="10"/>
      <c r="L9" s="10"/>
      <c r="M9" s="10"/>
      <c r="N9" s="10"/>
    </row>
    <row r="10" spans="1:16" ht="15.75" thickBot="1">
      <c r="A10" s="88" t="s">
        <v>0</v>
      </c>
      <c r="B10" s="88" t="s">
        <v>1</v>
      </c>
      <c r="C10" s="72" t="s">
        <v>2</v>
      </c>
      <c r="D10" s="96"/>
      <c r="E10" s="96"/>
      <c r="F10" s="96"/>
      <c r="G10" s="73"/>
      <c r="H10" s="88" t="s">
        <v>3</v>
      </c>
      <c r="I10" s="88" t="s">
        <v>4</v>
      </c>
    </row>
    <row r="11" spans="1:16" ht="15.75" thickBot="1">
      <c r="A11" s="89"/>
      <c r="B11" s="89"/>
      <c r="C11" s="88" t="s">
        <v>5</v>
      </c>
      <c r="D11" s="72" t="s">
        <v>6</v>
      </c>
      <c r="E11" s="96"/>
      <c r="F11" s="96"/>
      <c r="G11" s="73"/>
      <c r="H11" s="89"/>
      <c r="I11" s="89"/>
    </row>
    <row r="12" spans="1:16" ht="77.25" thickBot="1">
      <c r="A12" s="90"/>
      <c r="B12" s="90"/>
      <c r="C12" s="90"/>
      <c r="D12" s="3" t="s">
        <v>7</v>
      </c>
      <c r="E12" s="3" t="s">
        <v>8</v>
      </c>
      <c r="F12" s="3" t="s">
        <v>9</v>
      </c>
      <c r="G12" s="3" t="s">
        <v>10</v>
      </c>
      <c r="H12" s="90"/>
      <c r="I12" s="90"/>
    </row>
    <row r="13" spans="1:16" ht="32.25" thickBot="1">
      <c r="A13" s="4">
        <v>1</v>
      </c>
      <c r="B13" s="26" t="s">
        <v>48</v>
      </c>
      <c r="C13" s="27">
        <f>D13+F13</f>
        <v>4631000.3499999996</v>
      </c>
      <c r="D13" s="27">
        <f>155076.85+162254.48+168179.63+170731.36+315721.28+99889.43+384833.53+115671.91+151747.12+173306.67+226479.53</f>
        <v>2123891.7899999996</v>
      </c>
      <c r="E13" s="27">
        <f>155076.85+162254.48+168179.63+162931.36+314521.28+99889.43+374023.53+115671.91+151747.12+173306.67+226479.53</f>
        <v>2104081.7899999996</v>
      </c>
      <c r="F13" s="27">
        <f>179342.2+227719.94+284061.81+233932.39+397791.72+177259.66+151852.6+178529.26+222648.06+206191.67+247779.25</f>
        <v>2507108.56</v>
      </c>
      <c r="G13" s="27">
        <f>24480.93+20758.04+7104.03+22192.75+16538.15+15905.53+11545.65+0+3423.58+19069.09</f>
        <v>141017.75</v>
      </c>
      <c r="H13" s="27">
        <f>3890.32+3327.53+1962.12+5880.86+529.68+304.5+208.75+0+220.25+942.44</f>
        <v>17266.45</v>
      </c>
      <c r="I13" s="27">
        <f>3.7+8703.21+0+7393+0+7536.13+0+0+7524.13+0</f>
        <v>31160.170000000002</v>
      </c>
    </row>
    <row r="14" spans="1:16" ht="16.5" thickBot="1">
      <c r="A14" s="4"/>
      <c r="B14" s="26" t="s">
        <v>77</v>
      </c>
      <c r="C14" s="27">
        <f t="shared" ref="C14:I14" si="0">C13/10857</f>
        <v>426.54511835682047</v>
      </c>
      <c r="D14" s="27">
        <f t="shared" si="0"/>
        <v>195.62418623929258</v>
      </c>
      <c r="E14" s="27">
        <f t="shared" si="0"/>
        <v>193.79955696785481</v>
      </c>
      <c r="F14" s="27">
        <f t="shared" si="0"/>
        <v>230.92093211752785</v>
      </c>
      <c r="G14" s="27">
        <f t="shared" si="0"/>
        <v>12.98864787694575</v>
      </c>
      <c r="H14" s="27">
        <f t="shared" si="0"/>
        <v>1.5903518467348254</v>
      </c>
      <c r="I14" s="27">
        <f t="shared" si="0"/>
        <v>2.8700534217555496</v>
      </c>
    </row>
    <row r="15" spans="1:16" ht="111.75" customHeight="1" thickBot="1">
      <c r="A15" s="17">
        <v>2</v>
      </c>
      <c r="B15" s="26" t="s">
        <v>49</v>
      </c>
      <c r="C15" s="27">
        <f>D15+F15</f>
        <v>20028769.380000003</v>
      </c>
      <c r="D15" s="27">
        <f>563597.97+699227.85+855960.96+885626.51+1096105.22+1026725.21+629957.96+800351.59+954371.55+710518.33+933185.72</f>
        <v>9155628.8699999992</v>
      </c>
      <c r="E15" s="27">
        <f>563597.97+699227.85+855960.96+609819.87+1092505.22+1026725.21+583267.96+800351.59+954371.55+710518.33+933185.72</f>
        <v>8829532.2300000004</v>
      </c>
      <c r="F15" s="27">
        <f>716237.02+908365.37+880405.98+1109964.21+1121102.23+1223430.15+1469751.6+1091387.67+1323462.44+130791.13+898242.71</f>
        <v>10873140.510000002</v>
      </c>
      <c r="G15" s="27">
        <f>24340.79+71673.63+94259.38+30946.43+94410.57+69778.11+67022.31+50295.05+0+14913.79+43586.98</f>
        <v>561227.04</v>
      </c>
      <c r="H15" s="27">
        <f>1217.08+15729.87+14495.37+8547.36+25618.1+2307.37+1326.46+909.38+0+959.46+1189.62</f>
        <v>72300.070000000007</v>
      </c>
      <c r="I15" s="27">
        <f>3.84+37912.79+0+32203.13+0+0+32819+0+0+32764+0</f>
        <v>135702.76</v>
      </c>
    </row>
    <row r="16" spans="1:16" ht="16.5" thickBot="1">
      <c r="A16" s="17"/>
      <c r="B16" s="26" t="s">
        <v>78</v>
      </c>
      <c r="C16" s="27">
        <f t="shared" ref="C16:I16" si="1">C15/27564</f>
        <v>726.62782542446678</v>
      </c>
      <c r="D16" s="27">
        <f t="shared" si="1"/>
        <v>332.15893447975617</v>
      </c>
      <c r="E16" s="27">
        <f t="shared" si="1"/>
        <v>320.32840770570311</v>
      </c>
      <c r="F16" s="27">
        <f t="shared" si="1"/>
        <v>394.46889094471055</v>
      </c>
      <c r="G16" s="27">
        <f t="shared" si="1"/>
        <v>20.360870700914237</v>
      </c>
      <c r="H16" s="27">
        <f t="shared" si="1"/>
        <v>2.6229890436801626</v>
      </c>
      <c r="I16" s="27">
        <f t="shared" si="1"/>
        <v>4.9231882165142942</v>
      </c>
    </row>
    <row r="17" spans="1:9" ht="16.5" thickBot="1">
      <c r="A17" s="4"/>
      <c r="B17" s="6" t="s">
        <v>11</v>
      </c>
      <c r="C17" s="27">
        <f>C13+C15</f>
        <v>24659769.730000004</v>
      </c>
      <c r="D17" s="27">
        <f>D13+D15</f>
        <v>11279520.659999998</v>
      </c>
      <c r="E17" s="27">
        <f>E13+E15</f>
        <v>10933614.02</v>
      </c>
      <c r="F17" s="27">
        <f t="shared" ref="F17:H17" si="2">F13+F15</f>
        <v>13380249.070000002</v>
      </c>
      <c r="G17" s="27">
        <f t="shared" si="2"/>
        <v>702244.79</v>
      </c>
      <c r="H17" s="27">
        <f t="shared" si="2"/>
        <v>89566.52</v>
      </c>
      <c r="I17" s="27">
        <f>I13+I15</f>
        <v>166862.93000000002</v>
      </c>
    </row>
    <row r="18" spans="1:9" ht="15.75">
      <c r="A18" s="1"/>
    </row>
    <row r="19" spans="1:9">
      <c r="A19" s="40" t="s">
        <v>50</v>
      </c>
      <c r="B19" s="40"/>
    </row>
    <row r="20" spans="1:9">
      <c r="A20" s="41" t="s">
        <v>73</v>
      </c>
      <c r="B20" s="42"/>
    </row>
    <row r="21" spans="1:9">
      <c r="A21" s="41" t="s">
        <v>51</v>
      </c>
      <c r="B21" s="42"/>
    </row>
    <row r="22" spans="1:9" ht="15.75">
      <c r="A22" s="1"/>
    </row>
  </sheetData>
  <mergeCells count="13">
    <mergeCell ref="I8:L8"/>
    <mergeCell ref="A10:A12"/>
    <mergeCell ref="B10:B12"/>
    <mergeCell ref="C10:G10"/>
    <mergeCell ref="H10:H12"/>
    <mergeCell ref="I10:I12"/>
    <mergeCell ref="C11:C12"/>
    <mergeCell ref="D11:G11"/>
    <mergeCell ref="M3:P3"/>
    <mergeCell ref="H4:K4"/>
    <mergeCell ref="K6:N6"/>
    <mergeCell ref="I7:L7"/>
    <mergeCell ref="A3:E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Консультации</vt:lpstr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2016-12-09T06:37:16Z</cp:lastPrinted>
  <dcterms:created xsi:type="dcterms:W3CDTF">2016-02-03T11:00:06Z</dcterms:created>
  <dcterms:modified xsi:type="dcterms:W3CDTF">2016-12-12T11:08:15Z</dcterms:modified>
</cp:coreProperties>
</file>