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030"/>
  </bookViews>
  <sheets>
    <sheet name="отчет за 4 кв. 2015" sheetId="5" r:id="rId1"/>
    <sheet name="отчет за 3 кв. 2015" sheetId="7" r:id="rId2"/>
    <sheet name="отчет за 2 кв. 2015 " sheetId="1" r:id="rId3"/>
    <sheet name="Таблица  2 новая" sheetId="4" r:id="rId4"/>
    <sheet name="Лист1" sheetId="2" r:id="rId5"/>
  </sheets>
  <externalReferences>
    <externalReference r:id="rId6"/>
  </externalReferences>
  <definedNames>
    <definedName name="Excel_BuiltIn_Print_Titles_3" localSheetId="1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_xlnm.Print_Titles" localSheetId="4">Лист1!$4:$5</definedName>
    <definedName name="_xlnm.Print_Titles" localSheetId="2">'отчет за 2 кв. 2015 '!$12:$13</definedName>
    <definedName name="_xlnm.Print_Titles" localSheetId="1">'отчет за 3 кв. 2015'!$12:$13</definedName>
    <definedName name="_xlnm.Print_Titles" localSheetId="0">'отчет за 4 кв. 2015'!$12:$13</definedName>
    <definedName name="_xlnm.Print_Titles" localSheetId="3">'Таблица  2 новая'!$5:$6</definedName>
  </definedNames>
  <calcPr calcId="145621" concurrentCalc="0"/>
</workbook>
</file>

<file path=xl/calcChain.xml><?xml version="1.0" encoding="utf-8"?>
<calcChain xmlns="http://schemas.openxmlformats.org/spreadsheetml/2006/main">
  <c r="G58" i="7" l="1"/>
  <c r="G59" i="7"/>
  <c r="F33" i="7"/>
  <c r="F44" i="7"/>
  <c r="F58" i="7"/>
  <c r="F59" i="7"/>
  <c r="I59" i="7"/>
  <c r="H59" i="7"/>
  <c r="E58" i="7"/>
  <c r="E59" i="7"/>
  <c r="I58" i="7"/>
  <c r="H58" i="7"/>
  <c r="H57" i="7"/>
  <c r="G23" i="7"/>
  <c r="G26" i="7"/>
  <c r="G34" i="7"/>
  <c r="G37" i="7"/>
  <c r="G45" i="7"/>
  <c r="G48" i="7"/>
  <c r="G51" i="7"/>
  <c r="G54" i="7"/>
  <c r="G24" i="7"/>
  <c r="G27" i="7"/>
  <c r="G55" i="7"/>
  <c r="G56" i="7"/>
  <c r="F23" i="7"/>
  <c r="F26" i="7"/>
  <c r="F34" i="7"/>
  <c r="F37" i="7"/>
  <c r="F45" i="7"/>
  <c r="F48" i="7"/>
  <c r="F51" i="7"/>
  <c r="F54" i="7"/>
  <c r="F24" i="7"/>
  <c r="F27" i="7"/>
  <c r="F32" i="7"/>
  <c r="F43" i="7"/>
  <c r="F55" i="7"/>
  <c r="F56" i="7"/>
  <c r="I56" i="7"/>
  <c r="H56" i="7"/>
  <c r="E20" i="7"/>
  <c r="E23" i="7"/>
  <c r="E26" i="7"/>
  <c r="E34" i="7"/>
  <c r="E37" i="7"/>
  <c r="E42" i="7"/>
  <c r="E45" i="7"/>
  <c r="E48" i="7"/>
  <c r="E51" i="7"/>
  <c r="E54" i="7"/>
  <c r="E24" i="7"/>
  <c r="E27" i="7"/>
  <c r="E55" i="7"/>
  <c r="E56" i="7"/>
  <c r="H55" i="7"/>
  <c r="I54" i="7"/>
  <c r="H54" i="7"/>
  <c r="G35" i="7"/>
  <c r="G38" i="7"/>
  <c r="G46" i="7"/>
  <c r="G49" i="7"/>
  <c r="G52" i="7"/>
  <c r="F35" i="7"/>
  <c r="F38" i="7"/>
  <c r="F46" i="7"/>
  <c r="F49" i="7"/>
  <c r="F52" i="7"/>
  <c r="I52" i="7"/>
  <c r="H52" i="7"/>
  <c r="E35" i="7"/>
  <c r="E38" i="7"/>
  <c r="E46" i="7"/>
  <c r="E49" i="7"/>
  <c r="E52" i="7"/>
  <c r="I51" i="7"/>
  <c r="H51" i="7"/>
  <c r="G50" i="7"/>
  <c r="F50" i="7"/>
  <c r="I50" i="7"/>
  <c r="H50" i="7"/>
  <c r="E50" i="7"/>
  <c r="I49" i="7"/>
  <c r="H49" i="7"/>
  <c r="I48" i="7"/>
  <c r="H48" i="7"/>
  <c r="G47" i="7"/>
  <c r="F47" i="7"/>
  <c r="I47" i="7"/>
  <c r="H47" i="7"/>
  <c r="E47" i="7"/>
  <c r="I46" i="7"/>
  <c r="H46" i="7"/>
  <c r="I45" i="7"/>
  <c r="H45" i="7"/>
  <c r="I44" i="7"/>
  <c r="H44" i="7"/>
  <c r="I43" i="7"/>
  <c r="H43" i="7"/>
  <c r="I42" i="7"/>
  <c r="H42" i="7"/>
  <c r="G39" i="7"/>
  <c r="F39" i="7"/>
  <c r="I39" i="7"/>
  <c r="H39" i="7"/>
  <c r="E39" i="7"/>
  <c r="H38" i="7"/>
  <c r="I37" i="7"/>
  <c r="H37" i="7"/>
  <c r="G36" i="7"/>
  <c r="F36" i="7"/>
  <c r="I36" i="7"/>
  <c r="H36" i="7"/>
  <c r="E36" i="7"/>
  <c r="H35" i="7"/>
  <c r="I34" i="7"/>
  <c r="H34" i="7"/>
  <c r="H33" i="7"/>
  <c r="H32" i="7"/>
  <c r="I31" i="7"/>
  <c r="H31" i="7"/>
  <c r="G28" i="7"/>
  <c r="F28" i="7"/>
  <c r="I28" i="7"/>
  <c r="H28" i="7"/>
  <c r="E28" i="7"/>
  <c r="I27" i="7"/>
  <c r="H27" i="7"/>
  <c r="I26" i="7"/>
  <c r="H26" i="7"/>
  <c r="G25" i="7"/>
  <c r="F25" i="7"/>
  <c r="I25" i="7"/>
  <c r="H25" i="7"/>
  <c r="E25" i="7"/>
  <c r="I24" i="7"/>
  <c r="H24" i="7"/>
  <c r="I23" i="7"/>
  <c r="H23" i="7"/>
  <c r="H22" i="7"/>
  <c r="I21" i="7"/>
  <c r="H21" i="7"/>
  <c r="I20" i="7"/>
  <c r="H20" i="7"/>
  <c r="H19" i="7"/>
  <c r="I18" i="7"/>
  <c r="H18" i="7"/>
  <c r="G47" i="5"/>
  <c r="F21" i="5"/>
  <c r="G58" i="5"/>
  <c r="G59" i="5"/>
  <c r="F33" i="5"/>
  <c r="F44" i="5"/>
  <c r="F58" i="5"/>
  <c r="F59" i="5"/>
  <c r="I59" i="5"/>
  <c r="H59" i="5"/>
  <c r="E58" i="5"/>
  <c r="E59" i="5"/>
  <c r="I58" i="5"/>
  <c r="H58" i="5"/>
  <c r="H57" i="5"/>
  <c r="G23" i="5"/>
  <c r="G26" i="5"/>
  <c r="G34" i="5"/>
  <c r="G37" i="5"/>
  <c r="G45" i="5"/>
  <c r="G48" i="5"/>
  <c r="G51" i="5"/>
  <c r="G54" i="5"/>
  <c r="G24" i="5"/>
  <c r="G27" i="5"/>
  <c r="G55" i="5"/>
  <c r="G56" i="5"/>
  <c r="F23" i="5"/>
  <c r="F26" i="5"/>
  <c r="F34" i="5"/>
  <c r="F37" i="5"/>
  <c r="F45" i="5"/>
  <c r="F48" i="5"/>
  <c r="F51" i="5"/>
  <c r="F54" i="5"/>
  <c r="F24" i="5"/>
  <c r="F27" i="5"/>
  <c r="F32" i="5"/>
  <c r="F43" i="5"/>
  <c r="F55" i="5"/>
  <c r="F56" i="5"/>
  <c r="I56" i="5"/>
  <c r="H56" i="5"/>
  <c r="E23" i="5"/>
  <c r="E26" i="5"/>
  <c r="E34" i="5"/>
  <c r="E37" i="5"/>
  <c r="E45" i="5"/>
  <c r="E48" i="5"/>
  <c r="E51" i="5"/>
  <c r="E54" i="5"/>
  <c r="E24" i="5"/>
  <c r="E27" i="5"/>
  <c r="E55" i="5"/>
  <c r="E56" i="5"/>
  <c r="H55" i="5"/>
  <c r="I54" i="5"/>
  <c r="H54" i="5"/>
  <c r="G35" i="5"/>
  <c r="G38" i="5"/>
  <c r="G46" i="5"/>
  <c r="G49" i="5"/>
  <c r="G52" i="5"/>
  <c r="F35" i="5"/>
  <c r="F38" i="5"/>
  <c r="F46" i="5"/>
  <c r="F49" i="5"/>
  <c r="F52" i="5"/>
  <c r="I52" i="5"/>
  <c r="H52" i="5"/>
  <c r="E35" i="5"/>
  <c r="E38" i="5"/>
  <c r="E46" i="5"/>
  <c r="E49" i="5"/>
  <c r="E52" i="5"/>
  <c r="I51" i="5"/>
  <c r="H51" i="5"/>
  <c r="G50" i="5"/>
  <c r="F50" i="5"/>
  <c r="I50" i="5"/>
  <c r="H50" i="5"/>
  <c r="E50" i="5"/>
  <c r="I49" i="5"/>
  <c r="H49" i="5"/>
  <c r="I48" i="5"/>
  <c r="H48" i="5"/>
  <c r="F47" i="5"/>
  <c r="I47" i="5"/>
  <c r="H47" i="5"/>
  <c r="E47" i="5"/>
  <c r="I46" i="5"/>
  <c r="H46" i="5"/>
  <c r="I45" i="5"/>
  <c r="H45" i="5"/>
  <c r="I44" i="5"/>
  <c r="H44" i="5"/>
  <c r="I43" i="5"/>
  <c r="H43" i="5"/>
  <c r="I42" i="5"/>
  <c r="H42" i="5"/>
  <c r="G39" i="5"/>
  <c r="F39" i="5"/>
  <c r="I39" i="5"/>
  <c r="H39" i="5"/>
  <c r="E39" i="5"/>
  <c r="H38" i="5"/>
  <c r="I37" i="5"/>
  <c r="H37" i="5"/>
  <c r="G36" i="5"/>
  <c r="F36" i="5"/>
  <c r="I36" i="5"/>
  <c r="H36" i="5"/>
  <c r="E36" i="5"/>
  <c r="H35" i="5"/>
  <c r="I34" i="5"/>
  <c r="H34" i="5"/>
  <c r="H33" i="5"/>
  <c r="H32" i="5"/>
  <c r="I31" i="5"/>
  <c r="H31" i="5"/>
  <c r="G28" i="5"/>
  <c r="F28" i="5"/>
  <c r="I28" i="5"/>
  <c r="H28" i="5"/>
  <c r="E28" i="5"/>
  <c r="I27" i="5"/>
  <c r="H27" i="5"/>
  <c r="I26" i="5"/>
  <c r="H26" i="5"/>
  <c r="G25" i="5"/>
  <c r="F25" i="5"/>
  <c r="I25" i="5"/>
  <c r="H25" i="5"/>
  <c r="E25" i="5"/>
  <c r="I24" i="5"/>
  <c r="H24" i="5"/>
  <c r="I23" i="5"/>
  <c r="H23" i="5"/>
  <c r="H22" i="5"/>
  <c r="I21" i="5"/>
  <c r="H21" i="5"/>
  <c r="I20" i="5"/>
  <c r="H20" i="5"/>
  <c r="H19" i="5"/>
  <c r="I18" i="5"/>
  <c r="H18" i="5"/>
  <c r="I47" i="1"/>
  <c r="H47" i="1"/>
  <c r="G47" i="1"/>
  <c r="F47" i="1"/>
  <c r="E45" i="1"/>
  <c r="E48" i="1"/>
  <c r="E47" i="1"/>
  <c r="I21" i="1"/>
  <c r="H21" i="1"/>
  <c r="G24" i="1"/>
  <c r="F24" i="1"/>
  <c r="E24" i="1"/>
  <c r="E18" i="1"/>
  <c r="F18" i="1"/>
  <c r="E20" i="1"/>
  <c r="I50" i="4"/>
  <c r="J49" i="4"/>
  <c r="J50" i="4"/>
  <c r="I49" i="4"/>
  <c r="H49" i="4"/>
  <c r="H50" i="4"/>
  <c r="G49" i="4"/>
  <c r="G50" i="4"/>
  <c r="F49" i="4"/>
  <c r="F50" i="4"/>
  <c r="J41" i="4"/>
  <c r="I41" i="4"/>
  <c r="H41" i="4"/>
  <c r="G41" i="4"/>
  <c r="F41" i="4"/>
  <c r="K40" i="4"/>
  <c r="J40" i="4"/>
  <c r="I40" i="4"/>
  <c r="H40" i="4"/>
  <c r="G40" i="4"/>
  <c r="F40" i="4"/>
  <c r="K39" i="4"/>
  <c r="J39" i="4"/>
  <c r="I39" i="4"/>
  <c r="H39" i="4"/>
  <c r="G39" i="4"/>
  <c r="F39" i="4"/>
  <c r="J38" i="4"/>
  <c r="I38" i="4"/>
  <c r="H38" i="4"/>
  <c r="G38" i="4"/>
  <c r="F38" i="4"/>
  <c r="K37" i="4"/>
  <c r="L37" i="4"/>
  <c r="L36" i="4"/>
  <c r="K36" i="4"/>
  <c r="L35" i="4"/>
  <c r="L39" i="4"/>
  <c r="E39" i="4"/>
  <c r="E35" i="4"/>
  <c r="L28" i="4"/>
  <c r="L32" i="4"/>
  <c r="K28" i="4"/>
  <c r="K32" i="4"/>
  <c r="J28" i="4"/>
  <c r="J32" i="4"/>
  <c r="I28" i="4"/>
  <c r="I32" i="4"/>
  <c r="H28" i="4"/>
  <c r="H32" i="4"/>
  <c r="G28" i="4"/>
  <c r="G32" i="4"/>
  <c r="F28" i="4"/>
  <c r="F32" i="4"/>
  <c r="E28" i="4"/>
  <c r="L27" i="4"/>
  <c r="L31" i="4"/>
  <c r="K27" i="4"/>
  <c r="K31" i="4"/>
  <c r="J27" i="4"/>
  <c r="J31" i="4"/>
  <c r="I27" i="4"/>
  <c r="I31" i="4"/>
  <c r="H27" i="4"/>
  <c r="H31" i="4"/>
  <c r="G27" i="4"/>
  <c r="G31" i="4"/>
  <c r="F27" i="4"/>
  <c r="F31" i="4"/>
  <c r="E27" i="4"/>
  <c r="E31" i="4"/>
  <c r="L26" i="4"/>
  <c r="L30" i="4"/>
  <c r="K26" i="4"/>
  <c r="K30" i="4"/>
  <c r="J26" i="4"/>
  <c r="J30" i="4"/>
  <c r="I26" i="4"/>
  <c r="I30" i="4"/>
  <c r="H26" i="4"/>
  <c r="H30" i="4"/>
  <c r="G26" i="4"/>
  <c r="G30" i="4"/>
  <c r="L25" i="4"/>
  <c r="K25" i="4"/>
  <c r="J25" i="4"/>
  <c r="I25" i="4"/>
  <c r="H25" i="4"/>
  <c r="G25" i="4"/>
  <c r="E24" i="4"/>
  <c r="E23" i="4"/>
  <c r="F22" i="4"/>
  <c r="F26" i="4"/>
  <c r="E22" i="4"/>
  <c r="E26" i="4"/>
  <c r="E29" i="4"/>
  <c r="L16" i="4"/>
  <c r="L19" i="4"/>
  <c r="K16" i="4"/>
  <c r="K19" i="4"/>
  <c r="J16" i="4"/>
  <c r="J19" i="4"/>
  <c r="I16" i="4"/>
  <c r="I19" i="4"/>
  <c r="H16" i="4"/>
  <c r="H19" i="4"/>
  <c r="G16" i="4"/>
  <c r="G19" i="4"/>
  <c r="L15" i="4"/>
  <c r="L18" i="4"/>
  <c r="K15" i="4"/>
  <c r="K18" i="4"/>
  <c r="J15" i="4"/>
  <c r="J18" i="4"/>
  <c r="I15" i="4"/>
  <c r="I18" i="4"/>
  <c r="H15" i="4"/>
  <c r="H18" i="4"/>
  <c r="G15" i="4"/>
  <c r="G18" i="4"/>
  <c r="F15" i="4"/>
  <c r="F18" i="4"/>
  <c r="E15" i="4"/>
  <c r="E18" i="4"/>
  <c r="L14" i="4"/>
  <c r="L17" i="4"/>
  <c r="K14" i="4"/>
  <c r="K17" i="4"/>
  <c r="J14" i="4"/>
  <c r="J17" i="4"/>
  <c r="I14" i="4"/>
  <c r="I17" i="4"/>
  <c r="H14" i="4"/>
  <c r="H17" i="4"/>
  <c r="G14" i="4"/>
  <c r="G17" i="4"/>
  <c r="E13" i="4"/>
  <c r="E12" i="4"/>
  <c r="F11" i="4"/>
  <c r="F16" i="4"/>
  <c r="E11" i="4"/>
  <c r="E14" i="4"/>
  <c r="E17" i="4"/>
  <c r="F10" i="4"/>
  <c r="E10" i="4"/>
  <c r="I46" i="4"/>
  <c r="I42" i="4"/>
  <c r="I44" i="4"/>
  <c r="F46" i="4"/>
  <c r="J46" i="4"/>
  <c r="J48" i="4"/>
  <c r="J42" i="4"/>
  <c r="J44" i="4"/>
  <c r="I43" i="4"/>
  <c r="I47" i="4"/>
  <c r="F19" i="4"/>
  <c r="E16" i="4"/>
  <c r="E19" i="4"/>
  <c r="J47" i="4"/>
  <c r="J43" i="4"/>
  <c r="F30" i="4"/>
  <c r="E30" i="4"/>
  <c r="F29" i="4"/>
  <c r="E32" i="4"/>
  <c r="L49" i="4"/>
  <c r="L50" i="4"/>
  <c r="L41" i="4"/>
  <c r="E37" i="4"/>
  <c r="F14" i="4"/>
  <c r="F17" i="4"/>
  <c r="F25" i="4"/>
  <c r="E25" i="4"/>
  <c r="G46" i="4"/>
  <c r="G42" i="4"/>
  <c r="K46" i="4"/>
  <c r="K42" i="4"/>
  <c r="G47" i="4"/>
  <c r="G43" i="4"/>
  <c r="K47" i="4"/>
  <c r="I29" i="4"/>
  <c r="H46" i="4"/>
  <c r="H42" i="4"/>
  <c r="L46" i="4"/>
  <c r="L42" i="4"/>
  <c r="H47" i="4"/>
  <c r="H43" i="4"/>
  <c r="L47" i="4"/>
  <c r="L43" i="4"/>
  <c r="J29" i="4"/>
  <c r="L40" i="4"/>
  <c r="E40" i="4"/>
  <c r="E36" i="4"/>
  <c r="G29" i="4"/>
  <c r="K29" i="4"/>
  <c r="K38" i="4"/>
  <c r="K41" i="4"/>
  <c r="K49" i="4"/>
  <c r="H29" i="4"/>
  <c r="L29" i="4"/>
  <c r="L38" i="4"/>
  <c r="H48" i="4"/>
  <c r="G44" i="4"/>
  <c r="F48" i="4"/>
  <c r="E46" i="4"/>
  <c r="K50" i="4"/>
  <c r="E50" i="4"/>
  <c r="E49" i="4"/>
  <c r="L44" i="4"/>
  <c r="G48" i="4"/>
  <c r="F47" i="4"/>
  <c r="E47" i="4"/>
  <c r="F43" i="4"/>
  <c r="E43" i="4"/>
  <c r="E41" i="4"/>
  <c r="L48" i="4"/>
  <c r="K43" i="4"/>
  <c r="K44" i="4"/>
  <c r="I48" i="4"/>
  <c r="E38" i="4"/>
  <c r="H44" i="4"/>
  <c r="K48" i="4"/>
  <c r="F42" i="4"/>
  <c r="F44" i="4"/>
  <c r="E44" i="4"/>
  <c r="E42" i="4"/>
  <c r="E48" i="4"/>
  <c r="G58" i="1"/>
  <c r="E58" i="1"/>
  <c r="H22" i="1"/>
  <c r="G23" i="1"/>
  <c r="E23" i="1"/>
  <c r="G46" i="1"/>
  <c r="E46" i="1"/>
  <c r="F44" i="1"/>
  <c r="I44" i="1"/>
  <c r="F43" i="1"/>
  <c r="F46" i="1"/>
  <c r="H44" i="1"/>
  <c r="E25" i="1"/>
  <c r="F33" i="1"/>
  <c r="H33" i="1"/>
  <c r="F32" i="1"/>
  <c r="G35" i="1"/>
  <c r="G38" i="1"/>
  <c r="E35" i="1"/>
  <c r="E38" i="1"/>
  <c r="F27" i="1"/>
  <c r="F55" i="1"/>
  <c r="F23" i="1"/>
  <c r="H32" i="1"/>
  <c r="E27" i="1"/>
  <c r="E55" i="1"/>
  <c r="F25" i="1"/>
  <c r="F35" i="1"/>
  <c r="F38" i="1"/>
  <c r="H38" i="1"/>
  <c r="F58" i="1"/>
  <c r="H24" i="1"/>
  <c r="I24" i="1"/>
  <c r="G27" i="1"/>
  <c r="G55" i="1"/>
  <c r="G25" i="1"/>
  <c r="H35" i="1"/>
  <c r="I19" i="1"/>
  <c r="H19" i="1"/>
  <c r="H25" i="1"/>
  <c r="I25" i="1"/>
  <c r="H27" i="1"/>
  <c r="I27" i="1"/>
  <c r="F59" i="1"/>
  <c r="E59" i="1"/>
  <c r="H57" i="1"/>
  <c r="I43" i="1"/>
  <c r="H43" i="1"/>
  <c r="I20" i="1"/>
  <c r="I31" i="1"/>
  <c r="I18" i="1"/>
  <c r="I46" i="1"/>
  <c r="G49" i="1"/>
  <c r="G52" i="1"/>
  <c r="E49" i="1"/>
  <c r="E52" i="1"/>
  <c r="H46" i="1"/>
  <c r="F49" i="1"/>
  <c r="F52" i="1"/>
  <c r="H52" i="1"/>
  <c r="I49" i="1"/>
  <c r="H55" i="1"/>
  <c r="I52" i="1"/>
  <c r="H49" i="1"/>
  <c r="G26" i="1"/>
  <c r="I23" i="1"/>
  <c r="F26" i="1"/>
  <c r="E26" i="1"/>
  <c r="G45" i="1"/>
  <c r="F45" i="1"/>
  <c r="F48" i="1"/>
  <c r="I42" i="1"/>
  <c r="H42" i="1"/>
  <c r="F34" i="1"/>
  <c r="G34" i="1"/>
  <c r="G36" i="1"/>
  <c r="E34" i="1"/>
  <c r="H31" i="1"/>
  <c r="H20" i="1"/>
  <c r="H23" i="1"/>
  <c r="H18" i="1"/>
  <c r="F37" i="1"/>
  <c r="F51" i="1"/>
  <c r="F36" i="1"/>
  <c r="E37" i="1"/>
  <c r="E39" i="1"/>
  <c r="E36" i="1"/>
  <c r="G28" i="1"/>
  <c r="F28" i="1"/>
  <c r="E28" i="1"/>
  <c r="I26" i="1"/>
  <c r="I58" i="1"/>
  <c r="H58" i="1"/>
  <c r="G59" i="1"/>
  <c r="H45" i="1"/>
  <c r="G48" i="1"/>
  <c r="I45" i="1"/>
  <c r="I34" i="1"/>
  <c r="G37" i="1"/>
  <c r="G39" i="1"/>
  <c r="H26" i="1"/>
  <c r="H34" i="1"/>
  <c r="F54" i="1"/>
  <c r="F56" i="1"/>
  <c r="F50" i="1"/>
  <c r="G51" i="1"/>
  <c r="H36" i="1"/>
  <c r="I36" i="1"/>
  <c r="E51" i="1"/>
  <c r="H37" i="1"/>
  <c r="F39" i="1"/>
  <c r="I28" i="1"/>
  <c r="H28" i="1"/>
  <c r="I59" i="1"/>
  <c r="H59" i="1"/>
  <c r="I48" i="1"/>
  <c r="H48" i="1"/>
  <c r="I37" i="1"/>
  <c r="G54" i="1"/>
  <c r="G56" i="1"/>
  <c r="I56" i="1"/>
  <c r="G50" i="1"/>
  <c r="I50" i="1"/>
  <c r="E54" i="1"/>
  <c r="E56" i="1"/>
  <c r="E50" i="1"/>
  <c r="H51" i="1"/>
  <c r="I51" i="1"/>
  <c r="I39" i="1"/>
  <c r="H39" i="1"/>
  <c r="H56" i="1"/>
  <c r="I54" i="1"/>
  <c r="H50" i="1"/>
  <c r="H54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<sst xmlns="http://schemas.openxmlformats.org/spreadsheetml/2006/main" count="635" uniqueCount="122">
  <si>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</si>
  <si>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</si>
  <si>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</si>
  <si>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</si>
  <si>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</si>
  <si>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</si>
  <si>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</si>
  <si>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</si>
  <si>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</si>
  <si>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</si>
  <si>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</si>
  <si>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</si>
  <si>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</si>
  <si>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</si>
  <si>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</si>
  <si>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</si>
  <si>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</si>
  <si>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</si>
  <si>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</si>
  <si>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</si>
  <si>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</si>
  <si>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</si>
  <si>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</si>
  <si>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</si>
  <si>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</si>
  <si>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</si>
  <si>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</si>
  <si>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</si>
  <si>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</si>
  <si>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</si>
  <si>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</si>
  <si>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</si>
  <si>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</si>
  <si>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</si>
  <si>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</si>
  <si>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</si>
  <si>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</si>
  <si>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</si>
  <si>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</si>
  <si>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</si>
  <si>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</si>
  <si>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 том числе</t>
  </si>
  <si>
    <t>(соисполнитель)</t>
  </si>
  <si>
    <t xml:space="preserve">Дата составления отчета 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</si>
  <si>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</si>
  <si>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</si>
  <si>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</si>
  <si>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</si>
  <si>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</si>
  <si>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</si>
  <si>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</si>
  <si>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</si>
  <si>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Санитарный отлов безнадзорных и бродячих животных</t>
  </si>
  <si>
    <t>Премирование работников организаций, добившихся наивысших результатов в работе по благоустройству муниципального образования город Югорск</t>
  </si>
  <si>
    <t>Всего</t>
  </si>
  <si>
    <t>Бочарова О.В.</t>
  </si>
  <si>
    <t>Мероприятия программы</t>
  </si>
  <si>
    <t>Ответственный исполнитель/ соисполнитель</t>
  </si>
  <si>
    <t>Финансовые затраты на реализацию, тыс.руб.</t>
  </si>
  <si>
    <t>2014 год</t>
  </si>
  <si>
    <t>2015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</si>
  <si>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</si>
  <si>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</si>
  <si>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</si>
  <si>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</si>
  <si>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</si>
  <si>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Цель: "Комплексное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города"</t>
  </si>
  <si>
    <t>Подпрограмма 1 «Благоустройство территорий города Югорска на 2014-2020 годы»</t>
  </si>
  <si>
    <t>Задача 1.Развитие и поддержка инициатив жителей города по благоустройству территорий</t>
  </si>
  <si>
    <t>бюджет МО</t>
  </si>
  <si>
    <t>50 601,5</t>
  </si>
  <si>
    <t>бюджет АО</t>
  </si>
  <si>
    <t>Благоустройство придомовой территории многоквартирного дома по итогам ежегодного конкурса "Многоквар-тирный дом образцового содержания"</t>
  </si>
  <si>
    <t>Итого по задаче 1</t>
  </si>
  <si>
    <t>в том числе:</t>
  </si>
  <si>
    <t>Итого по подпрограмме 1</t>
  </si>
  <si>
    <t>744 01,5</t>
  </si>
  <si>
    <t>Подпрограмма 2 «Содержание и текущий ремонт объектов благоустройства в городе Югорске на 2014-2020 годы»</t>
  </si>
  <si>
    <t>Задача 1. Приведение объектов благоустройства  в надлежащее санитарно-техническом состояние</t>
  </si>
  <si>
    <t>Премирование работников организаций, добившихся наивысших результатов, по результатам региональных конкурсов в области энергосбережения и сфере жилищно-коммунального комплекса</t>
  </si>
  <si>
    <t>УБУиО</t>
  </si>
  <si>
    <t>Итого по подпрограмме 2</t>
  </si>
  <si>
    <t xml:space="preserve">Отдельное мероприятие  «Санитарный отлов безнадзорных и бродячих  животных» </t>
  </si>
  <si>
    <t>Задача 1. Регулирование численности безнадзорных и бродячих животных</t>
  </si>
  <si>
    <t xml:space="preserve">Санитарный отлов безнадзорных и бродячих  животных </t>
  </si>
  <si>
    <t>Итого по отдельному мероприятию</t>
  </si>
  <si>
    <t xml:space="preserve">Всего по муниципальной программе </t>
  </si>
  <si>
    <t>Ответственный исполнитель  ДЖКиСК</t>
  </si>
  <si>
    <t xml:space="preserve">Соисполнитель Управление бухгалтерского учета и отчетности </t>
  </si>
  <si>
    <t>Перечень мероприятий муниципальной программы «Благоустройство города Югорска на 2014-2020 годы»</t>
  </si>
  <si>
    <t>таблица 2</t>
  </si>
  <si>
    <t>1.1</t>
  </si>
  <si>
    <t>1.2</t>
  </si>
  <si>
    <t>1.3</t>
  </si>
  <si>
    <t>О внесении изменений в постановление администрации города Югорска от 31.10.2013 № 3272</t>
  </si>
  <si>
    <t>от 25.11.2014 №6406</t>
  </si>
  <si>
    <t>Благоустройство придомовой территории многоквартирного дома по итогам ежегодного конкурса "Многоквартирный дом образцового содержания"</t>
  </si>
  <si>
    <t xml:space="preserve"> в том числе:</t>
  </si>
  <si>
    <t>Всего по муниципальной программе,</t>
  </si>
  <si>
    <t>(34675)7-03-66</t>
  </si>
  <si>
    <t>Подпрограмма 2 "Содержание и текущий ремонт объектов благоустройства в городе Югорске на 2014-2020 годы"</t>
  </si>
  <si>
    <t>Таблица 2</t>
  </si>
  <si>
    <t xml:space="preserve">Перечень мероприятий муниципальной программы "Благоустройство города Югорска на 2014-2020 годы" </t>
  </si>
  <si>
    <t>с учетом ноября 2014г</t>
  </si>
  <si>
    <t>1</t>
  </si>
  <si>
    <t xml:space="preserve">ВСЕГО ПО МУНИЦИПАЛЬНОЙ ПРОГРАММЕ </t>
  </si>
  <si>
    <t>Работы будут выполняться в летнее время</t>
  </si>
  <si>
    <t>Оплата производится по факту выполненных работ</t>
  </si>
  <si>
    <t>Работы будут выполняться после определения победителя конкурса, конкурс проводится ко дню города</t>
  </si>
  <si>
    <t>по состоянию на  30 июня 2015 года</t>
  </si>
  <si>
    <t>Оплата производится по факту выполненных работ, основная часть выполняется в летний период</t>
  </si>
  <si>
    <t>Работы будут выполняться в летнее время, конкурсы проводиться в июле</t>
  </si>
  <si>
    <r>
      <t>14</t>
    </r>
    <r>
      <rPr>
        <u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/  июля  /2015 года</t>
    </r>
  </si>
  <si>
    <t>Бандурин В.К.</t>
  </si>
  <si>
    <r>
      <rPr>
        <u/>
        <sz val="12"/>
        <rFont val="Times New Roman"/>
        <family val="1"/>
        <charset val="204"/>
      </rPr>
      <t xml:space="preserve">09 </t>
    </r>
    <r>
      <rPr>
        <sz val="12"/>
        <rFont val="Times New Roman"/>
        <family val="1"/>
        <charset val="204"/>
      </rPr>
      <t>/  октября  /2015 года</t>
    </r>
  </si>
  <si>
    <t>Работы будут выполняться в октябре, контракт заключен</t>
  </si>
  <si>
    <t>Оплата производится в соответствии с контрактами, основная часть работ выполняется в летний период</t>
  </si>
  <si>
    <t>Оплата производится по факту выполненных работ, выполнение закрывается в следующем за отчетным месяце</t>
  </si>
  <si>
    <t>по состоянию на  30 сентября 2015 года</t>
  </si>
  <si>
    <t>Работы выполнены (конкурсы проведены  в июле), подрядные организации подготавливают документацию, оплата пройдет в октябре</t>
  </si>
  <si>
    <t>по состоянию на  31 декабря 2015 года</t>
  </si>
  <si>
    <r>
      <rPr>
        <u/>
        <sz val="12"/>
        <rFont val="Times New Roman"/>
        <family val="1"/>
        <charset val="204"/>
      </rPr>
      <t xml:space="preserve">15 </t>
    </r>
    <r>
      <rPr>
        <sz val="12"/>
        <rFont val="Times New Roman"/>
        <family val="1"/>
        <charset val="204"/>
      </rPr>
      <t xml:space="preserve">/ </t>
    </r>
    <r>
      <rPr>
        <u/>
        <sz val="12"/>
        <rFont val="Times New Roman"/>
        <family val="1"/>
        <charset val="204"/>
      </rPr>
      <t xml:space="preserve">января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</si>
</sst>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0\.00\.00"/>
    <numFmt numFmtId="167" formatCode="#,##0.0_ ;[Red]\-#,##0.0\ "/>
  </numFmts>
  <fonts count="3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00B0F0"/>
      <name val="Arial Cyr"/>
      <family val="2"/>
      <charset val="204"/>
    </font>
    <font>
      <sz val="9"/>
      <color rgb="FF0000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8" fillId="0" borderId="0"/>
    <xf numFmtId="0" fontId="1" fillId="0" borderId="0"/>
    <xf numFmtId="0" fontId="2" fillId="0" borderId="0"/>
  </cellStyleXfs>
  <cellXfs count="492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6" fillId="0" borderId="0" xfId="1" applyFont="1" applyBorder="1" applyAlignment="1">
      <alignment vertical="center"/>
    </xf>
    <xf numFmtId="0" fontId="1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6" fillId="0" borderId="10" xfId="1" applyFont="1" applyBorder="1" applyAlignment="1">
      <alignment vertical="center"/>
    </xf>
    <xf numFmtId="0" fontId="6" fillId="0" borderId="10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49" fontId="14" fillId="0" borderId="0" xfId="1" applyNumberFormat="1" applyFont="1" applyBorder="1" applyAlignment="1">
      <alignment horizontal="center" vertical="top" wrapText="1"/>
    </xf>
    <xf numFmtId="49" fontId="15" fillId="0" borderId="11" xfId="0" applyNumberFormat="1" applyFont="1" applyBorder="1" applyAlignment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2" fillId="0" borderId="10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8" fillId="0" borderId="1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164" fontId="24" fillId="0" borderId="5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8" fillId="0" borderId="30" xfId="1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wrapText="1"/>
    </xf>
    <xf numFmtId="49" fontId="15" fillId="0" borderId="0" xfId="0" applyNumberFormat="1" applyFont="1" applyBorder="1" applyAlignment="1">
      <alignment vertical="top" wrapText="1"/>
    </xf>
    <xf numFmtId="49" fontId="14" fillId="0" borderId="7" xfId="1" applyNumberFormat="1" applyFont="1" applyFill="1" applyBorder="1" applyAlignment="1">
      <alignment vertical="center" wrapText="1"/>
    </xf>
    <xf numFmtId="49" fontId="3" fillId="0" borderId="7" xfId="1" applyNumberFormat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4" fontId="24" fillId="0" borderId="3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16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/>
    <xf numFmtId="4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28" fillId="0" borderId="0" xfId="2"/>
    <xf numFmtId="0" fontId="3" fillId="0" borderId="5" xfId="2" applyFont="1" applyBorder="1" applyAlignment="1">
      <alignment horizontal="center" vertical="center" wrapText="1"/>
    </xf>
    <xf numFmtId="0" fontId="30" fillId="0" borderId="0" xfId="2" applyFont="1" applyAlignmen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6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5" xfId="2" applyNumberFormat="1" applyFont="1" applyBorder="1" applyAlignment="1">
      <alignment horizontal="center" vertical="center" wrapText="1"/>
    </xf>
    <xf numFmtId="164" fontId="23" fillId="0" borderId="6" xfId="2" applyNumberFormat="1" applyFont="1" applyBorder="1" applyAlignment="1">
      <alignment horizontal="center" vertical="center" wrapText="1"/>
    </xf>
    <xf numFmtId="164" fontId="2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6" xfId="4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Font="1"/>
    <xf numFmtId="0" fontId="3" fillId="0" borderId="38" xfId="2" applyFont="1" applyBorder="1" applyAlignment="1">
      <alignment horizontal="center" vertical="center" wrapText="1"/>
    </xf>
    <xf numFmtId="164" fontId="10" fillId="0" borderId="38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8" xfId="2" applyNumberFormat="1" applyFont="1" applyBorder="1" applyAlignment="1">
      <alignment horizontal="center" vertical="center" wrapText="1"/>
    </xf>
    <xf numFmtId="164" fontId="23" fillId="0" borderId="38" xfId="2" applyNumberFormat="1" applyFont="1" applyBorder="1" applyAlignment="1">
      <alignment horizontal="center" vertical="center" wrapText="1"/>
    </xf>
    <xf numFmtId="164" fontId="3" fillId="0" borderId="39" xfId="2" applyNumberFormat="1" applyFont="1" applyBorder="1" applyAlignment="1">
      <alignment horizontal="center" vertical="center" wrapText="1"/>
    </xf>
    <xf numFmtId="164" fontId="3" fillId="0" borderId="4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1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42" xfId="2" applyNumberFormat="1" applyFont="1" applyBorder="1" applyAlignment="1">
      <alignment horizontal="center" vertical="center" wrapText="1"/>
    </xf>
    <xf numFmtId="0" fontId="3" fillId="0" borderId="43" xfId="2" applyFont="1" applyBorder="1" applyAlignment="1">
      <alignment vertical="center" wrapText="1"/>
    </xf>
    <xf numFmtId="0" fontId="3" fillId="0" borderId="42" xfId="2" applyFont="1" applyBorder="1" applyAlignment="1">
      <alignment horizontal="center" vertical="center" wrapText="1"/>
    </xf>
    <xf numFmtId="164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4" xfId="2" applyNumberFormat="1" applyFont="1" applyBorder="1" applyAlignment="1">
      <alignment horizontal="center" vertical="center" wrapText="1"/>
    </xf>
    <xf numFmtId="164" fontId="23" fillId="0" borderId="44" xfId="2" applyNumberFormat="1" applyFont="1" applyBorder="1" applyAlignment="1">
      <alignment horizontal="center" vertical="center" wrapText="1"/>
    </xf>
    <xf numFmtId="164" fontId="23" fillId="0" borderId="45" xfId="2" applyNumberFormat="1" applyFont="1" applyBorder="1" applyAlignment="1">
      <alignment horizontal="center" vertical="center" wrapText="1"/>
    </xf>
    <xf numFmtId="164" fontId="2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7" xfId="4" applyNumberFormat="1" applyFont="1" applyFill="1" applyBorder="1" applyAlignment="1" applyProtection="1">
      <alignment horizontal="center" vertical="center" wrapText="1"/>
      <protection hidden="1"/>
    </xf>
    <xf numFmtId="49" fontId="32" fillId="0" borderId="37" xfId="2" applyNumberFormat="1" applyFont="1" applyBorder="1" applyAlignment="1">
      <alignment horizontal="center" vertical="center" wrapText="1"/>
    </xf>
    <xf numFmtId="166" fontId="23" fillId="0" borderId="20" xfId="4" applyNumberFormat="1" applyFont="1" applyFill="1" applyBorder="1" applyAlignment="1" applyProtection="1">
      <alignment horizontal="left" vertical="center" wrapText="1"/>
      <protection hidden="1"/>
    </xf>
    <xf numFmtId="0" fontId="23" fillId="0" borderId="9" xfId="2" applyFont="1" applyBorder="1" applyAlignment="1">
      <alignment horizontal="center" vertical="center" wrapText="1"/>
    </xf>
    <xf numFmtId="164" fontId="26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48" xfId="2" applyNumberFormat="1" applyFont="1" applyBorder="1" applyAlignment="1">
      <alignment horizontal="center" vertical="center"/>
    </xf>
    <xf numFmtId="164" fontId="23" fillId="0" borderId="48" xfId="4" applyNumberFormat="1" applyFont="1" applyFill="1" applyBorder="1" applyAlignment="1" applyProtection="1">
      <alignment horizontal="center" vertical="center"/>
      <protection hidden="1"/>
    </xf>
    <xf numFmtId="164" fontId="3" fillId="0" borderId="48" xfId="4" applyNumberFormat="1" applyFont="1" applyFill="1" applyBorder="1" applyAlignment="1" applyProtection="1">
      <alignment horizontal="center" vertical="center"/>
      <protection hidden="1"/>
    </xf>
    <xf numFmtId="49" fontId="11" fillId="0" borderId="44" xfId="2" applyNumberFormat="1" applyFont="1" applyBorder="1" applyAlignment="1">
      <alignment horizontal="center" vertical="center" wrapText="1"/>
    </xf>
    <xf numFmtId="0" fontId="10" fillId="0" borderId="49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164" fontId="26" fillId="0" borderId="1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8" xfId="2" applyNumberFormat="1" applyFont="1" applyBorder="1" applyAlignment="1">
      <alignment horizontal="center" vertical="center" wrapText="1"/>
    </xf>
    <xf numFmtId="164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8" xfId="2" applyNumberFormat="1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166" fontId="33" fillId="0" borderId="19" xfId="4" applyNumberFormat="1" applyFont="1" applyFill="1" applyBorder="1" applyAlignment="1" applyProtection="1">
      <alignment horizontal="left" vertical="center" wrapText="1"/>
      <protection hidden="1"/>
    </xf>
    <xf numFmtId="0" fontId="3" fillId="0" borderId="9" xfId="2" applyFont="1" applyBorder="1" applyAlignment="1">
      <alignment horizontal="center" vertical="center" wrapText="1"/>
    </xf>
    <xf numFmtId="164" fontId="10" fillId="0" borderId="19" xfId="4" applyNumberFormat="1" applyFont="1" applyFill="1" applyBorder="1" applyAlignment="1" applyProtection="1">
      <alignment horizontal="center" vertical="center"/>
      <protection hidden="1"/>
    </xf>
    <xf numFmtId="164" fontId="23" fillId="0" borderId="9" xfId="2" applyNumberFormat="1" applyFont="1" applyBorder="1" applyAlignment="1">
      <alignment horizontal="center" vertical="center"/>
    </xf>
    <xf numFmtId="164" fontId="3" fillId="0" borderId="48" xfId="2" applyNumberFormat="1" applyFont="1" applyBorder="1" applyAlignment="1">
      <alignment horizontal="center" vertical="center"/>
    </xf>
    <xf numFmtId="49" fontId="11" fillId="0" borderId="48" xfId="2" applyNumberFormat="1" applyFont="1" applyBorder="1" applyAlignment="1">
      <alignment vertical="center" wrapText="1"/>
    </xf>
    <xf numFmtId="0" fontId="11" fillId="0" borderId="48" xfId="2" applyFont="1" applyBorder="1" applyAlignment="1">
      <alignment vertical="center" wrapText="1"/>
    </xf>
    <xf numFmtId="164" fontId="10" fillId="0" borderId="48" xfId="2" applyNumberFormat="1" applyFont="1" applyBorder="1" applyAlignment="1">
      <alignment horizontal="center" vertical="center"/>
    </xf>
    <xf numFmtId="164" fontId="10" fillId="0" borderId="48" xfId="2" applyNumberFormat="1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0" fillId="0" borderId="48" xfId="2" applyFont="1" applyBorder="1" applyAlignment="1">
      <alignment horizontal="center" vertical="top" wrapText="1"/>
    </xf>
    <xf numFmtId="164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164" fontId="10" fillId="0" borderId="52" xfId="2" applyNumberFormat="1" applyFont="1" applyBorder="1" applyAlignment="1">
      <alignment horizontal="center" vertical="center"/>
    </xf>
    <xf numFmtId="164" fontId="10" fillId="0" borderId="52" xfId="4" applyNumberFormat="1" applyFont="1" applyFill="1" applyBorder="1" applyAlignment="1" applyProtection="1">
      <alignment horizontal="center" vertical="center"/>
      <protection hidden="1"/>
    </xf>
    <xf numFmtId="164" fontId="23" fillId="0" borderId="45" xfId="2" applyNumberFormat="1" applyFont="1" applyBorder="1" applyAlignment="1">
      <alignment horizontal="center" vertical="center"/>
    </xf>
    <xf numFmtId="164" fontId="2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6" xfId="4" applyNumberFormat="1" applyFont="1" applyFill="1" applyBorder="1" applyAlignment="1" applyProtection="1">
      <alignment horizontal="center" vertical="center"/>
      <protection hidden="1"/>
    </xf>
    <xf numFmtId="0" fontId="3" fillId="0" borderId="57" xfId="2" applyFont="1" applyBorder="1" applyAlignment="1">
      <alignment horizontal="center" vertical="center" wrapText="1"/>
    </xf>
    <xf numFmtId="164" fontId="10" fillId="0" borderId="58" xfId="4" applyNumberFormat="1" applyFont="1" applyFill="1" applyBorder="1" applyAlignment="1" applyProtection="1">
      <alignment horizontal="center" vertical="center"/>
      <protection hidden="1"/>
    </xf>
    <xf numFmtId="164" fontId="3" fillId="0" borderId="57" xfId="2" applyNumberFormat="1" applyFont="1" applyBorder="1" applyAlignment="1">
      <alignment horizontal="center" vertical="center"/>
    </xf>
    <xf numFmtId="164" fontId="23" fillId="0" borderId="57" xfId="2" applyNumberFormat="1" applyFont="1" applyBorder="1" applyAlignment="1">
      <alignment horizontal="center" vertical="center"/>
    </xf>
    <xf numFmtId="164" fontId="23" fillId="0" borderId="57" xfId="4" applyNumberFormat="1" applyFont="1" applyFill="1" applyBorder="1" applyAlignment="1" applyProtection="1">
      <alignment horizontal="center" vertical="center"/>
      <protection hidden="1"/>
    </xf>
    <xf numFmtId="167" fontId="3" fillId="0" borderId="57" xfId="4" applyNumberFormat="1" applyFont="1" applyFill="1" applyBorder="1" applyAlignment="1" applyProtection="1">
      <alignment horizontal="center" vertical="center"/>
      <protection hidden="1"/>
    </xf>
    <xf numFmtId="49" fontId="11" fillId="0" borderId="37" xfId="2" applyNumberFormat="1" applyFont="1" applyBorder="1" applyAlignment="1">
      <alignment horizontal="center" vertical="center" wrapText="1"/>
    </xf>
    <xf numFmtId="166" fontId="34" fillId="0" borderId="37" xfId="4" applyNumberFormat="1" applyFont="1" applyFill="1" applyBorder="1" applyAlignment="1" applyProtection="1">
      <alignment horizontal="left" vertical="center" wrapText="1"/>
      <protection hidden="1"/>
    </xf>
    <xf numFmtId="164" fontId="10" fillId="0" borderId="57" xfId="2" applyNumberFormat="1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 wrapText="1"/>
    </xf>
    <xf numFmtId="164" fontId="10" fillId="0" borderId="57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58" xfId="2" applyNumberFormat="1" applyFont="1" applyBorder="1" applyAlignment="1">
      <alignment horizontal="center" vertical="center"/>
    </xf>
    <xf numFmtId="164" fontId="26" fillId="0" borderId="49" xfId="2" applyNumberFormat="1" applyFont="1" applyBorder="1" applyAlignment="1">
      <alignment horizontal="center" vertical="center"/>
    </xf>
    <xf numFmtId="164" fontId="10" fillId="0" borderId="49" xfId="2" applyNumberFormat="1" applyFont="1" applyBorder="1" applyAlignment="1">
      <alignment horizontal="center" vertical="center"/>
    </xf>
    <xf numFmtId="49" fontId="3" fillId="0" borderId="44" xfId="2" applyNumberFormat="1" applyFont="1" applyBorder="1" applyAlignment="1">
      <alignment vertical="center" wrapText="1"/>
    </xf>
    <xf numFmtId="0" fontId="10" fillId="0" borderId="59" xfId="2" applyFont="1" applyBorder="1" applyAlignment="1">
      <alignment vertical="center"/>
    </xf>
    <xf numFmtId="0" fontId="10" fillId="0" borderId="60" xfId="2" applyFont="1" applyBorder="1" applyAlignment="1">
      <alignment vertical="center"/>
    </xf>
    <xf numFmtId="0" fontId="3" fillId="0" borderId="58" xfId="2" applyFont="1" applyBorder="1" applyAlignment="1">
      <alignment vertical="center"/>
    </xf>
    <xf numFmtId="164" fontId="26" fillId="0" borderId="57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164" fontId="24" fillId="0" borderId="48" xfId="2" applyNumberFormat="1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38" xfId="2" applyNumberFormat="1" applyFont="1" applyBorder="1" applyAlignment="1">
      <alignment horizontal="center" vertical="center" wrapText="1"/>
    </xf>
    <xf numFmtId="164" fontId="8" fillId="0" borderId="44" xfId="2" applyNumberFormat="1" applyFont="1" applyBorder="1" applyAlignment="1">
      <alignment horizontal="center" vertical="center" wrapText="1"/>
    </xf>
    <xf numFmtId="164" fontId="8" fillId="0" borderId="48" xfId="2" applyNumberFormat="1" applyFont="1" applyBorder="1" applyAlignment="1">
      <alignment horizontal="center" vertical="center"/>
    </xf>
    <xf numFmtId="164" fontId="8" fillId="0" borderId="57" xfId="2" applyNumberFormat="1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24" fillId="0" borderId="5" xfId="2" applyNumberFormat="1" applyFont="1" applyBorder="1" applyAlignment="1">
      <alignment horizontal="center" vertical="center" wrapText="1"/>
    </xf>
    <xf numFmtId="164" fontId="24" fillId="0" borderId="57" xfId="0" applyNumberFormat="1" applyFont="1" applyFill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 wrapText="1"/>
    </xf>
    <xf numFmtId="164" fontId="8" fillId="0" borderId="57" xfId="1" applyNumberFormat="1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164" fontId="24" fillId="2" borderId="5" xfId="1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24" fillId="0" borderId="44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165" fontId="38" fillId="0" borderId="5" xfId="0" applyNumberFormat="1" applyFont="1" applyFill="1" applyBorder="1" applyAlignment="1">
      <alignment horizontal="center" vertical="center" wrapText="1"/>
    </xf>
    <xf numFmtId="164" fontId="38" fillId="0" borderId="5" xfId="2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wrapText="1"/>
    </xf>
    <xf numFmtId="164" fontId="4" fillId="0" borderId="10" xfId="0" applyNumberFormat="1" applyFont="1" applyFill="1" applyBorder="1" applyAlignment="1" applyProtection="1">
      <alignment horizontal="center" wrapText="1"/>
    </xf>
    <xf numFmtId="0" fontId="14" fillId="0" borderId="11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8" fillId="0" borderId="62" xfId="0" applyNumberFormat="1" applyFont="1" applyFill="1" applyBorder="1" applyAlignment="1" applyProtection="1">
      <alignment horizontal="center" vertical="center" wrapText="1"/>
    </xf>
    <xf numFmtId="0" fontId="8" fillId="0" borderId="66" xfId="0" applyNumberFormat="1" applyFont="1" applyFill="1" applyBorder="1" applyAlignment="1" applyProtection="1">
      <alignment horizontal="center" vertical="center" wrapText="1"/>
    </xf>
    <xf numFmtId="0" fontId="8" fillId="0" borderId="49" xfId="0" applyNumberFormat="1" applyFont="1" applyFill="1" applyBorder="1" applyAlignment="1" applyProtection="1">
      <alignment horizontal="center" vertical="center" wrapText="1"/>
    </xf>
    <xf numFmtId="0" fontId="16" fillId="2" borderId="15" xfId="0" applyNumberFormat="1" applyFont="1" applyFill="1" applyBorder="1" applyAlignment="1" applyProtection="1">
      <alignment horizontal="center" vertical="center" wrapText="1"/>
    </xf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16" fillId="2" borderId="33" xfId="0" applyNumberFormat="1" applyFont="1" applyFill="1" applyBorder="1" applyAlignment="1" applyProtection="1">
      <alignment horizontal="center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14" fillId="0" borderId="64" xfId="1" applyNumberFormat="1" applyFont="1" applyFill="1" applyBorder="1" applyAlignment="1">
      <alignment horizontal="center" vertical="center" wrapText="1"/>
    </xf>
    <xf numFmtId="49" fontId="14" fillId="0" borderId="65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49" fontId="3" fillId="0" borderId="22" xfId="1" applyNumberFormat="1" applyFont="1" applyBorder="1" applyAlignment="1">
      <alignment horizontal="center" vertical="center" wrapText="1"/>
    </xf>
    <xf numFmtId="49" fontId="3" fillId="0" borderId="23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49" fontId="3" fillId="0" borderId="63" xfId="1" applyNumberFormat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5" fillId="0" borderId="44" xfId="2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49" fontId="3" fillId="0" borderId="44" xfId="2" applyNumberFormat="1" applyFont="1" applyBorder="1" applyAlignment="1">
      <alignment horizontal="center" vertical="center" wrapText="1"/>
    </xf>
    <xf numFmtId="49" fontId="3" fillId="0" borderId="37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54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166" fontId="35" fillId="0" borderId="53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20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44" xfId="2" applyNumberFormat="1" applyFont="1" applyBorder="1" applyAlignment="1">
      <alignment horizontal="center" vertical="center" wrapText="1"/>
    </xf>
    <xf numFmtId="49" fontId="11" fillId="0" borderId="37" xfId="2" applyNumberFormat="1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166" fontId="33" fillId="0" borderId="44" xfId="4" applyNumberFormat="1" applyFont="1" applyFill="1" applyBorder="1" applyAlignment="1" applyProtection="1">
      <alignment horizontal="left" vertical="center" wrapText="1"/>
      <protection hidden="1"/>
    </xf>
    <xf numFmtId="166" fontId="33" fillId="0" borderId="37" xfId="4" applyNumberFormat="1" applyFont="1" applyFill="1" applyBorder="1" applyAlignment="1" applyProtection="1">
      <alignment horizontal="left" vertical="center" wrapText="1"/>
      <protection hidden="1"/>
    </xf>
    <xf numFmtId="166" fontId="33" fillId="0" borderId="9" xfId="4" applyNumberFormat="1" applyFont="1" applyFill="1" applyBorder="1" applyAlignment="1" applyProtection="1">
      <alignment horizontal="left" vertical="center" wrapText="1"/>
      <protection hidden="1"/>
    </xf>
    <xf numFmtId="0" fontId="10" fillId="0" borderId="44" xfId="2" applyFont="1" applyBorder="1" applyAlignment="1">
      <alignment horizontal="center" vertical="top" wrapText="1"/>
    </xf>
    <xf numFmtId="0" fontId="10" fillId="0" borderId="37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49" fontId="11" fillId="0" borderId="45" xfId="2" applyNumberFormat="1" applyFont="1" applyBorder="1" applyAlignment="1">
      <alignment horizontal="center" vertical="center" wrapText="1"/>
    </xf>
    <xf numFmtId="49" fontId="11" fillId="0" borderId="53" xfId="2" applyNumberFormat="1" applyFont="1" applyBorder="1" applyAlignment="1">
      <alignment horizontal="center" vertical="center" wrapText="1"/>
    </xf>
    <xf numFmtId="49" fontId="11" fillId="0" borderId="54" xfId="2" applyNumberFormat="1" applyFont="1" applyBorder="1" applyAlignment="1">
      <alignment horizontal="center" vertical="center" wrapText="1"/>
    </xf>
    <xf numFmtId="166" fontId="34" fillId="0" borderId="44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37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37" xfId="2" applyFont="1" applyBorder="1" applyAlignment="1">
      <alignment horizontal="left" vertical="center" wrapText="1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0" xfId="2" applyFont="1" applyBorder="1" applyAlignment="1">
      <alignment horizontal="center" vertical="center" wrapText="1"/>
    </xf>
    <xf numFmtId="0" fontId="11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>
      <alignment horizontal="center" vertical="center" wrapText="1"/>
    </xf>
    <xf numFmtId="0" fontId="3" fillId="0" borderId="33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34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8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0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2" fillId="0" borderId="68" xfId="1" applyFont="1" applyBorder="1" applyAlignment="1">
      <alignment horizontal="center" vertical="center" wrapText="1"/>
    </xf>
    <xf numFmtId="0" fontId="12" fillId="0" borderId="68" xfId="1" applyFont="1" applyBorder="1" applyAlignment="1">
      <alignment horizontal="left" vertical="center" wrapText="1"/>
    </xf>
    <xf numFmtId="164" fontId="24" fillId="0" borderId="57" xfId="1" applyNumberFormat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49" fontId="3" fillId="0" borderId="69" xfId="1" applyNumberFormat="1" applyFont="1" applyBorder="1" applyAlignment="1">
      <alignment horizontal="center" vertical="center" wrapText="1"/>
    </xf>
    <xf numFmtId="164" fontId="24" fillId="0" borderId="5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center" vertical="center" wrapText="1"/>
    </xf>
    <xf numFmtId="165" fontId="38" fillId="0" borderId="5" xfId="1" applyNumberFormat="1" applyFont="1" applyFill="1" applyBorder="1" applyAlignment="1">
      <alignment horizontal="center" vertical="center" wrapText="1"/>
    </xf>
    <xf numFmtId="164" fontId="8" fillId="0" borderId="68" xfId="2" applyNumberFormat="1" applyFont="1" applyBorder="1" applyAlignment="1">
      <alignment horizontal="center" vertical="center" wrapText="1"/>
    </xf>
    <xf numFmtId="49" fontId="14" fillId="0" borderId="70" xfId="1" applyNumberFormat="1" applyFont="1" applyFill="1" applyBorder="1" applyAlignment="1">
      <alignment horizontal="center" vertical="center" wrapText="1"/>
    </xf>
    <xf numFmtId="164" fontId="24" fillId="0" borderId="68" xfId="2" applyNumberFormat="1" applyFont="1" applyBorder="1" applyAlignment="1">
      <alignment horizontal="center" vertical="center" wrapText="1"/>
    </xf>
    <xf numFmtId="164" fontId="8" fillId="0" borderId="5" xfId="2" applyNumberFormat="1" applyFont="1" applyBorder="1" applyAlignment="1">
      <alignment horizontal="center" vertical="center"/>
    </xf>
    <xf numFmtId="0" fontId="8" fillId="0" borderId="71" xfId="1" applyNumberFormat="1" applyFont="1" applyFill="1" applyBorder="1" applyAlignment="1" applyProtection="1">
      <alignment horizontal="center" vertical="center" wrapText="1"/>
    </xf>
    <xf numFmtId="0" fontId="8" fillId="0" borderId="72" xfId="1" applyNumberFormat="1" applyFont="1" applyFill="1" applyBorder="1" applyAlignment="1" applyProtection="1">
      <alignment horizontal="center" vertical="center" wrapText="1"/>
    </xf>
    <xf numFmtId="0" fontId="8" fillId="0" borderId="73" xfId="1" applyNumberFormat="1" applyFont="1" applyFill="1" applyBorder="1" applyAlignment="1" applyProtection="1">
      <alignment horizontal="center"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10" xfId="1" applyNumberFormat="1" applyFont="1" applyFill="1" applyBorder="1" applyAlignment="1" applyProtection="1">
      <alignment horizontal="center" vertical="center" wrapText="1"/>
    </xf>
    <xf numFmtId="0" fontId="8" fillId="0" borderId="19" xfId="1" applyNumberFormat="1" applyFont="1" applyFill="1" applyBorder="1" applyAlignment="1" applyProtection="1">
      <alignment horizontal="center" vertical="center" wrapText="1"/>
    </xf>
    <xf numFmtId="164" fontId="24" fillId="0" borderId="5" xfId="2" applyNumberFormat="1" applyFont="1" applyBorder="1" applyAlignment="1">
      <alignment horizontal="center" vertical="center"/>
    </xf>
    <xf numFmtId="0" fontId="36" fillId="0" borderId="61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12" fillId="0" borderId="73" xfId="1" applyFont="1" applyBorder="1" applyAlignment="1">
      <alignment horizontal="center" vertical="center" wrapText="1"/>
    </xf>
    <xf numFmtId="0" fontId="37" fillId="0" borderId="61" xfId="1" applyFont="1" applyBorder="1" applyAlignment="1">
      <alignment horizontal="center" vertical="center" wrapText="1"/>
    </xf>
    <xf numFmtId="0" fontId="11" fillId="0" borderId="68" xfId="1" applyFont="1" applyBorder="1" applyAlignment="1">
      <alignment horizontal="center" vertical="center" wrapText="1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0" fontId="16" fillId="2" borderId="67" xfId="1" applyNumberFormat="1" applyFont="1" applyFill="1" applyBorder="1" applyAlignment="1" applyProtection="1">
      <alignment horizontal="center" vertical="center" wrapText="1"/>
    </xf>
    <xf numFmtId="0" fontId="16" fillId="2" borderId="33" xfId="1" applyNumberFormat="1" applyFont="1" applyFill="1" applyBorder="1" applyAlignment="1" applyProtection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16" fillId="0" borderId="71" xfId="1" applyNumberFormat="1" applyFont="1" applyFill="1" applyBorder="1" applyAlignment="1" applyProtection="1">
      <alignment horizontal="center" vertical="center" wrapText="1"/>
    </xf>
    <xf numFmtId="0" fontId="16" fillId="0" borderId="72" xfId="1" applyNumberFormat="1" applyFont="1" applyFill="1" applyBorder="1" applyAlignment="1" applyProtection="1">
      <alignment horizontal="center" vertical="center" wrapText="1"/>
    </xf>
    <xf numFmtId="0" fontId="16" fillId="0" borderId="73" xfId="1" applyNumberFormat="1" applyFont="1" applyFill="1" applyBorder="1" applyAlignment="1" applyProtection="1">
      <alignment horizontal="center" vertical="center" wrapText="1"/>
    </xf>
    <xf numFmtId="0" fontId="16" fillId="0" borderId="24" xfId="1" applyNumberFormat="1" applyFont="1" applyFill="1" applyBorder="1" applyAlignment="1" applyProtection="1">
      <alignment horizontal="center" vertical="center" wrapText="1"/>
    </xf>
    <xf numFmtId="0" fontId="16" fillId="0" borderId="10" xfId="1" applyNumberFormat="1" applyFont="1" applyFill="1" applyBorder="1" applyAlignment="1" applyProtection="1">
      <alignment horizontal="center" vertical="center" wrapText="1"/>
    </xf>
    <xf numFmtId="0" fontId="16" fillId="0" borderId="19" xfId="1" applyNumberFormat="1" applyFont="1" applyFill="1" applyBorder="1" applyAlignment="1" applyProtection="1">
      <alignment horizontal="center" vertical="center" wrapText="1"/>
    </xf>
    <xf numFmtId="49" fontId="4" fillId="0" borderId="25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26" xfId="1" applyNumberFormat="1" applyFont="1" applyBorder="1" applyAlignment="1">
      <alignment horizontal="left" vertical="center" wrapText="1"/>
    </xf>
    <xf numFmtId="0" fontId="10" fillId="0" borderId="71" xfId="1" applyNumberFormat="1" applyFont="1" applyFill="1" applyBorder="1" applyAlignment="1" applyProtection="1">
      <alignment horizontal="center" vertical="center" wrapText="1"/>
    </xf>
    <xf numFmtId="0" fontId="10" fillId="0" borderId="72" xfId="1" applyNumberFormat="1" applyFont="1" applyFill="1" applyBorder="1" applyAlignment="1" applyProtection="1">
      <alignment horizontal="center" vertical="center" wrapText="1"/>
    </xf>
    <xf numFmtId="0" fontId="10" fillId="0" borderId="73" xfId="1" applyNumberFormat="1" applyFont="1" applyFill="1" applyBorder="1" applyAlignment="1" applyProtection="1">
      <alignment horizontal="center" vertical="center" wrapText="1"/>
    </xf>
    <xf numFmtId="0" fontId="10" fillId="0" borderId="25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center" vertical="center" wrapText="1"/>
    </xf>
    <xf numFmtId="0" fontId="10" fillId="0" borderId="24" xfId="1" applyNumberFormat="1" applyFont="1" applyFill="1" applyBorder="1" applyAlignment="1" applyProtection="1">
      <alignment horizontal="center" vertical="center" wrapText="1"/>
    </xf>
    <xf numFmtId="0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19" xfId="1" applyNumberFormat="1" applyFont="1" applyFill="1" applyBorder="1" applyAlignment="1" applyProtection="1">
      <alignment horizontal="center" vertical="center" wrapText="1"/>
    </xf>
    <xf numFmtId="0" fontId="10" fillId="0" borderId="27" xfId="1" applyNumberFormat="1" applyFont="1" applyFill="1" applyBorder="1" applyAlignment="1" applyProtection="1">
      <alignment horizontal="center" vertical="center" wrapText="1"/>
    </xf>
    <xf numFmtId="0" fontId="10" fillId="0" borderId="28" xfId="1" applyNumberFormat="1" applyFont="1" applyFill="1" applyBorder="1" applyAlignment="1" applyProtection="1">
      <alignment horizontal="center" vertical="center" wrapText="1"/>
    </xf>
    <xf numFmtId="0" fontId="10" fillId="0" borderId="29" xfId="1" applyNumberFormat="1" applyFont="1" applyFill="1" applyBorder="1" applyAlignment="1" applyProtection="1">
      <alignment horizontal="center" vertical="center" wrapText="1"/>
    </xf>
    <xf numFmtId="164" fontId="8" fillId="0" borderId="30" xfId="1" applyNumberFormat="1" applyFont="1" applyFill="1" applyBorder="1" applyAlignment="1">
      <alignment horizontal="center" vertical="center" wrapText="1"/>
    </xf>
    <xf numFmtId="165" fontId="8" fillId="0" borderId="30" xfId="1" applyNumberFormat="1" applyFont="1" applyFill="1" applyBorder="1" applyAlignment="1">
      <alignment horizontal="center" vertical="center" wrapText="1"/>
    </xf>
    <xf numFmtId="49" fontId="15" fillId="0" borderId="0" xfId="1" applyNumberFormat="1" applyFont="1" applyBorder="1" applyAlignment="1">
      <alignment vertical="center" wrapText="1"/>
    </xf>
    <xf numFmtId="0" fontId="12" fillId="0" borderId="0" xfId="1" applyNumberFormat="1" applyFont="1" applyFill="1" applyBorder="1" applyAlignment="1" applyProtection="1">
      <alignment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0" fontId="16" fillId="0" borderId="10" xfId="1" applyNumberFormat="1" applyFont="1" applyFill="1" applyBorder="1" applyAlignment="1" applyProtection="1">
      <alignment horizontal="center" wrapText="1"/>
    </xf>
    <xf numFmtId="164" fontId="12" fillId="0" borderId="10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49" fontId="15" fillId="0" borderId="72" xfId="1" applyNumberFormat="1" applyFont="1" applyBorder="1" applyAlignment="1">
      <alignment vertical="top" wrapText="1"/>
    </xf>
    <xf numFmtId="0" fontId="14" fillId="0" borderId="0" xfId="1" applyNumberFormat="1" applyFont="1" applyFill="1" applyBorder="1" applyAlignment="1" applyProtection="1">
      <alignment horizontal="center" vertical="top" wrapText="1"/>
    </xf>
    <xf numFmtId="0" fontId="14" fillId="0" borderId="0" xfId="1" applyNumberFormat="1" applyFont="1" applyFill="1" applyBorder="1" applyAlignment="1" applyProtection="1">
      <alignment horizontal="center" vertical="top" wrapText="1"/>
    </xf>
    <xf numFmtId="164" fontId="14" fillId="0" borderId="0" xfId="1" applyNumberFormat="1" applyFont="1" applyFill="1" applyBorder="1" applyAlignment="1" applyProtection="1">
      <alignment horizontal="center" vertical="top" wrapText="1"/>
    </xf>
    <xf numFmtId="164" fontId="14" fillId="0" borderId="0" xfId="1" applyNumberFormat="1" applyFont="1" applyFill="1" applyBorder="1" applyAlignment="1" applyProtection="1">
      <alignment horizontal="center" vertical="top" wrapText="1"/>
    </xf>
    <xf numFmtId="164" fontId="14" fillId="0" borderId="0" xfId="1" applyNumberFormat="1" applyFont="1" applyFill="1" applyBorder="1" applyAlignment="1">
      <alignment horizontal="center" vertical="top" wrapText="1"/>
    </xf>
    <xf numFmtId="49" fontId="15" fillId="0" borderId="0" xfId="1" applyNumberFormat="1" applyFont="1" applyBorder="1" applyAlignment="1">
      <alignment vertical="top" wrapText="1"/>
    </xf>
    <xf numFmtId="164" fontId="20" fillId="0" borderId="0" xfId="1" applyNumberFormat="1" applyFont="1" applyFill="1" applyBorder="1" applyAlignment="1">
      <alignment horizontal="center" vertical="top" wrapText="1"/>
    </xf>
    <xf numFmtId="164" fontId="12" fillId="0" borderId="10" xfId="1" applyNumberFormat="1" applyFont="1" applyFill="1" applyBorder="1" applyAlignment="1" applyProtection="1">
      <alignment horizontal="center" wrapText="1"/>
    </xf>
    <xf numFmtId="164" fontId="12" fillId="0" borderId="0" xfId="1" applyNumberFormat="1" applyFont="1" applyFill="1" applyBorder="1" applyAlignment="1" applyProtection="1">
      <alignment horizontal="center" wrapText="1"/>
    </xf>
    <xf numFmtId="164" fontId="8" fillId="0" borderId="10" xfId="1" applyNumberFormat="1" applyFont="1" applyFill="1" applyBorder="1" applyAlignment="1">
      <alignment horizontal="center" wrapText="1"/>
    </xf>
    <xf numFmtId="0" fontId="14" fillId="0" borderId="72" xfId="1" applyNumberFormat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>
      <alignment horizontal="center" vertical="center" wrapText="1"/>
    </xf>
    <xf numFmtId="49" fontId="15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164" fontId="13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center" wrapText="1"/>
    </xf>
    <xf numFmtId="0" fontId="4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0" xfId="1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79;&#1072;%203%20&#1082;&#1074;&#1072;&#1088;&#1090;&#1072;&#1083;%202015%20&#1087;&#1086;%20&#1052;&#1055;%20&#1041;&#1083;&#1072;&#1075;&#1086;&#1091;&#1089;&#1090;&#1088;&#1086;&#1081;&#1089;&#1090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за 3 кв. 2015"/>
      <sheetName val="Таблица  2 август"/>
      <sheetName val="отчет за 2 кв. 2015 "/>
      <sheetName val="Таблица  2 новая"/>
      <sheetName val="Лист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32"/>
  <sheetViews>
    <sheetView tabSelected="1" topLeftCell="A55" zoomScale="110" zoomScaleNormal="110" workbookViewId="0">
      <selection activeCell="G49" sqref="G49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321" t="s">
        <v>4</v>
      </c>
      <c r="J1" s="321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321" t="s">
        <v>5</v>
      </c>
      <c r="J2" s="321"/>
    </row>
    <row r="3" spans="1:14" ht="18" customHeight="1" x14ac:dyDescent="0.2">
      <c r="A3" s="322" t="s">
        <v>6</v>
      </c>
      <c r="B3" s="322"/>
      <c r="C3" s="322"/>
      <c r="D3" s="322"/>
      <c r="E3" s="322"/>
      <c r="F3" s="322"/>
      <c r="G3" s="322"/>
      <c r="H3" s="322"/>
      <c r="I3" s="322"/>
      <c r="J3" s="322"/>
      <c r="K3" s="2"/>
      <c r="L3" s="1"/>
      <c r="M3" s="1"/>
      <c r="N3" s="1"/>
    </row>
    <row r="4" spans="1:14" ht="18" customHeight="1" x14ac:dyDescent="0.2">
      <c r="A4" s="322" t="s">
        <v>7</v>
      </c>
      <c r="B4" s="322"/>
      <c r="C4" s="322"/>
      <c r="D4" s="322"/>
      <c r="E4" s="322"/>
      <c r="F4" s="322"/>
      <c r="G4" s="322"/>
      <c r="H4" s="322"/>
      <c r="I4" s="322"/>
      <c r="J4" s="322"/>
      <c r="K4" s="2"/>
      <c r="L4" s="1"/>
      <c r="M4" s="1"/>
      <c r="N4" s="1"/>
    </row>
    <row r="5" spans="1:14" ht="18" customHeight="1" x14ac:dyDescent="0.2">
      <c r="A5" s="322" t="s">
        <v>120</v>
      </c>
      <c r="B5" s="322"/>
      <c r="C5" s="322"/>
      <c r="D5" s="322"/>
      <c r="E5" s="322"/>
      <c r="F5" s="322"/>
      <c r="G5" s="322"/>
      <c r="H5" s="322"/>
      <c r="I5" s="322"/>
      <c r="J5" s="322"/>
      <c r="K5" s="2"/>
      <c r="L5" s="1"/>
      <c r="M5" s="1"/>
      <c r="N5" s="1"/>
    </row>
    <row r="6" spans="1:14" ht="19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320" t="s">
        <v>10</v>
      </c>
      <c r="B7" s="320"/>
      <c r="C7" s="320"/>
      <c r="D7" s="320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309" t="s">
        <v>1</v>
      </c>
      <c r="B12" s="310" t="s">
        <v>2</v>
      </c>
      <c r="C12" s="312" t="s">
        <v>12</v>
      </c>
      <c r="D12" s="310" t="s">
        <v>13</v>
      </c>
      <c r="E12" s="310" t="s">
        <v>14</v>
      </c>
      <c r="F12" s="312" t="s">
        <v>15</v>
      </c>
      <c r="G12" s="314" t="s">
        <v>16</v>
      </c>
      <c r="H12" s="316" t="s">
        <v>17</v>
      </c>
      <c r="I12" s="317"/>
      <c r="J12" s="318" t="s">
        <v>20</v>
      </c>
      <c r="K12" s="1"/>
      <c r="L12" s="1"/>
      <c r="M12" s="1"/>
      <c r="N12" s="1"/>
    </row>
    <row r="13" spans="1:14" ht="63" customHeight="1" x14ac:dyDescent="0.2">
      <c r="A13" s="300"/>
      <c r="B13" s="311"/>
      <c r="C13" s="313"/>
      <c r="D13" s="311"/>
      <c r="E13" s="311"/>
      <c r="F13" s="313"/>
      <c r="G13" s="315"/>
      <c r="H13" s="30" t="s">
        <v>18</v>
      </c>
      <c r="I13" s="235" t="s">
        <v>19</v>
      </c>
      <c r="J13" s="319"/>
      <c r="K13" s="6"/>
      <c r="L13" s="1"/>
      <c r="M13" s="1"/>
      <c r="N13" s="1"/>
    </row>
    <row r="14" spans="1:14" ht="14.25" customHeight="1" x14ac:dyDescent="0.2">
      <c r="A14" s="234">
        <v>1</v>
      </c>
      <c r="B14" s="235">
        <v>2</v>
      </c>
      <c r="C14" s="235">
        <v>3</v>
      </c>
      <c r="D14" s="235">
        <v>4</v>
      </c>
      <c r="E14" s="235">
        <v>5</v>
      </c>
      <c r="F14" s="30">
        <v>6</v>
      </c>
      <c r="G14" s="73">
        <v>7</v>
      </c>
      <c r="H14" s="30">
        <v>8</v>
      </c>
      <c r="I14" s="30">
        <v>9</v>
      </c>
      <c r="J14" s="236">
        <v>10</v>
      </c>
      <c r="K14" s="6"/>
      <c r="L14" s="1"/>
      <c r="M14" s="1"/>
      <c r="N14" s="1"/>
    </row>
    <row r="15" spans="1:14" ht="19.5" customHeight="1" x14ac:dyDescent="0.2">
      <c r="A15" s="275" t="s">
        <v>21</v>
      </c>
      <c r="B15" s="276"/>
      <c r="C15" s="276"/>
      <c r="D15" s="276"/>
      <c r="E15" s="276"/>
      <c r="F15" s="276"/>
      <c r="G15" s="276"/>
      <c r="H15" s="276"/>
      <c r="I15" s="276"/>
      <c r="J15" s="277"/>
      <c r="K15" s="6"/>
      <c r="L15" s="1"/>
      <c r="M15" s="1"/>
      <c r="N15" s="1"/>
    </row>
    <row r="16" spans="1:14" ht="19.5" customHeight="1" x14ac:dyDescent="0.2">
      <c r="A16" s="275" t="s">
        <v>23</v>
      </c>
      <c r="B16" s="276"/>
      <c r="C16" s="276"/>
      <c r="D16" s="276"/>
      <c r="E16" s="276"/>
      <c r="F16" s="276"/>
      <c r="G16" s="276"/>
      <c r="H16" s="276"/>
      <c r="I16" s="276"/>
      <c r="J16" s="277"/>
      <c r="K16" s="6"/>
      <c r="L16" s="1"/>
      <c r="M16" s="1"/>
      <c r="N16" s="1"/>
    </row>
    <row r="17" spans="1:14" ht="19.5" customHeight="1" x14ac:dyDescent="0.2">
      <c r="A17" s="275" t="s">
        <v>22</v>
      </c>
      <c r="B17" s="276"/>
      <c r="C17" s="276"/>
      <c r="D17" s="276"/>
      <c r="E17" s="276"/>
      <c r="F17" s="276"/>
      <c r="G17" s="276"/>
      <c r="H17" s="276"/>
      <c r="I17" s="276"/>
      <c r="J17" s="277"/>
      <c r="K17" s="6"/>
      <c r="L17" s="1"/>
      <c r="M17" s="1"/>
      <c r="N17" s="1"/>
    </row>
    <row r="18" spans="1:14" ht="24.75" customHeight="1" x14ac:dyDescent="0.2">
      <c r="A18" s="303" t="s">
        <v>91</v>
      </c>
      <c r="B18" s="301" t="s">
        <v>25</v>
      </c>
      <c r="C18" s="305" t="s">
        <v>27</v>
      </c>
      <c r="D18" s="235" t="s">
        <v>24</v>
      </c>
      <c r="E18" s="224">
        <v>9520.2000000000007</v>
      </c>
      <c r="F18" s="217">
        <v>9520.2000000000007</v>
      </c>
      <c r="G18" s="74">
        <v>9520</v>
      </c>
      <c r="H18" s="7">
        <f t="shared" ref="H18:H25" si="0">F18-G18</f>
        <v>0.2000000000007276</v>
      </c>
      <c r="I18" s="72">
        <f>G18/F18*100%</f>
        <v>0.99997899203798235</v>
      </c>
      <c r="J18" s="84"/>
      <c r="K18" s="6"/>
      <c r="L18" s="1"/>
      <c r="M18" s="1"/>
      <c r="N18" s="1"/>
    </row>
    <row r="19" spans="1:14" ht="28.5" customHeight="1" x14ac:dyDescent="0.2">
      <c r="A19" s="304"/>
      <c r="B19" s="302"/>
      <c r="C19" s="306"/>
      <c r="D19" s="235" t="s">
        <v>39</v>
      </c>
      <c r="E19" s="218">
        <v>0</v>
      </c>
      <c r="F19" s="218">
        <v>0</v>
      </c>
      <c r="G19" s="74">
        <v>0</v>
      </c>
      <c r="H19" s="7">
        <f t="shared" si="0"/>
        <v>0</v>
      </c>
      <c r="I19" s="244">
        <v>0</v>
      </c>
      <c r="J19" s="84"/>
      <c r="K19" s="6"/>
      <c r="L19" s="1"/>
      <c r="M19" s="1"/>
      <c r="N19" s="1"/>
    </row>
    <row r="20" spans="1:14" ht="22.5" customHeight="1" x14ac:dyDescent="0.2">
      <c r="A20" s="307" t="s">
        <v>92</v>
      </c>
      <c r="B20" s="395" t="s">
        <v>26</v>
      </c>
      <c r="C20" s="308" t="s">
        <v>27</v>
      </c>
      <c r="D20" s="235" t="s">
        <v>24</v>
      </c>
      <c r="E20" s="219">
        <v>6852.3</v>
      </c>
      <c r="F20" s="219">
        <v>6852.3</v>
      </c>
      <c r="G20" s="74">
        <v>6852.2</v>
      </c>
      <c r="H20" s="7">
        <f t="shared" si="0"/>
        <v>0.1000000000003638</v>
      </c>
      <c r="I20" s="72">
        <f t="shared" ref="I20:I28" si="1">G20/F20*100%</f>
        <v>0.99998540635990829</v>
      </c>
      <c r="J20" s="298"/>
      <c r="K20" s="6"/>
      <c r="L20" s="1"/>
      <c r="M20" s="1"/>
      <c r="N20" s="1"/>
    </row>
    <row r="21" spans="1:14" ht="25.5" customHeight="1" x14ac:dyDescent="0.2">
      <c r="A21" s="304"/>
      <c r="B21" s="302"/>
      <c r="C21" s="306"/>
      <c r="D21" s="235" t="s">
        <v>39</v>
      </c>
      <c r="E21" s="239">
        <v>1471.2</v>
      </c>
      <c r="F21" s="219">
        <f>1000+471.2</f>
        <v>1471.2</v>
      </c>
      <c r="G21" s="225">
        <v>1471.2</v>
      </c>
      <c r="H21" s="7">
        <f t="shared" si="0"/>
        <v>0</v>
      </c>
      <c r="I21" s="72">
        <f t="shared" si="1"/>
        <v>1</v>
      </c>
      <c r="J21" s="299"/>
      <c r="K21" s="6"/>
      <c r="L21" s="1"/>
      <c r="M21" s="1"/>
      <c r="N21" s="1"/>
    </row>
    <row r="22" spans="1:14" ht="76.5" customHeight="1" x14ac:dyDescent="0.2">
      <c r="A22" s="125" t="s">
        <v>93</v>
      </c>
      <c r="B22" s="33" t="s">
        <v>96</v>
      </c>
      <c r="C22" s="34" t="s">
        <v>27</v>
      </c>
      <c r="D22" s="235" t="s">
        <v>24</v>
      </c>
      <c r="E22" s="220">
        <v>100</v>
      </c>
      <c r="F22" s="220">
        <v>100</v>
      </c>
      <c r="G22" s="74">
        <v>99.998000000000005</v>
      </c>
      <c r="H22" s="7">
        <f t="shared" si="0"/>
        <v>1.9999999999953388E-3</v>
      </c>
      <c r="I22" s="72">
        <v>0</v>
      </c>
      <c r="J22" s="84" t="s">
        <v>115</v>
      </c>
      <c r="K22" s="6"/>
      <c r="L22" s="1"/>
      <c r="M22" s="1"/>
      <c r="N22" s="1"/>
    </row>
    <row r="23" spans="1:14" ht="28.5" customHeight="1" x14ac:dyDescent="0.2">
      <c r="A23" s="266" t="s">
        <v>28</v>
      </c>
      <c r="B23" s="267"/>
      <c r="C23" s="268"/>
      <c r="D23" s="77" t="s">
        <v>24</v>
      </c>
      <c r="E23" s="8">
        <f>E18+E20+E22</f>
        <v>16472.5</v>
      </c>
      <c r="F23" s="8">
        <f t="shared" ref="F23:G23" si="2">F18+F20+F22</f>
        <v>16472.5</v>
      </c>
      <c r="G23" s="75">
        <f t="shared" si="2"/>
        <v>16472.198</v>
      </c>
      <c r="H23" s="7">
        <f t="shared" si="0"/>
        <v>0.30199999999967986</v>
      </c>
      <c r="I23" s="72">
        <f t="shared" si="1"/>
        <v>0.99998166641371988</v>
      </c>
      <c r="J23" s="76" t="s">
        <v>51</v>
      </c>
      <c r="K23" s="9"/>
      <c r="L23" s="1"/>
      <c r="M23" s="1"/>
      <c r="N23" s="1"/>
    </row>
    <row r="24" spans="1:14" ht="28.5" customHeight="1" x14ac:dyDescent="0.2">
      <c r="A24" s="269"/>
      <c r="B24" s="270"/>
      <c r="C24" s="271"/>
      <c r="D24" s="77" t="s">
        <v>39</v>
      </c>
      <c r="E24" s="8">
        <f>E19+E21</f>
        <v>1471.2</v>
      </c>
      <c r="F24" s="8">
        <f>F19+F21</f>
        <v>1471.2</v>
      </c>
      <c r="G24" s="75">
        <f>G19+G21</f>
        <v>1471.2</v>
      </c>
      <c r="H24" s="7">
        <f t="shared" si="0"/>
        <v>0</v>
      </c>
      <c r="I24" s="72">
        <f t="shared" si="1"/>
        <v>1</v>
      </c>
      <c r="J24" s="76" t="s">
        <v>51</v>
      </c>
      <c r="K24" s="9"/>
      <c r="L24" s="1"/>
      <c r="M24" s="1"/>
      <c r="N24" s="1"/>
    </row>
    <row r="25" spans="1:14" ht="28.5" customHeight="1" x14ac:dyDescent="0.2">
      <c r="A25" s="272"/>
      <c r="B25" s="273"/>
      <c r="C25" s="274"/>
      <c r="D25" s="77" t="s">
        <v>54</v>
      </c>
      <c r="E25" s="8">
        <f>SUM(E23:E24)</f>
        <v>17943.7</v>
      </c>
      <c r="F25" s="8">
        <f t="shared" ref="F25:G25" si="3">SUM(F23:F24)</f>
        <v>17943.7</v>
      </c>
      <c r="G25" s="75">
        <f t="shared" si="3"/>
        <v>17943.398000000001</v>
      </c>
      <c r="H25" s="7">
        <f t="shared" si="0"/>
        <v>0.30199999999967986</v>
      </c>
      <c r="I25" s="72">
        <f t="shared" si="1"/>
        <v>0.99998316958040989</v>
      </c>
      <c r="J25" s="76" t="s">
        <v>51</v>
      </c>
      <c r="K25" s="9"/>
      <c r="L25" s="1"/>
      <c r="M25" s="1"/>
      <c r="N25" s="1"/>
    </row>
    <row r="26" spans="1:14" ht="28.5" customHeight="1" x14ac:dyDescent="0.2">
      <c r="A26" s="266" t="s">
        <v>32</v>
      </c>
      <c r="B26" s="267"/>
      <c r="C26" s="267"/>
      <c r="D26" s="77" t="s">
        <v>24</v>
      </c>
      <c r="E26" s="8">
        <f>E23</f>
        <v>16472.5</v>
      </c>
      <c r="F26" s="8">
        <f t="shared" ref="F26:G27" si="4">F23</f>
        <v>16472.5</v>
      </c>
      <c r="G26" s="75">
        <f t="shared" si="4"/>
        <v>16472.198</v>
      </c>
      <c r="H26" s="7">
        <f>F26-G26</f>
        <v>0.30199999999967986</v>
      </c>
      <c r="I26" s="72">
        <f t="shared" si="1"/>
        <v>0.99998166641371988</v>
      </c>
      <c r="J26" s="76" t="s">
        <v>51</v>
      </c>
      <c r="K26" s="9"/>
      <c r="L26" s="1"/>
      <c r="M26" s="1"/>
      <c r="N26" s="1"/>
    </row>
    <row r="27" spans="1:14" ht="28.5" customHeight="1" x14ac:dyDescent="0.2">
      <c r="A27" s="269"/>
      <c r="B27" s="270"/>
      <c r="C27" s="270"/>
      <c r="D27" s="94" t="s">
        <v>39</v>
      </c>
      <c r="E27" s="8">
        <f>E24</f>
        <v>1471.2</v>
      </c>
      <c r="F27" s="8">
        <f t="shared" si="4"/>
        <v>1471.2</v>
      </c>
      <c r="G27" s="75">
        <f t="shared" si="4"/>
        <v>1471.2</v>
      </c>
      <c r="H27" s="7">
        <f t="shared" ref="H27:H28" si="5">F27-G27</f>
        <v>0</v>
      </c>
      <c r="I27" s="72">
        <f t="shared" si="1"/>
        <v>1</v>
      </c>
      <c r="J27" s="76" t="s">
        <v>51</v>
      </c>
      <c r="K27" s="9"/>
      <c r="L27" s="1"/>
      <c r="M27" s="1"/>
      <c r="N27" s="1"/>
    </row>
    <row r="28" spans="1:14" ht="28.5" customHeight="1" x14ac:dyDescent="0.2">
      <c r="A28" s="272"/>
      <c r="B28" s="273"/>
      <c r="C28" s="273"/>
      <c r="D28" s="94" t="s">
        <v>54</v>
      </c>
      <c r="E28" s="8">
        <f>SUM(E26:E27)</f>
        <v>17943.7</v>
      </c>
      <c r="F28" s="8">
        <f t="shared" ref="F28:G28" si="6">SUM(F26:F27)</f>
        <v>17943.7</v>
      </c>
      <c r="G28" s="75">
        <f t="shared" si="6"/>
        <v>17943.398000000001</v>
      </c>
      <c r="H28" s="7">
        <f t="shared" si="5"/>
        <v>0.30199999999967986</v>
      </c>
      <c r="I28" s="72">
        <f t="shared" si="1"/>
        <v>0.99998316958040989</v>
      </c>
      <c r="J28" s="76" t="s">
        <v>51</v>
      </c>
      <c r="K28" s="9"/>
      <c r="L28" s="1"/>
      <c r="M28" s="1"/>
      <c r="N28" s="1"/>
    </row>
    <row r="29" spans="1:14" ht="23.25" customHeight="1" x14ac:dyDescent="0.2">
      <c r="A29" s="275" t="s">
        <v>30</v>
      </c>
      <c r="B29" s="276"/>
      <c r="C29" s="276"/>
      <c r="D29" s="276"/>
      <c r="E29" s="276"/>
      <c r="F29" s="276"/>
      <c r="G29" s="276"/>
      <c r="H29" s="276"/>
      <c r="I29" s="276"/>
      <c r="J29" s="277"/>
      <c r="K29" s="9"/>
      <c r="L29" s="1"/>
      <c r="M29" s="1"/>
      <c r="N29" s="1"/>
    </row>
    <row r="30" spans="1:14" ht="21.75" customHeight="1" x14ac:dyDescent="0.2">
      <c r="A30" s="275" t="s">
        <v>29</v>
      </c>
      <c r="B30" s="276"/>
      <c r="C30" s="276"/>
      <c r="D30" s="276"/>
      <c r="E30" s="276"/>
      <c r="F30" s="276"/>
      <c r="G30" s="276"/>
      <c r="H30" s="276"/>
      <c r="I30" s="276"/>
      <c r="J30" s="277"/>
      <c r="K30" s="9"/>
      <c r="L30" s="1"/>
      <c r="M30" s="1"/>
      <c r="N30" s="1"/>
    </row>
    <row r="31" spans="1:14" ht="44.25" customHeight="1" x14ac:dyDescent="0.2">
      <c r="A31" s="234">
        <v>1</v>
      </c>
      <c r="B31" s="33" t="s">
        <v>31</v>
      </c>
      <c r="C31" s="34" t="s">
        <v>27</v>
      </c>
      <c r="D31" s="235" t="s">
        <v>24</v>
      </c>
      <c r="E31" s="216">
        <v>55257.3</v>
      </c>
      <c r="F31" s="74">
        <v>55257.3</v>
      </c>
      <c r="G31" s="74">
        <v>55254.756999999998</v>
      </c>
      <c r="H31" s="7">
        <f>F31-G31</f>
        <v>2.5430000000051223</v>
      </c>
      <c r="I31" s="72">
        <f>G31/F31</f>
        <v>0.99995397893129045</v>
      </c>
      <c r="J31" s="222" t="s">
        <v>116</v>
      </c>
      <c r="K31" s="9"/>
      <c r="L31" s="1"/>
      <c r="M31" s="1"/>
      <c r="N31" s="1"/>
    </row>
    <row r="32" spans="1:14" ht="33.75" customHeight="1" x14ac:dyDescent="0.2">
      <c r="A32" s="300">
        <v>2</v>
      </c>
      <c r="B32" s="301" t="s">
        <v>53</v>
      </c>
      <c r="C32" s="34" t="s">
        <v>27</v>
      </c>
      <c r="D32" s="235" t="s">
        <v>39</v>
      </c>
      <c r="E32" s="220">
        <v>0</v>
      </c>
      <c r="F32" s="7">
        <f>E32</f>
        <v>0</v>
      </c>
      <c r="G32" s="74">
        <v>0</v>
      </c>
      <c r="H32" s="7">
        <f t="shared" ref="H32:H33" si="7">F32-G32</f>
        <v>0</v>
      </c>
      <c r="I32" s="72">
        <v>0</v>
      </c>
      <c r="J32" s="84"/>
      <c r="K32" s="9"/>
      <c r="L32" s="1"/>
      <c r="M32" s="1"/>
      <c r="N32" s="1"/>
    </row>
    <row r="33" spans="1:14" ht="52.5" customHeight="1" x14ac:dyDescent="0.2">
      <c r="A33" s="300"/>
      <c r="B33" s="302"/>
      <c r="C33" s="93" t="s">
        <v>45</v>
      </c>
      <c r="D33" s="235" t="s">
        <v>39</v>
      </c>
      <c r="E33" s="220">
        <v>0</v>
      </c>
      <c r="F33" s="7">
        <f>E33</f>
        <v>0</v>
      </c>
      <c r="G33" s="74">
        <v>0</v>
      </c>
      <c r="H33" s="7">
        <f t="shared" si="7"/>
        <v>0</v>
      </c>
      <c r="I33" s="72">
        <v>0</v>
      </c>
      <c r="J33" s="84"/>
      <c r="K33" s="9"/>
      <c r="L33" s="1"/>
      <c r="M33" s="1"/>
      <c r="N33" s="1"/>
    </row>
    <row r="34" spans="1:14" ht="27" customHeight="1" x14ac:dyDescent="0.2">
      <c r="A34" s="266" t="s">
        <v>28</v>
      </c>
      <c r="B34" s="267"/>
      <c r="C34" s="268"/>
      <c r="D34" s="77" t="s">
        <v>24</v>
      </c>
      <c r="E34" s="8">
        <f>E31</f>
        <v>55257.3</v>
      </c>
      <c r="F34" s="8">
        <f>F31</f>
        <v>55257.3</v>
      </c>
      <c r="G34" s="75">
        <f>G31</f>
        <v>55254.756999999998</v>
      </c>
      <c r="H34" s="7">
        <f>F34-G34</f>
        <v>2.5430000000051223</v>
      </c>
      <c r="I34" s="72">
        <f t="shared" ref="I34:I39" si="8">G34/F34</f>
        <v>0.99995397893129045</v>
      </c>
      <c r="J34" s="76" t="s">
        <v>51</v>
      </c>
      <c r="K34" s="9"/>
      <c r="L34" s="1"/>
      <c r="M34" s="1"/>
      <c r="N34" s="1"/>
    </row>
    <row r="35" spans="1:14" ht="27" customHeight="1" x14ac:dyDescent="0.2">
      <c r="A35" s="269"/>
      <c r="B35" s="270"/>
      <c r="C35" s="271"/>
      <c r="D35" s="77" t="s">
        <v>39</v>
      </c>
      <c r="E35" s="8">
        <f>E32+E33</f>
        <v>0</v>
      </c>
      <c r="F35" s="8">
        <f t="shared" ref="F35:G35" si="9">F32+F33</f>
        <v>0</v>
      </c>
      <c r="G35" s="75">
        <f t="shared" si="9"/>
        <v>0</v>
      </c>
      <c r="H35" s="7">
        <f t="shared" ref="H35:H39" si="10">F35-G35</f>
        <v>0</v>
      </c>
      <c r="I35" s="72">
        <v>0</v>
      </c>
      <c r="J35" s="76" t="s">
        <v>51</v>
      </c>
      <c r="K35" s="9"/>
      <c r="L35" s="1"/>
      <c r="M35" s="1"/>
      <c r="N35" s="1"/>
    </row>
    <row r="36" spans="1:14" ht="27" customHeight="1" x14ac:dyDescent="0.2">
      <c r="A36" s="272"/>
      <c r="B36" s="273"/>
      <c r="C36" s="274"/>
      <c r="D36" s="77" t="s">
        <v>54</v>
      </c>
      <c r="E36" s="8">
        <f>SUM(E34:E35)</f>
        <v>55257.3</v>
      </c>
      <c r="F36" s="8">
        <f t="shared" ref="F36:G36" si="11">SUM(F34:F35)</f>
        <v>55257.3</v>
      </c>
      <c r="G36" s="75">
        <f t="shared" si="11"/>
        <v>55254.756999999998</v>
      </c>
      <c r="H36" s="7">
        <f t="shared" si="10"/>
        <v>2.5430000000051223</v>
      </c>
      <c r="I36" s="72">
        <f t="shared" si="8"/>
        <v>0.99995397893129045</v>
      </c>
      <c r="J36" s="76" t="s">
        <v>51</v>
      </c>
      <c r="K36" s="9"/>
      <c r="L36" s="1"/>
      <c r="M36" s="1"/>
      <c r="N36" s="1"/>
    </row>
    <row r="37" spans="1:14" ht="27" customHeight="1" x14ac:dyDescent="0.2">
      <c r="A37" s="266" t="s">
        <v>33</v>
      </c>
      <c r="B37" s="267"/>
      <c r="C37" s="267"/>
      <c r="D37" s="77" t="s">
        <v>24</v>
      </c>
      <c r="E37" s="8">
        <f>E34</f>
        <v>55257.3</v>
      </c>
      <c r="F37" s="8">
        <f t="shared" ref="F37:G38" si="12">F34</f>
        <v>55257.3</v>
      </c>
      <c r="G37" s="75">
        <f t="shared" si="12"/>
        <v>55254.756999999998</v>
      </c>
      <c r="H37" s="7">
        <f t="shared" si="10"/>
        <v>2.5430000000051223</v>
      </c>
      <c r="I37" s="72">
        <f t="shared" si="8"/>
        <v>0.99995397893129045</v>
      </c>
      <c r="J37" s="76" t="s">
        <v>51</v>
      </c>
      <c r="K37" s="9"/>
      <c r="L37" s="1"/>
      <c r="M37" s="1"/>
      <c r="N37" s="1"/>
    </row>
    <row r="38" spans="1:14" ht="27" customHeight="1" x14ac:dyDescent="0.2">
      <c r="A38" s="269"/>
      <c r="B38" s="270"/>
      <c r="C38" s="270"/>
      <c r="D38" s="94" t="s">
        <v>39</v>
      </c>
      <c r="E38" s="8">
        <f>E35</f>
        <v>0</v>
      </c>
      <c r="F38" s="8">
        <f t="shared" si="12"/>
        <v>0</v>
      </c>
      <c r="G38" s="75">
        <f t="shared" si="12"/>
        <v>0</v>
      </c>
      <c r="H38" s="7">
        <f t="shared" si="10"/>
        <v>0</v>
      </c>
      <c r="I38" s="72">
        <v>0</v>
      </c>
      <c r="J38" s="76" t="s">
        <v>51</v>
      </c>
      <c r="K38" s="9"/>
      <c r="L38" s="1"/>
      <c r="M38" s="1"/>
      <c r="N38" s="1"/>
    </row>
    <row r="39" spans="1:14" ht="27" customHeight="1" x14ac:dyDescent="0.2">
      <c r="A39" s="272"/>
      <c r="B39" s="273"/>
      <c r="C39" s="273"/>
      <c r="D39" s="77" t="s">
        <v>54</v>
      </c>
      <c r="E39" s="8">
        <f>SUM(E37:E38)</f>
        <v>55257.3</v>
      </c>
      <c r="F39" s="8">
        <f t="shared" ref="F39:G39" si="13">SUM(F37:F38)</f>
        <v>55257.3</v>
      </c>
      <c r="G39" s="75">
        <f t="shared" si="13"/>
        <v>55254.756999999998</v>
      </c>
      <c r="H39" s="7">
        <f t="shared" si="10"/>
        <v>2.5430000000051223</v>
      </c>
      <c r="I39" s="72">
        <f t="shared" si="8"/>
        <v>0.99995397893129045</v>
      </c>
      <c r="J39" s="76" t="s">
        <v>51</v>
      </c>
      <c r="K39" s="9"/>
      <c r="L39" s="1"/>
      <c r="M39" s="1"/>
      <c r="N39" s="1"/>
    </row>
    <row r="40" spans="1:14" ht="21.75" customHeight="1" x14ac:dyDescent="0.2">
      <c r="A40" s="275" t="s">
        <v>34</v>
      </c>
      <c r="B40" s="276"/>
      <c r="C40" s="276"/>
      <c r="D40" s="276"/>
      <c r="E40" s="276"/>
      <c r="F40" s="276"/>
      <c r="G40" s="276"/>
      <c r="H40" s="276"/>
      <c r="I40" s="276"/>
      <c r="J40" s="277"/>
      <c r="K40" s="9"/>
      <c r="L40" s="1"/>
      <c r="M40" s="1"/>
      <c r="N40" s="1"/>
    </row>
    <row r="41" spans="1:14" ht="21.75" customHeight="1" x14ac:dyDescent="0.2">
      <c r="A41" s="275" t="s">
        <v>35</v>
      </c>
      <c r="B41" s="276"/>
      <c r="C41" s="276"/>
      <c r="D41" s="276"/>
      <c r="E41" s="276"/>
      <c r="F41" s="276"/>
      <c r="G41" s="276"/>
      <c r="H41" s="276"/>
      <c r="I41" s="276"/>
      <c r="J41" s="277"/>
      <c r="K41" s="9"/>
      <c r="L41" s="1"/>
      <c r="M41" s="1"/>
      <c r="N41" s="1"/>
    </row>
    <row r="42" spans="1:14" ht="37.5" customHeight="1" x14ac:dyDescent="0.2">
      <c r="A42" s="278">
        <v>1</v>
      </c>
      <c r="B42" s="281" t="s">
        <v>52</v>
      </c>
      <c r="C42" s="34" t="s">
        <v>27</v>
      </c>
      <c r="D42" s="235" t="s">
        <v>24</v>
      </c>
      <c r="E42" s="220">
        <v>3233.9</v>
      </c>
      <c r="F42" s="7">
        <v>3233.9</v>
      </c>
      <c r="G42" s="74">
        <v>3233.9</v>
      </c>
      <c r="H42" s="7">
        <f t="shared" ref="H42:H52" si="14">F42-G42</f>
        <v>0</v>
      </c>
      <c r="I42" s="72">
        <f>G42/F42</f>
        <v>1</v>
      </c>
      <c r="J42" s="243" t="s">
        <v>117</v>
      </c>
      <c r="K42" s="9"/>
      <c r="L42" s="1"/>
      <c r="M42" s="1"/>
      <c r="N42" s="1"/>
    </row>
    <row r="43" spans="1:14" ht="33" customHeight="1" x14ac:dyDescent="0.2">
      <c r="A43" s="279"/>
      <c r="B43" s="282"/>
      <c r="C43" s="34" t="s">
        <v>27</v>
      </c>
      <c r="D43" s="235" t="s">
        <v>39</v>
      </c>
      <c r="E43" s="221">
        <v>372.5</v>
      </c>
      <c r="F43" s="7">
        <f>E43</f>
        <v>372.5</v>
      </c>
      <c r="G43" s="74">
        <v>372.5</v>
      </c>
      <c r="H43" s="7">
        <f t="shared" si="14"/>
        <v>0</v>
      </c>
      <c r="I43" s="72">
        <f t="shared" ref="I43:I52" si="15">G43/F43</f>
        <v>1</v>
      </c>
      <c r="J43" s="85"/>
      <c r="K43" s="9"/>
      <c r="L43" s="1"/>
      <c r="M43" s="1"/>
      <c r="N43" s="1"/>
    </row>
    <row r="44" spans="1:14" ht="33" customHeight="1" x14ac:dyDescent="0.2">
      <c r="A44" s="280"/>
      <c r="B44" s="283"/>
      <c r="C44" s="86" t="s">
        <v>45</v>
      </c>
      <c r="D44" s="235" t="s">
        <v>39</v>
      </c>
      <c r="E44" s="221">
        <v>32</v>
      </c>
      <c r="F44" s="7">
        <f>E44</f>
        <v>32</v>
      </c>
      <c r="G44" s="74">
        <v>32</v>
      </c>
      <c r="H44" s="7">
        <f t="shared" si="14"/>
        <v>0</v>
      </c>
      <c r="I44" s="72">
        <f t="shared" si="15"/>
        <v>1</v>
      </c>
      <c r="J44" s="85"/>
      <c r="K44" s="9"/>
      <c r="L44" s="1"/>
      <c r="M44" s="1"/>
      <c r="N44" s="1"/>
    </row>
    <row r="45" spans="1:14" ht="22.5" customHeight="1" x14ac:dyDescent="0.2">
      <c r="A45" s="266" t="s">
        <v>28</v>
      </c>
      <c r="B45" s="267"/>
      <c r="C45" s="268"/>
      <c r="D45" s="77" t="s">
        <v>24</v>
      </c>
      <c r="E45" s="8">
        <f>E42</f>
        <v>3233.9</v>
      </c>
      <c r="F45" s="8">
        <f>F42</f>
        <v>3233.9</v>
      </c>
      <c r="G45" s="75">
        <f>G42</f>
        <v>3233.9</v>
      </c>
      <c r="H45" s="7">
        <f t="shared" si="14"/>
        <v>0</v>
      </c>
      <c r="I45" s="72">
        <f t="shared" si="15"/>
        <v>1</v>
      </c>
      <c r="J45" s="76" t="s">
        <v>51</v>
      </c>
      <c r="K45" s="9"/>
      <c r="L45" s="1"/>
      <c r="M45" s="1"/>
      <c r="N45" s="1"/>
    </row>
    <row r="46" spans="1:14" ht="24.75" customHeight="1" x14ac:dyDescent="0.2">
      <c r="A46" s="272"/>
      <c r="B46" s="273"/>
      <c r="C46" s="274"/>
      <c r="D46" s="77" t="s">
        <v>39</v>
      </c>
      <c r="E46" s="8">
        <f>E43+E44</f>
        <v>404.5</v>
      </c>
      <c r="F46" s="8">
        <f>F43+F44</f>
        <v>404.5</v>
      </c>
      <c r="G46" s="75">
        <f>G43+G44</f>
        <v>404.5</v>
      </c>
      <c r="H46" s="7">
        <f t="shared" si="14"/>
        <v>0</v>
      </c>
      <c r="I46" s="72">
        <f t="shared" si="15"/>
        <v>1</v>
      </c>
      <c r="J46" s="76" t="s">
        <v>51</v>
      </c>
      <c r="K46" s="9"/>
      <c r="L46" s="1"/>
      <c r="M46" s="1"/>
      <c r="N46" s="1"/>
    </row>
    <row r="47" spans="1:14" ht="24" customHeight="1" x14ac:dyDescent="0.2">
      <c r="A47" s="284" t="s">
        <v>40</v>
      </c>
      <c r="B47" s="285"/>
      <c r="C47" s="286"/>
      <c r="D47" s="226" t="s">
        <v>54</v>
      </c>
      <c r="E47" s="227">
        <f>SUM(E48:E49)</f>
        <v>3638.4</v>
      </c>
      <c r="F47" s="227">
        <f t="shared" ref="F47:G47" si="16">SUM(F48:F49)</f>
        <v>3638.4</v>
      </c>
      <c r="G47" s="396">
        <f t="shared" si="16"/>
        <v>3638.4</v>
      </c>
      <c r="H47" s="7">
        <f t="shared" si="14"/>
        <v>0</v>
      </c>
      <c r="I47" s="72">
        <f t="shared" si="15"/>
        <v>1</v>
      </c>
      <c r="J47" s="76" t="s">
        <v>51</v>
      </c>
      <c r="K47" s="9"/>
      <c r="L47" s="1"/>
      <c r="M47" s="1"/>
      <c r="N47" s="1"/>
    </row>
    <row r="48" spans="1:14" ht="24" customHeight="1" x14ac:dyDescent="0.2">
      <c r="A48" s="269"/>
      <c r="B48" s="270"/>
      <c r="C48" s="271"/>
      <c r="D48" s="77" t="s">
        <v>24</v>
      </c>
      <c r="E48" s="8">
        <f>E45</f>
        <v>3233.9</v>
      </c>
      <c r="F48" s="8">
        <f t="shared" ref="F48:G49" si="17">F45</f>
        <v>3233.9</v>
      </c>
      <c r="G48" s="75">
        <f t="shared" si="17"/>
        <v>3233.9</v>
      </c>
      <c r="H48" s="7">
        <f t="shared" si="14"/>
        <v>0</v>
      </c>
      <c r="I48" s="72">
        <f t="shared" si="15"/>
        <v>1</v>
      </c>
      <c r="J48" s="76" t="s">
        <v>51</v>
      </c>
      <c r="K48" s="9"/>
      <c r="L48" s="1"/>
      <c r="M48" s="1"/>
      <c r="N48" s="1"/>
    </row>
    <row r="49" spans="1:14" ht="24" customHeight="1" x14ac:dyDescent="0.2">
      <c r="A49" s="272"/>
      <c r="B49" s="273"/>
      <c r="C49" s="274"/>
      <c r="D49" s="77" t="s">
        <v>39</v>
      </c>
      <c r="E49" s="8">
        <f>E46</f>
        <v>404.5</v>
      </c>
      <c r="F49" s="8">
        <f t="shared" si="17"/>
        <v>404.5</v>
      </c>
      <c r="G49" s="75">
        <f t="shared" si="17"/>
        <v>404.5</v>
      </c>
      <c r="H49" s="7">
        <f t="shared" si="14"/>
        <v>0</v>
      </c>
      <c r="I49" s="72">
        <f t="shared" si="15"/>
        <v>1</v>
      </c>
      <c r="J49" s="76" t="s">
        <v>51</v>
      </c>
      <c r="K49" s="9"/>
      <c r="L49" s="1"/>
      <c r="M49" s="1"/>
      <c r="N49" s="1"/>
    </row>
    <row r="50" spans="1:14" ht="21.75" customHeight="1" x14ac:dyDescent="0.2">
      <c r="A50" s="287" t="s">
        <v>98</v>
      </c>
      <c r="B50" s="288"/>
      <c r="C50" s="289"/>
      <c r="D50" s="228"/>
      <c r="E50" s="229">
        <f>E51+E52</f>
        <v>76839.399999999994</v>
      </c>
      <c r="F50" s="229">
        <f t="shared" ref="F50:G50" si="18">F51+F52</f>
        <v>76839.399999999994</v>
      </c>
      <c r="G50" s="230">
        <f t="shared" si="18"/>
        <v>76836.554999999993</v>
      </c>
      <c r="H50" s="231">
        <f t="shared" si="14"/>
        <v>2.8450000000011642</v>
      </c>
      <c r="I50" s="232">
        <f t="shared" si="15"/>
        <v>0.99996297472390461</v>
      </c>
      <c r="J50" s="233"/>
      <c r="K50" s="9"/>
      <c r="L50" s="1"/>
      <c r="M50" s="1"/>
      <c r="N50" s="1"/>
    </row>
    <row r="51" spans="1:14" ht="22.5" customHeight="1" x14ac:dyDescent="0.2">
      <c r="A51" s="290" t="s">
        <v>97</v>
      </c>
      <c r="B51" s="291"/>
      <c r="C51" s="292"/>
      <c r="D51" s="77" t="s">
        <v>24</v>
      </c>
      <c r="E51" s="8">
        <f t="shared" ref="E51:G52" si="19">E26+E37+E48</f>
        <v>74963.7</v>
      </c>
      <c r="F51" s="8">
        <f t="shared" si="19"/>
        <v>74963.7</v>
      </c>
      <c r="G51" s="75">
        <f t="shared" si="19"/>
        <v>74960.854999999996</v>
      </c>
      <c r="H51" s="7">
        <f t="shared" si="14"/>
        <v>2.8450000000011642</v>
      </c>
      <c r="I51" s="72">
        <f t="shared" si="15"/>
        <v>0.99996204829804292</v>
      </c>
      <c r="J51" s="76" t="s">
        <v>51</v>
      </c>
      <c r="K51" s="9"/>
      <c r="L51" s="1"/>
      <c r="M51" s="1"/>
      <c r="N51" s="1"/>
    </row>
    <row r="52" spans="1:14" ht="25.5" customHeight="1" x14ac:dyDescent="0.2">
      <c r="A52" s="293"/>
      <c r="B52" s="248"/>
      <c r="C52" s="294"/>
      <c r="D52" s="77" t="s">
        <v>39</v>
      </c>
      <c r="E52" s="8">
        <f t="shared" si="19"/>
        <v>1875.7</v>
      </c>
      <c r="F52" s="8">
        <f t="shared" si="19"/>
        <v>1875.7</v>
      </c>
      <c r="G52" s="75">
        <f t="shared" si="19"/>
        <v>1875.7</v>
      </c>
      <c r="H52" s="7">
        <f t="shared" si="14"/>
        <v>0</v>
      </c>
      <c r="I52" s="72">
        <f t="shared" si="15"/>
        <v>1</v>
      </c>
      <c r="J52" s="76" t="s">
        <v>51</v>
      </c>
      <c r="K52" s="9"/>
      <c r="L52" s="1"/>
      <c r="M52" s="1"/>
      <c r="N52" s="1"/>
    </row>
    <row r="53" spans="1:14" ht="16.5" customHeight="1" x14ac:dyDescent="0.2">
      <c r="A53" s="295" t="s">
        <v>41</v>
      </c>
      <c r="B53" s="296"/>
      <c r="C53" s="296"/>
      <c r="D53" s="296"/>
      <c r="E53" s="296"/>
      <c r="F53" s="296"/>
      <c r="G53" s="296"/>
      <c r="H53" s="296"/>
      <c r="I53" s="296"/>
      <c r="J53" s="297"/>
      <c r="K53" s="9"/>
      <c r="L53" s="1"/>
      <c r="M53" s="1"/>
      <c r="N53" s="1"/>
    </row>
    <row r="54" spans="1:14" ht="22.5" customHeight="1" x14ac:dyDescent="0.2">
      <c r="A54" s="254" t="s">
        <v>48</v>
      </c>
      <c r="B54" s="255"/>
      <c r="C54" s="256"/>
      <c r="D54" s="77" t="s">
        <v>24</v>
      </c>
      <c r="E54" s="8">
        <f>E51</f>
        <v>74963.7</v>
      </c>
      <c r="F54" s="8">
        <f t="shared" ref="F54:G54" si="20">F51</f>
        <v>74963.7</v>
      </c>
      <c r="G54" s="75">
        <f t="shared" si="20"/>
        <v>74960.854999999996</v>
      </c>
      <c r="H54" s="7">
        <f>F54-G54</f>
        <v>2.8450000000011642</v>
      </c>
      <c r="I54" s="72">
        <f>G54/F54</f>
        <v>0.99996204829804292</v>
      </c>
      <c r="J54" s="76" t="s">
        <v>51</v>
      </c>
      <c r="K54" s="9"/>
      <c r="L54" s="1"/>
      <c r="M54" s="1"/>
      <c r="N54" s="1"/>
    </row>
    <row r="55" spans="1:14" ht="26.25" customHeight="1" x14ac:dyDescent="0.2">
      <c r="A55" s="257"/>
      <c r="B55" s="258"/>
      <c r="C55" s="259"/>
      <c r="D55" s="77" t="s">
        <v>39</v>
      </c>
      <c r="E55" s="8">
        <f>E27+E32+E43</f>
        <v>1843.7</v>
      </c>
      <c r="F55" s="8">
        <f>F27+F32+F43</f>
        <v>1843.7</v>
      </c>
      <c r="G55" s="75">
        <f>G27+G32+G43</f>
        <v>1843.7</v>
      </c>
      <c r="H55" s="7">
        <f t="shared" ref="H55:H59" si="21">F55-G55</f>
        <v>0</v>
      </c>
      <c r="I55" s="72">
        <v>0</v>
      </c>
      <c r="J55" s="76" t="s">
        <v>51</v>
      </c>
      <c r="K55" s="9"/>
      <c r="L55" s="1"/>
      <c r="M55" s="1"/>
      <c r="N55" s="1"/>
    </row>
    <row r="56" spans="1:14" ht="22.5" customHeight="1" x14ac:dyDescent="0.2">
      <c r="A56" s="263"/>
      <c r="B56" s="264"/>
      <c r="C56" s="265"/>
      <c r="D56" s="88" t="s">
        <v>50</v>
      </c>
      <c r="E56" s="8">
        <f>SUM(E54:E55)</f>
        <v>76807.399999999994</v>
      </c>
      <c r="F56" s="8">
        <f t="shared" ref="F56:G56" si="22">SUM(F54:F55)</f>
        <v>76807.399999999994</v>
      </c>
      <c r="G56" s="75">
        <f t="shared" si="22"/>
        <v>76804.554999999993</v>
      </c>
      <c r="H56" s="7">
        <f t="shared" si="21"/>
        <v>2.8450000000011642</v>
      </c>
      <c r="I56" s="72">
        <f t="shared" ref="I56:I59" si="23">G56/F56</f>
        <v>0.99996295929819257</v>
      </c>
      <c r="J56" s="76" t="s">
        <v>51</v>
      </c>
      <c r="K56" s="9"/>
      <c r="L56" s="1"/>
      <c r="M56" s="1"/>
      <c r="N56" s="1"/>
    </row>
    <row r="57" spans="1:14" ht="21" customHeight="1" x14ac:dyDescent="0.2">
      <c r="A57" s="254" t="s">
        <v>49</v>
      </c>
      <c r="B57" s="255"/>
      <c r="C57" s="256"/>
      <c r="D57" s="77" t="s">
        <v>24</v>
      </c>
      <c r="E57" s="8">
        <v>0</v>
      </c>
      <c r="F57" s="8">
        <v>0</v>
      </c>
      <c r="G57" s="75">
        <v>0</v>
      </c>
      <c r="H57" s="7">
        <f t="shared" si="21"/>
        <v>0</v>
      </c>
      <c r="I57" s="72">
        <v>0</v>
      </c>
      <c r="J57" s="76" t="s">
        <v>51</v>
      </c>
      <c r="K57" s="9"/>
      <c r="L57" s="1"/>
      <c r="M57" s="1"/>
      <c r="N57" s="1"/>
    </row>
    <row r="58" spans="1:14" ht="24.75" customHeight="1" x14ac:dyDescent="0.2">
      <c r="A58" s="257"/>
      <c r="B58" s="258"/>
      <c r="C58" s="259"/>
      <c r="D58" s="77" t="s">
        <v>39</v>
      </c>
      <c r="E58" s="8">
        <f>E33+E44</f>
        <v>32</v>
      </c>
      <c r="F58" s="8">
        <f t="shared" ref="F58:G58" si="24">F33+F44</f>
        <v>32</v>
      </c>
      <c r="G58" s="75">
        <f t="shared" si="24"/>
        <v>32</v>
      </c>
      <c r="H58" s="7">
        <f t="shared" si="21"/>
        <v>0</v>
      </c>
      <c r="I58" s="72">
        <f t="shared" si="23"/>
        <v>1</v>
      </c>
      <c r="J58" s="76" t="s">
        <v>51</v>
      </c>
      <c r="K58" s="9"/>
      <c r="L58" s="1"/>
      <c r="M58" s="1"/>
      <c r="N58" s="1"/>
    </row>
    <row r="59" spans="1:14" ht="24.75" customHeight="1" thickBot="1" x14ac:dyDescent="0.25">
      <c r="A59" s="260"/>
      <c r="B59" s="261"/>
      <c r="C59" s="262"/>
      <c r="D59" s="87" t="s">
        <v>50</v>
      </c>
      <c r="E59" s="78">
        <f>SUM(E57:E58)</f>
        <v>32</v>
      </c>
      <c r="F59" s="78">
        <f t="shared" ref="F59:G59" si="25">SUM(F57:F58)</f>
        <v>32</v>
      </c>
      <c r="G59" s="95">
        <f t="shared" si="25"/>
        <v>32</v>
      </c>
      <c r="H59" s="79">
        <f t="shared" si="21"/>
        <v>0</v>
      </c>
      <c r="I59" s="80">
        <f t="shared" si="23"/>
        <v>1</v>
      </c>
      <c r="J59" s="81" t="s">
        <v>51</v>
      </c>
      <c r="K59" s="9"/>
      <c r="L59" s="1"/>
      <c r="M59" s="1"/>
      <c r="N59" s="1"/>
    </row>
    <row r="60" spans="1:14" ht="20.25" customHeight="1" x14ac:dyDescent="0.2">
      <c r="A60" s="51"/>
      <c r="B60" s="50"/>
      <c r="C60" s="35"/>
      <c r="D60" s="40"/>
      <c r="E60" s="37"/>
      <c r="F60" s="37"/>
      <c r="G60" s="37"/>
      <c r="H60" s="37"/>
      <c r="I60" s="38"/>
      <c r="J60" s="39"/>
      <c r="K60" s="9"/>
      <c r="L60" s="1"/>
      <c r="M60" s="1"/>
      <c r="N60" s="1"/>
    </row>
    <row r="61" spans="1:14" ht="45" customHeight="1" x14ac:dyDescent="0.25">
      <c r="A61" s="248" t="s">
        <v>11</v>
      </c>
      <c r="B61" s="248"/>
      <c r="C61" s="249" t="s">
        <v>113</v>
      </c>
      <c r="D61" s="249"/>
      <c r="E61" s="52"/>
      <c r="F61" s="37"/>
      <c r="G61" s="250" t="s">
        <v>46</v>
      </c>
      <c r="H61" s="250"/>
      <c r="I61" s="53"/>
      <c r="J61" s="82" t="s">
        <v>99</v>
      </c>
      <c r="K61" s="9"/>
      <c r="L61" s="1"/>
      <c r="M61" s="1"/>
      <c r="N61" s="1"/>
    </row>
    <row r="62" spans="1:14" ht="24.75" customHeight="1" x14ac:dyDescent="0.2">
      <c r="A62" s="57"/>
      <c r="B62" s="237" t="s">
        <v>9</v>
      </c>
      <c r="C62" s="252" t="s">
        <v>36</v>
      </c>
      <c r="D62" s="252"/>
      <c r="E62" s="238" t="s">
        <v>3</v>
      </c>
      <c r="F62" s="238"/>
      <c r="G62" s="253" t="s">
        <v>37</v>
      </c>
      <c r="H62" s="253"/>
      <c r="I62" s="89" t="s">
        <v>3</v>
      </c>
      <c r="J62" s="56" t="s">
        <v>38</v>
      </c>
      <c r="K62" s="9"/>
      <c r="L62" s="1"/>
      <c r="M62" s="1"/>
      <c r="N62" s="1"/>
    </row>
    <row r="63" spans="1:14" ht="24.75" customHeight="1" x14ac:dyDescent="0.2">
      <c r="A63" s="83"/>
      <c r="B63" s="237"/>
      <c r="C63" s="237"/>
      <c r="D63" s="237"/>
      <c r="E63" s="238"/>
      <c r="F63" s="238"/>
      <c r="G63" s="238"/>
      <c r="H63" s="238"/>
      <c r="I63" s="55"/>
      <c r="J63" s="56"/>
      <c r="K63" s="9"/>
      <c r="L63" s="1"/>
      <c r="M63" s="1"/>
      <c r="N63" s="1"/>
    </row>
    <row r="64" spans="1:14" ht="29.25" customHeight="1" x14ac:dyDescent="0.25">
      <c r="A64" s="248" t="s">
        <v>45</v>
      </c>
      <c r="B64" s="248"/>
      <c r="C64" s="249" t="s">
        <v>47</v>
      </c>
      <c r="D64" s="249"/>
      <c r="E64" s="59"/>
      <c r="F64" s="60"/>
      <c r="G64" s="250" t="s">
        <v>55</v>
      </c>
      <c r="H64" s="250"/>
      <c r="I64" s="61"/>
      <c r="J64" s="82" t="s">
        <v>44</v>
      </c>
      <c r="K64" s="9"/>
      <c r="L64" s="1"/>
      <c r="M64" s="1"/>
      <c r="N64" s="1"/>
    </row>
    <row r="65" spans="1:14" ht="21.75" customHeight="1" x14ac:dyDescent="0.2">
      <c r="A65" s="251" t="s">
        <v>42</v>
      </c>
      <c r="B65" s="251"/>
      <c r="C65" s="252" t="s">
        <v>36</v>
      </c>
      <c r="D65" s="252"/>
      <c r="E65" s="238" t="s">
        <v>3</v>
      </c>
      <c r="F65" s="238"/>
      <c r="G65" s="253" t="s">
        <v>37</v>
      </c>
      <c r="H65" s="253"/>
      <c r="I65" s="89" t="s">
        <v>3</v>
      </c>
      <c r="J65" s="56" t="s">
        <v>38</v>
      </c>
      <c r="K65" s="9"/>
      <c r="L65" s="1"/>
      <c r="M65" s="1"/>
      <c r="N65" s="1"/>
    </row>
    <row r="66" spans="1:14" ht="11.25" customHeight="1" x14ac:dyDescent="0.2">
      <c r="A66" s="51"/>
      <c r="B66" s="50"/>
      <c r="C66" s="35"/>
      <c r="D66" s="36"/>
      <c r="E66" s="37"/>
      <c r="F66" s="37"/>
      <c r="G66" s="37"/>
      <c r="H66" s="37"/>
      <c r="I66" s="38"/>
      <c r="J66" s="39"/>
      <c r="K66" s="9"/>
      <c r="L66" s="1"/>
      <c r="M66" s="1"/>
      <c r="N66" s="1"/>
    </row>
    <row r="67" spans="1:14" ht="18" customHeight="1" x14ac:dyDescent="0.2">
      <c r="A67" s="246"/>
      <c r="B67" s="62" t="s">
        <v>43</v>
      </c>
      <c r="C67" s="247" t="s">
        <v>121</v>
      </c>
      <c r="D67" s="247"/>
      <c r="E67" s="37"/>
      <c r="F67" s="37"/>
      <c r="G67" s="37"/>
      <c r="H67" s="37"/>
      <c r="I67" s="38"/>
      <c r="J67" s="39"/>
      <c r="K67" s="9"/>
      <c r="L67" s="1"/>
      <c r="M67" s="1"/>
      <c r="N67" s="1"/>
    </row>
    <row r="68" spans="1:14" ht="23.25" customHeight="1" x14ac:dyDescent="0.2">
      <c r="A68" s="246"/>
      <c r="B68" s="50"/>
      <c r="C68" s="35"/>
      <c r="D68" s="36"/>
      <c r="E68" s="37"/>
      <c r="F68" s="37"/>
      <c r="G68" s="37"/>
      <c r="H68" s="37"/>
      <c r="I68" s="38"/>
      <c r="J68" s="39"/>
      <c r="K68" s="9"/>
      <c r="L68" s="1"/>
      <c r="M68" s="1"/>
      <c r="N68" s="1"/>
    </row>
    <row r="69" spans="1:14" ht="24.75" customHeight="1" x14ac:dyDescent="0.2">
      <c r="A69" s="51"/>
      <c r="B69" s="50"/>
      <c r="C69" s="35"/>
      <c r="D69" s="40"/>
      <c r="E69" s="37"/>
      <c r="F69" s="37"/>
      <c r="G69" s="37"/>
      <c r="H69" s="37"/>
      <c r="I69" s="38"/>
      <c r="J69" s="39"/>
      <c r="K69" s="9"/>
      <c r="L69" s="1"/>
      <c r="M69" s="1"/>
      <c r="N69" s="1"/>
    </row>
    <row r="70" spans="1:14" ht="24.75" customHeight="1" x14ac:dyDescent="0.2">
      <c r="A70" s="51"/>
      <c r="B70" s="50"/>
      <c r="C70" s="35"/>
      <c r="D70" s="36"/>
      <c r="E70" s="37"/>
      <c r="F70" s="37"/>
      <c r="G70" s="37"/>
      <c r="H70" s="37"/>
      <c r="I70" s="38"/>
      <c r="J70" s="39"/>
      <c r="K70" s="9"/>
      <c r="L70" s="1"/>
      <c r="M70" s="1"/>
      <c r="N70" s="1"/>
    </row>
    <row r="71" spans="1:14" ht="24.75" customHeight="1" x14ac:dyDescent="0.2">
      <c r="A71" s="51"/>
      <c r="B71" s="50"/>
      <c r="C71" s="35"/>
      <c r="D71" s="36"/>
      <c r="E71" s="37"/>
      <c r="F71" s="37"/>
      <c r="G71" s="37"/>
      <c r="H71" s="37"/>
      <c r="I71" s="38"/>
      <c r="J71" s="39"/>
      <c r="K71" s="9"/>
      <c r="L71" s="1"/>
      <c r="M71" s="1"/>
      <c r="N71" s="1"/>
    </row>
    <row r="72" spans="1:14" ht="24.75" customHeight="1" x14ac:dyDescent="0.2">
      <c r="A72" s="51"/>
      <c r="B72" s="50"/>
      <c r="C72" s="35"/>
      <c r="D72" s="36"/>
      <c r="E72" s="37"/>
      <c r="F72" s="37"/>
      <c r="G72" s="37"/>
      <c r="H72" s="37"/>
      <c r="I72" s="38"/>
      <c r="J72" s="39"/>
      <c r="K72" s="9"/>
      <c r="L72" s="1"/>
      <c r="M72" s="1"/>
      <c r="N72" s="1"/>
    </row>
    <row r="73" spans="1:14" ht="24.75" customHeight="1" x14ac:dyDescent="0.2">
      <c r="A73" s="51"/>
      <c r="B73" s="50"/>
      <c r="C73" s="35"/>
      <c r="D73" s="40"/>
      <c r="E73" s="41"/>
      <c r="F73" s="41"/>
      <c r="G73" s="41"/>
      <c r="H73" s="41"/>
      <c r="I73" s="38"/>
      <c r="J73" s="39"/>
      <c r="K73" s="9"/>
      <c r="L73" s="1"/>
      <c r="M73" s="1"/>
      <c r="N73" s="1"/>
    </row>
    <row r="74" spans="1:14" ht="28.5" customHeight="1" x14ac:dyDescent="0.2">
      <c r="A74" s="51"/>
      <c r="B74" s="50"/>
      <c r="C74" s="35"/>
      <c r="D74" s="36"/>
      <c r="E74" s="41"/>
      <c r="F74" s="41"/>
      <c r="G74" s="41"/>
      <c r="H74" s="41"/>
      <c r="I74" s="38"/>
      <c r="J74" s="39"/>
      <c r="K74" s="9"/>
      <c r="L74" s="1"/>
      <c r="M74" s="1"/>
      <c r="N74" s="1"/>
    </row>
    <row r="75" spans="1:14" ht="24.75" customHeight="1" x14ac:dyDescent="0.2">
      <c r="A75" s="51"/>
      <c r="B75" s="50"/>
      <c r="C75" s="35"/>
      <c r="D75" s="40"/>
      <c r="E75" s="37"/>
      <c r="F75" s="37"/>
      <c r="G75" s="37"/>
      <c r="H75" s="37"/>
      <c r="I75" s="38"/>
      <c r="J75" s="39"/>
      <c r="K75" s="9"/>
      <c r="L75" s="1"/>
      <c r="M75" s="1"/>
      <c r="N75" s="1"/>
    </row>
    <row r="76" spans="1:14" ht="24.75" customHeight="1" x14ac:dyDescent="0.2">
      <c r="A76" s="51"/>
      <c r="B76" s="50"/>
      <c r="C76" s="35"/>
      <c r="D76" s="36"/>
      <c r="E76" s="37"/>
      <c r="F76" s="37"/>
      <c r="G76" s="37"/>
      <c r="H76" s="37"/>
      <c r="I76" s="38"/>
      <c r="J76" s="39"/>
      <c r="K76" s="9"/>
      <c r="L76" s="1"/>
      <c r="M76" s="1"/>
      <c r="N76" s="1"/>
    </row>
    <row r="77" spans="1:14" ht="24.75" customHeight="1" x14ac:dyDescent="0.2">
      <c r="A77" s="51"/>
      <c r="B77" s="50"/>
      <c r="C77" s="35"/>
      <c r="D77" s="36"/>
      <c r="E77" s="37"/>
      <c r="F77" s="37"/>
      <c r="G77" s="37"/>
      <c r="H77" s="37"/>
      <c r="I77" s="38"/>
      <c r="J77" s="39"/>
      <c r="K77" s="9"/>
      <c r="L77" s="1"/>
      <c r="M77" s="1"/>
      <c r="N77" s="1"/>
    </row>
    <row r="78" spans="1:14" ht="24.75" customHeight="1" x14ac:dyDescent="0.2">
      <c r="A78" s="51"/>
      <c r="B78" s="50"/>
      <c r="C78" s="35"/>
      <c r="D78" s="36"/>
      <c r="E78" s="37"/>
      <c r="F78" s="37"/>
      <c r="G78" s="37"/>
      <c r="H78" s="37"/>
      <c r="I78" s="38"/>
      <c r="J78" s="39"/>
      <c r="K78" s="9"/>
      <c r="L78" s="1"/>
      <c r="M78" s="1"/>
      <c r="N78" s="1"/>
    </row>
    <row r="79" spans="1:14" ht="24.75" customHeight="1" x14ac:dyDescent="0.2">
      <c r="A79" s="51"/>
      <c r="B79" s="50"/>
      <c r="C79" s="35"/>
      <c r="D79" s="40"/>
      <c r="E79" s="37"/>
      <c r="F79" s="37"/>
      <c r="G79" s="37"/>
      <c r="H79" s="37"/>
      <c r="I79" s="38"/>
      <c r="J79" s="39"/>
      <c r="K79" s="9"/>
      <c r="L79" s="1"/>
      <c r="M79" s="1"/>
      <c r="N79" s="1"/>
    </row>
    <row r="80" spans="1:14" ht="24.75" customHeight="1" x14ac:dyDescent="0.2">
      <c r="A80" s="51"/>
      <c r="B80" s="50"/>
      <c r="C80" s="35"/>
      <c r="D80" s="36"/>
      <c r="E80" s="37"/>
      <c r="F80" s="37"/>
      <c r="G80" s="37"/>
      <c r="H80" s="37"/>
      <c r="I80" s="38"/>
      <c r="J80" s="39"/>
      <c r="K80" s="9"/>
      <c r="L80" s="1"/>
      <c r="M80" s="1"/>
      <c r="N80" s="1"/>
    </row>
    <row r="81" spans="1:14" ht="34.5" customHeight="1" x14ac:dyDescent="0.2">
      <c r="A81" s="42"/>
      <c r="B81" s="43"/>
      <c r="C81" s="43"/>
      <c r="D81" s="44"/>
      <c r="E81" s="38"/>
      <c r="F81" s="38"/>
      <c r="G81" s="38"/>
      <c r="H81" s="38"/>
      <c r="I81" s="38"/>
      <c r="J81" s="39"/>
      <c r="K81" s="9"/>
      <c r="L81" s="1"/>
      <c r="M81" s="1"/>
      <c r="N81" s="1"/>
    </row>
    <row r="82" spans="1:14" ht="29.25" customHeight="1" x14ac:dyDescent="0.2">
      <c r="A82" s="45"/>
      <c r="B82" s="46"/>
      <c r="C82" s="46"/>
      <c r="D82" s="45"/>
      <c r="E82" s="38"/>
      <c r="F82" s="38"/>
      <c r="G82" s="38"/>
      <c r="H82" s="38"/>
      <c r="I82" s="38"/>
      <c r="J82" s="39"/>
      <c r="K82" s="9"/>
      <c r="L82" s="1"/>
      <c r="M82" s="1"/>
      <c r="N82" s="1"/>
    </row>
    <row r="83" spans="1:14" ht="16.5" customHeight="1" x14ac:dyDescent="0.2">
      <c r="A83" s="45"/>
      <c r="B83" s="47"/>
      <c r="C83" s="47"/>
      <c r="D83" s="45"/>
      <c r="E83" s="48"/>
      <c r="F83" s="48"/>
      <c r="G83" s="48"/>
      <c r="H83" s="48"/>
      <c r="I83" s="38"/>
      <c r="J83" s="39"/>
      <c r="K83" s="9"/>
      <c r="L83" s="1"/>
      <c r="M83" s="1"/>
      <c r="N83" s="1"/>
    </row>
    <row r="84" spans="1:14" ht="23.25" customHeight="1" x14ac:dyDescent="0.2">
      <c r="A84" s="45"/>
      <c r="B84" s="45"/>
      <c r="C84" s="45"/>
      <c r="D84" s="44"/>
      <c r="E84" s="49"/>
      <c r="F84" s="49"/>
      <c r="G84" s="49"/>
      <c r="H84" s="49"/>
      <c r="I84" s="38"/>
      <c r="J84" s="39"/>
      <c r="K84" s="9"/>
      <c r="L84" s="1"/>
      <c r="M84" s="1"/>
      <c r="N84" s="1"/>
    </row>
    <row r="85" spans="1:14" ht="23.25" customHeight="1" x14ac:dyDescent="0.2">
      <c r="A85" s="45"/>
      <c r="B85" s="45"/>
      <c r="C85" s="45"/>
      <c r="D85" s="36"/>
      <c r="E85" s="49"/>
      <c r="F85" s="49"/>
      <c r="G85" s="49"/>
      <c r="H85" s="49"/>
      <c r="I85" s="38"/>
      <c r="J85" s="39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ht="23.25" customHeight="1" x14ac:dyDescent="0.2">
      <c r="A88" s="10"/>
      <c r="B88" s="11"/>
      <c r="C88" s="11"/>
      <c r="D88" s="10"/>
      <c r="E88" s="12"/>
      <c r="F88" s="12"/>
      <c r="G88" s="12"/>
      <c r="H88" s="12"/>
      <c r="I88" s="12"/>
      <c r="J88" s="13"/>
      <c r="K88" s="9"/>
      <c r="L88" s="1"/>
      <c r="M88" s="1"/>
      <c r="N88" s="1"/>
    </row>
    <row r="89" spans="1:14" ht="23.25" customHeight="1" x14ac:dyDescent="0.2">
      <c r="A89" s="10"/>
      <c r="B89" s="11"/>
      <c r="C89" s="11"/>
      <c r="D89" s="10"/>
      <c r="E89" s="12"/>
      <c r="F89" s="12"/>
      <c r="G89" s="12"/>
      <c r="H89" s="12"/>
      <c r="I89" s="12"/>
      <c r="J89" s="13"/>
      <c r="K89" s="9"/>
      <c r="L89" s="1"/>
      <c r="M89" s="1"/>
      <c r="N89" s="1"/>
    </row>
    <row r="90" spans="1:14" x14ac:dyDescent="0.2">
      <c r="A90" s="14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x14ac:dyDescent="0.2">
      <c r="A91" s="14"/>
      <c r="B91" s="14"/>
      <c r="C91" s="14"/>
      <c r="D91" s="14"/>
      <c r="E91" s="15"/>
      <c r="F91" s="15"/>
      <c r="G91" s="15"/>
      <c r="H91" s="15"/>
      <c r="I91" s="15"/>
      <c r="J91" s="16"/>
      <c r="K91" s="16"/>
      <c r="L91" s="1"/>
      <c r="M91" s="1"/>
      <c r="N91" s="1"/>
    </row>
    <row r="92" spans="1:14" ht="16.5" customHeight="1" x14ac:dyDescent="0.2">
      <c r="A92" s="17"/>
      <c r="B92" s="14"/>
      <c r="C92" s="14"/>
      <c r="D92" s="14"/>
      <c r="E92" s="15"/>
      <c r="F92" s="15"/>
      <c r="G92" s="15"/>
      <c r="H92" s="15"/>
      <c r="I92" s="15"/>
      <c r="J92" s="16"/>
      <c r="K92" s="16"/>
      <c r="L92" s="1"/>
      <c r="M92" s="1"/>
      <c r="N92" s="1"/>
    </row>
    <row r="93" spans="1:14" ht="22.5" customHeight="1" x14ac:dyDescent="0.25">
      <c r="A93" s="64"/>
      <c r="B93" s="64"/>
      <c r="C93" s="31"/>
      <c r="D93" s="18"/>
      <c r="E93" s="18"/>
      <c r="F93" s="18"/>
      <c r="G93" s="18"/>
      <c r="H93" s="18"/>
      <c r="I93" s="19"/>
      <c r="J93" s="19"/>
      <c r="K93" s="1"/>
      <c r="L93" s="1"/>
      <c r="M93" s="1"/>
      <c r="N93" s="1"/>
    </row>
    <row r="94" spans="1:14" x14ac:dyDescent="0.2">
      <c r="A94" s="65"/>
      <c r="B94" s="65"/>
      <c r="C94" s="32"/>
      <c r="D94" s="20"/>
      <c r="E94" s="20"/>
      <c r="F94" s="20"/>
      <c r="G94" s="20"/>
      <c r="H94" s="20"/>
      <c r="I94" s="20"/>
      <c r="J94" s="21"/>
      <c r="K94" s="1"/>
      <c r="L94" s="1"/>
      <c r="M94" s="1"/>
      <c r="N94" s="1"/>
    </row>
    <row r="95" spans="1:14" ht="20.25" customHeight="1" x14ac:dyDescent="0.2">
      <c r="A95" s="22"/>
      <c r="B95" s="22"/>
      <c r="C95" s="22"/>
      <c r="D95" s="19"/>
      <c r="E95" s="19"/>
      <c r="F95" s="19"/>
      <c r="G95" s="19"/>
      <c r="H95" s="19"/>
      <c r="I95" s="19"/>
      <c r="J95" s="23"/>
      <c r="K95" s="1"/>
      <c r="L95" s="1"/>
      <c r="M95" s="1"/>
      <c r="N95" s="1"/>
    </row>
    <row r="96" spans="1:14" ht="15.75" x14ac:dyDescent="0.2">
      <c r="A96" s="66"/>
      <c r="B96" s="66"/>
      <c r="C96" s="63"/>
      <c r="D96" s="19"/>
      <c r="E96" s="19"/>
      <c r="F96" s="19"/>
      <c r="G96" s="19"/>
      <c r="H96" s="19"/>
      <c r="I96" s="19"/>
      <c r="J96" s="23"/>
      <c r="K96" s="1"/>
      <c r="L96" s="1"/>
      <c r="M96" s="1"/>
      <c r="N96" s="1"/>
    </row>
    <row r="97" spans="1:14" ht="15.75" x14ac:dyDescent="0.2">
      <c r="A97" s="65"/>
      <c r="B97" s="65"/>
      <c r="C97" s="32"/>
      <c r="D97" s="20"/>
      <c r="E97" s="20"/>
      <c r="F97" s="20"/>
      <c r="G97" s="20"/>
      <c r="H97" s="20"/>
      <c r="I97" s="19"/>
      <c r="J97" s="23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</sheetData>
  <mergeCells count="57">
    <mergeCell ref="A7:D7"/>
    <mergeCell ref="I1:J1"/>
    <mergeCell ref="I2:J2"/>
    <mergeCell ref="A3:J3"/>
    <mergeCell ref="A4:J4"/>
    <mergeCell ref="A5:J5"/>
    <mergeCell ref="A17:J17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32:A33"/>
    <mergeCell ref="B32:B33"/>
    <mergeCell ref="A18:A19"/>
    <mergeCell ref="B18:B19"/>
    <mergeCell ref="C18:C19"/>
    <mergeCell ref="A20:A21"/>
    <mergeCell ref="B20:B21"/>
    <mergeCell ref="C20:C21"/>
    <mergeCell ref="J20:J21"/>
    <mergeCell ref="A23:C25"/>
    <mergeCell ref="A26:C28"/>
    <mergeCell ref="A29:J29"/>
    <mergeCell ref="A30:J30"/>
    <mergeCell ref="A54:C56"/>
    <mergeCell ref="A34:C36"/>
    <mergeCell ref="A37:C39"/>
    <mergeCell ref="A40:J40"/>
    <mergeCell ref="A41:J41"/>
    <mergeCell ref="A42:A44"/>
    <mergeCell ref="B42:B44"/>
    <mergeCell ref="A45:C46"/>
    <mergeCell ref="A47:C49"/>
    <mergeCell ref="A50:C50"/>
    <mergeCell ref="A51:C52"/>
    <mergeCell ref="A53:J53"/>
    <mergeCell ref="A57:C59"/>
    <mergeCell ref="A61:B61"/>
    <mergeCell ref="C61:D61"/>
    <mergeCell ref="G61:H61"/>
    <mergeCell ref="C62:D62"/>
    <mergeCell ref="G62:H62"/>
    <mergeCell ref="A67:A68"/>
    <mergeCell ref="C67:D67"/>
    <mergeCell ref="A64:B64"/>
    <mergeCell ref="C64:D64"/>
    <mergeCell ref="G64:H64"/>
    <mergeCell ref="A65:B65"/>
    <mergeCell ref="C65:D65"/>
    <mergeCell ref="G65:H6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32"/>
  <sheetViews>
    <sheetView topLeftCell="A34" zoomScale="110" zoomScaleNormal="110" workbookViewId="0">
      <selection activeCell="J20" sqref="J20:J2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321" t="s">
        <v>4</v>
      </c>
      <c r="J1" s="321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321" t="s">
        <v>5</v>
      </c>
      <c r="J2" s="321"/>
    </row>
    <row r="3" spans="1:14" ht="18" customHeight="1" x14ac:dyDescent="0.2">
      <c r="A3" s="322" t="s">
        <v>6</v>
      </c>
      <c r="B3" s="322"/>
      <c r="C3" s="322"/>
      <c r="D3" s="322"/>
      <c r="E3" s="322"/>
      <c r="F3" s="322"/>
      <c r="G3" s="322"/>
      <c r="H3" s="322"/>
      <c r="I3" s="322"/>
      <c r="J3" s="322"/>
      <c r="K3" s="2"/>
      <c r="L3" s="1"/>
      <c r="M3" s="1"/>
      <c r="N3" s="1"/>
    </row>
    <row r="4" spans="1:14" ht="18" customHeight="1" x14ac:dyDescent="0.2">
      <c r="A4" s="322" t="s">
        <v>7</v>
      </c>
      <c r="B4" s="322"/>
      <c r="C4" s="322"/>
      <c r="D4" s="322"/>
      <c r="E4" s="322"/>
      <c r="F4" s="322"/>
      <c r="G4" s="322"/>
      <c r="H4" s="322"/>
      <c r="I4" s="322"/>
      <c r="J4" s="322"/>
      <c r="K4" s="2"/>
      <c r="L4" s="1"/>
      <c r="M4" s="1"/>
      <c r="N4" s="1"/>
    </row>
    <row r="5" spans="1:14" ht="18" customHeight="1" x14ac:dyDescent="0.2">
      <c r="A5" s="322" t="s">
        <v>118</v>
      </c>
      <c r="B5" s="322"/>
      <c r="C5" s="322"/>
      <c r="D5" s="322"/>
      <c r="E5" s="322"/>
      <c r="F5" s="322"/>
      <c r="G5" s="322"/>
      <c r="H5" s="322"/>
      <c r="I5" s="322"/>
      <c r="J5" s="322"/>
      <c r="K5" s="2"/>
      <c r="L5" s="1"/>
      <c r="M5" s="1"/>
      <c r="N5" s="1"/>
    </row>
    <row r="6" spans="1:14" ht="19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320" t="s">
        <v>10</v>
      </c>
      <c r="B7" s="320"/>
      <c r="C7" s="320"/>
      <c r="D7" s="320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309" t="s">
        <v>1</v>
      </c>
      <c r="B12" s="310" t="s">
        <v>2</v>
      </c>
      <c r="C12" s="312" t="s">
        <v>12</v>
      </c>
      <c r="D12" s="310" t="s">
        <v>13</v>
      </c>
      <c r="E12" s="310" t="s">
        <v>14</v>
      </c>
      <c r="F12" s="312" t="s">
        <v>15</v>
      </c>
      <c r="G12" s="314" t="s">
        <v>16</v>
      </c>
      <c r="H12" s="316" t="s">
        <v>17</v>
      </c>
      <c r="I12" s="317"/>
      <c r="J12" s="318" t="s">
        <v>20</v>
      </c>
      <c r="K12" s="1"/>
      <c r="L12" s="1"/>
      <c r="M12" s="1"/>
      <c r="N12" s="1"/>
    </row>
    <row r="13" spans="1:14" ht="63" customHeight="1" x14ac:dyDescent="0.2">
      <c r="A13" s="300"/>
      <c r="B13" s="311"/>
      <c r="C13" s="313"/>
      <c r="D13" s="311"/>
      <c r="E13" s="311"/>
      <c r="F13" s="313"/>
      <c r="G13" s="315"/>
      <c r="H13" s="30" t="s">
        <v>18</v>
      </c>
      <c r="I13" s="241" t="s">
        <v>19</v>
      </c>
      <c r="J13" s="319"/>
      <c r="K13" s="6"/>
      <c r="L13" s="1"/>
      <c r="M13" s="1"/>
      <c r="N13" s="1"/>
    </row>
    <row r="14" spans="1:14" ht="14.25" customHeight="1" x14ac:dyDescent="0.2">
      <c r="A14" s="240">
        <v>1</v>
      </c>
      <c r="B14" s="241">
        <v>2</v>
      </c>
      <c r="C14" s="241">
        <v>3</v>
      </c>
      <c r="D14" s="241">
        <v>4</v>
      </c>
      <c r="E14" s="241">
        <v>5</v>
      </c>
      <c r="F14" s="30">
        <v>6</v>
      </c>
      <c r="G14" s="73">
        <v>7</v>
      </c>
      <c r="H14" s="30">
        <v>8</v>
      </c>
      <c r="I14" s="30">
        <v>9</v>
      </c>
      <c r="J14" s="242">
        <v>10</v>
      </c>
      <c r="K14" s="6"/>
      <c r="L14" s="1"/>
      <c r="M14" s="1"/>
      <c r="N14" s="1"/>
    </row>
    <row r="15" spans="1:14" ht="19.5" customHeight="1" x14ac:dyDescent="0.2">
      <c r="A15" s="275" t="s">
        <v>21</v>
      </c>
      <c r="B15" s="397"/>
      <c r="C15" s="397"/>
      <c r="D15" s="397"/>
      <c r="E15" s="397"/>
      <c r="F15" s="397"/>
      <c r="G15" s="397"/>
      <c r="H15" s="397"/>
      <c r="I15" s="397"/>
      <c r="J15" s="277"/>
      <c r="K15" s="6"/>
      <c r="L15" s="1"/>
      <c r="M15" s="1"/>
      <c r="N15" s="1"/>
    </row>
    <row r="16" spans="1:14" ht="19.5" customHeight="1" x14ac:dyDescent="0.2">
      <c r="A16" s="275" t="s">
        <v>23</v>
      </c>
      <c r="B16" s="397"/>
      <c r="C16" s="397"/>
      <c r="D16" s="397"/>
      <c r="E16" s="397"/>
      <c r="F16" s="397"/>
      <c r="G16" s="397"/>
      <c r="H16" s="397"/>
      <c r="I16" s="397"/>
      <c r="J16" s="277"/>
      <c r="K16" s="6"/>
      <c r="L16" s="1"/>
      <c r="M16" s="1"/>
      <c r="N16" s="1"/>
    </row>
    <row r="17" spans="1:14" ht="19.5" customHeight="1" x14ac:dyDescent="0.2">
      <c r="A17" s="275" t="s">
        <v>22</v>
      </c>
      <c r="B17" s="397"/>
      <c r="C17" s="397"/>
      <c r="D17" s="397"/>
      <c r="E17" s="397"/>
      <c r="F17" s="397"/>
      <c r="G17" s="397"/>
      <c r="H17" s="397"/>
      <c r="I17" s="397"/>
      <c r="J17" s="277"/>
      <c r="K17" s="6"/>
      <c r="L17" s="1"/>
      <c r="M17" s="1"/>
      <c r="N17" s="1"/>
    </row>
    <row r="18" spans="1:14" ht="24.75" customHeight="1" x14ac:dyDescent="0.2">
      <c r="A18" s="398" t="s">
        <v>91</v>
      </c>
      <c r="B18" s="395" t="s">
        <v>25</v>
      </c>
      <c r="C18" s="394" t="s">
        <v>27</v>
      </c>
      <c r="D18" s="241" t="s">
        <v>24</v>
      </c>
      <c r="E18" s="224">
        <v>7180.3</v>
      </c>
      <c r="F18" s="245">
        <v>7086.7</v>
      </c>
      <c r="G18" s="399">
        <v>6142.5</v>
      </c>
      <c r="H18" s="400">
        <f t="shared" ref="H18:H25" si="0">F18-G18</f>
        <v>944.19999999999982</v>
      </c>
      <c r="I18" s="401">
        <f>G18/F18*100%</f>
        <v>0.86676450251880288</v>
      </c>
      <c r="J18" s="84"/>
      <c r="K18" s="6"/>
      <c r="L18" s="1"/>
      <c r="M18" s="1"/>
      <c r="N18" s="1"/>
    </row>
    <row r="19" spans="1:14" ht="28.5" customHeight="1" x14ac:dyDescent="0.2">
      <c r="A19" s="304"/>
      <c r="B19" s="302"/>
      <c r="C19" s="306"/>
      <c r="D19" s="241" t="s">
        <v>39</v>
      </c>
      <c r="E19" s="217">
        <v>0</v>
      </c>
      <c r="F19" s="217">
        <v>0</v>
      </c>
      <c r="G19" s="399">
        <v>0</v>
      </c>
      <c r="H19" s="400">
        <f t="shared" si="0"/>
        <v>0</v>
      </c>
      <c r="I19" s="402">
        <v>0</v>
      </c>
      <c r="J19" s="84"/>
      <c r="K19" s="6"/>
      <c r="L19" s="1"/>
      <c r="M19" s="1"/>
      <c r="N19" s="1"/>
    </row>
    <row r="20" spans="1:14" ht="22.5" customHeight="1" x14ac:dyDescent="0.2">
      <c r="A20" s="398" t="s">
        <v>92</v>
      </c>
      <c r="B20" s="394" t="s">
        <v>26</v>
      </c>
      <c r="C20" s="394" t="s">
        <v>27</v>
      </c>
      <c r="D20" s="241" t="s">
        <v>24</v>
      </c>
      <c r="E20" s="403">
        <f>5500</f>
        <v>5500</v>
      </c>
      <c r="F20" s="403">
        <v>5500</v>
      </c>
      <c r="G20" s="399">
        <v>1643.3</v>
      </c>
      <c r="H20" s="400">
        <f t="shared" si="0"/>
        <v>3856.7</v>
      </c>
      <c r="I20" s="401">
        <f t="shared" ref="I20:I28" si="1">G20/F20*100%</f>
        <v>0.29878181818181815</v>
      </c>
      <c r="J20" s="404" t="s">
        <v>119</v>
      </c>
      <c r="K20" s="6"/>
      <c r="L20" s="1"/>
      <c r="M20" s="1"/>
      <c r="N20" s="1"/>
    </row>
    <row r="21" spans="1:14" ht="25.5" customHeight="1" x14ac:dyDescent="0.2">
      <c r="A21" s="304"/>
      <c r="B21" s="306"/>
      <c r="C21" s="306"/>
      <c r="D21" s="241" t="s">
        <v>39</v>
      </c>
      <c r="E21" s="405">
        <v>1000</v>
      </c>
      <c r="F21" s="403">
        <v>1000</v>
      </c>
      <c r="G21" s="399">
        <v>991.4</v>
      </c>
      <c r="H21" s="400">
        <f t="shared" si="0"/>
        <v>8.6000000000000227</v>
      </c>
      <c r="I21" s="401">
        <f t="shared" si="1"/>
        <v>0.99139999999999995</v>
      </c>
      <c r="J21" s="299"/>
      <c r="K21" s="6"/>
      <c r="L21" s="1"/>
      <c r="M21" s="1"/>
      <c r="N21" s="1"/>
    </row>
    <row r="22" spans="1:14" ht="76.5" customHeight="1" x14ac:dyDescent="0.2">
      <c r="A22" s="125" t="s">
        <v>93</v>
      </c>
      <c r="B22" s="33" t="s">
        <v>96</v>
      </c>
      <c r="C22" s="34" t="s">
        <v>27</v>
      </c>
      <c r="D22" s="241" t="s">
        <v>24</v>
      </c>
      <c r="E22" s="406">
        <v>100</v>
      </c>
      <c r="F22" s="406">
        <v>100</v>
      </c>
      <c r="G22" s="399">
        <v>2.7</v>
      </c>
      <c r="H22" s="400">
        <f t="shared" si="0"/>
        <v>97.3</v>
      </c>
      <c r="I22" s="401">
        <v>0</v>
      </c>
      <c r="J22" s="84" t="s">
        <v>115</v>
      </c>
      <c r="K22" s="6"/>
      <c r="L22" s="1"/>
      <c r="M22" s="1"/>
      <c r="N22" s="1"/>
    </row>
    <row r="23" spans="1:14" ht="28.5" customHeight="1" x14ac:dyDescent="0.2">
      <c r="A23" s="407" t="s">
        <v>28</v>
      </c>
      <c r="B23" s="408"/>
      <c r="C23" s="409"/>
      <c r="D23" s="77" t="s">
        <v>24</v>
      </c>
      <c r="E23" s="8">
        <f>E18+E20+E22</f>
        <v>12780.3</v>
      </c>
      <c r="F23" s="8">
        <f t="shared" ref="F23:G23" si="2">F18+F20+F22</f>
        <v>12686.7</v>
      </c>
      <c r="G23" s="75">
        <f t="shared" si="2"/>
        <v>7788.5</v>
      </c>
      <c r="H23" s="400">
        <f t="shared" si="0"/>
        <v>4898.2000000000007</v>
      </c>
      <c r="I23" s="401">
        <f t="shared" si="1"/>
        <v>0.61391063081810082</v>
      </c>
      <c r="J23" s="76" t="s">
        <v>51</v>
      </c>
      <c r="K23" s="9"/>
      <c r="L23" s="1"/>
      <c r="M23" s="1"/>
      <c r="N23" s="1"/>
    </row>
    <row r="24" spans="1:14" ht="28.5" customHeight="1" x14ac:dyDescent="0.2">
      <c r="A24" s="410"/>
      <c r="B24" s="411"/>
      <c r="C24" s="412"/>
      <c r="D24" s="77" t="s">
        <v>39</v>
      </c>
      <c r="E24" s="8">
        <f>E19+E21</f>
        <v>1000</v>
      </c>
      <c r="F24" s="8">
        <f>F19+F21</f>
        <v>1000</v>
      </c>
      <c r="G24" s="75">
        <f>G19+G21</f>
        <v>991.4</v>
      </c>
      <c r="H24" s="400">
        <f t="shared" si="0"/>
        <v>8.6000000000000227</v>
      </c>
      <c r="I24" s="401">
        <f t="shared" si="1"/>
        <v>0.99139999999999995</v>
      </c>
      <c r="J24" s="76" t="s">
        <v>51</v>
      </c>
      <c r="K24" s="9"/>
      <c r="L24" s="1"/>
      <c r="M24" s="1"/>
      <c r="N24" s="1"/>
    </row>
    <row r="25" spans="1:14" ht="28.5" customHeight="1" x14ac:dyDescent="0.2">
      <c r="A25" s="413"/>
      <c r="B25" s="414"/>
      <c r="C25" s="415"/>
      <c r="D25" s="77" t="s">
        <v>54</v>
      </c>
      <c r="E25" s="8">
        <f>SUM(E23:E24)</f>
        <v>13780.3</v>
      </c>
      <c r="F25" s="8">
        <f t="shared" ref="F25:G25" si="3">SUM(F23:F24)</f>
        <v>13686.7</v>
      </c>
      <c r="G25" s="75">
        <f t="shared" si="3"/>
        <v>8779.9</v>
      </c>
      <c r="H25" s="400">
        <f t="shared" si="0"/>
        <v>4906.8000000000011</v>
      </c>
      <c r="I25" s="401">
        <f t="shared" si="1"/>
        <v>0.64149137483834662</v>
      </c>
      <c r="J25" s="76" t="s">
        <v>51</v>
      </c>
      <c r="K25" s="9"/>
      <c r="L25" s="1"/>
      <c r="M25" s="1"/>
      <c r="N25" s="1"/>
    </row>
    <row r="26" spans="1:14" ht="28.5" customHeight="1" x14ac:dyDescent="0.2">
      <c r="A26" s="407" t="s">
        <v>32</v>
      </c>
      <c r="B26" s="408"/>
      <c r="C26" s="408"/>
      <c r="D26" s="77" t="s">
        <v>24</v>
      </c>
      <c r="E26" s="8">
        <f>E23</f>
        <v>12780.3</v>
      </c>
      <c r="F26" s="8">
        <f t="shared" ref="F26:G27" si="4">F23</f>
        <v>12686.7</v>
      </c>
      <c r="G26" s="75">
        <f t="shared" si="4"/>
        <v>7788.5</v>
      </c>
      <c r="H26" s="400">
        <f>F26-G26</f>
        <v>4898.2000000000007</v>
      </c>
      <c r="I26" s="401">
        <f t="shared" si="1"/>
        <v>0.61391063081810082</v>
      </c>
      <c r="J26" s="76" t="s">
        <v>51</v>
      </c>
      <c r="K26" s="9"/>
      <c r="L26" s="1"/>
      <c r="M26" s="1"/>
      <c r="N26" s="1"/>
    </row>
    <row r="27" spans="1:14" ht="28.5" customHeight="1" x14ac:dyDescent="0.2">
      <c r="A27" s="410"/>
      <c r="B27" s="411"/>
      <c r="C27" s="411"/>
      <c r="D27" s="94" t="s">
        <v>39</v>
      </c>
      <c r="E27" s="8">
        <f>E24</f>
        <v>1000</v>
      </c>
      <c r="F27" s="8">
        <f t="shared" si="4"/>
        <v>1000</v>
      </c>
      <c r="G27" s="75">
        <f t="shared" si="4"/>
        <v>991.4</v>
      </c>
      <c r="H27" s="400">
        <f t="shared" ref="H27:H28" si="5">F27-G27</f>
        <v>8.6000000000000227</v>
      </c>
      <c r="I27" s="401">
        <f t="shared" si="1"/>
        <v>0.99139999999999995</v>
      </c>
      <c r="J27" s="76" t="s">
        <v>51</v>
      </c>
      <c r="K27" s="9"/>
      <c r="L27" s="1"/>
      <c r="M27" s="1"/>
      <c r="N27" s="1"/>
    </row>
    <row r="28" spans="1:14" ht="28.5" customHeight="1" x14ac:dyDescent="0.2">
      <c r="A28" s="413"/>
      <c r="B28" s="414"/>
      <c r="C28" s="414"/>
      <c r="D28" s="94" t="s">
        <v>54</v>
      </c>
      <c r="E28" s="8">
        <f>SUM(E26:E27)</f>
        <v>13780.3</v>
      </c>
      <c r="F28" s="8">
        <f t="shared" ref="F28:G28" si="6">SUM(F26:F27)</f>
        <v>13686.7</v>
      </c>
      <c r="G28" s="75">
        <f t="shared" si="6"/>
        <v>8779.9</v>
      </c>
      <c r="H28" s="400">
        <f t="shared" si="5"/>
        <v>4906.8000000000011</v>
      </c>
      <c r="I28" s="401">
        <f t="shared" si="1"/>
        <v>0.64149137483834662</v>
      </c>
      <c r="J28" s="76" t="s">
        <v>51</v>
      </c>
      <c r="K28" s="9"/>
      <c r="L28" s="1"/>
      <c r="M28" s="1"/>
      <c r="N28" s="1"/>
    </row>
    <row r="29" spans="1:14" ht="23.25" customHeight="1" x14ac:dyDescent="0.2">
      <c r="A29" s="275" t="s">
        <v>30</v>
      </c>
      <c r="B29" s="397"/>
      <c r="C29" s="397"/>
      <c r="D29" s="397"/>
      <c r="E29" s="397"/>
      <c r="F29" s="397"/>
      <c r="G29" s="397"/>
      <c r="H29" s="397"/>
      <c r="I29" s="397"/>
      <c r="J29" s="277"/>
      <c r="K29" s="9"/>
      <c r="L29" s="1"/>
      <c r="M29" s="1"/>
      <c r="N29" s="1"/>
    </row>
    <row r="30" spans="1:14" ht="21.75" customHeight="1" x14ac:dyDescent="0.2">
      <c r="A30" s="275" t="s">
        <v>29</v>
      </c>
      <c r="B30" s="397"/>
      <c r="C30" s="397"/>
      <c r="D30" s="397"/>
      <c r="E30" s="397"/>
      <c r="F30" s="397"/>
      <c r="G30" s="397"/>
      <c r="H30" s="397"/>
      <c r="I30" s="397"/>
      <c r="J30" s="277"/>
      <c r="K30" s="9"/>
      <c r="L30" s="1"/>
      <c r="M30" s="1"/>
      <c r="N30" s="1"/>
    </row>
    <row r="31" spans="1:14" ht="44.25" customHeight="1" x14ac:dyDescent="0.2">
      <c r="A31" s="240">
        <v>1</v>
      </c>
      <c r="B31" s="33" t="s">
        <v>31</v>
      </c>
      <c r="C31" s="34" t="s">
        <v>27</v>
      </c>
      <c r="D31" s="241" t="s">
        <v>24</v>
      </c>
      <c r="E31" s="416">
        <v>51875.6</v>
      </c>
      <c r="F31" s="399">
        <v>51875.6</v>
      </c>
      <c r="G31" s="399">
        <v>34550.957000000002</v>
      </c>
      <c r="H31" s="400">
        <f>F31-G31</f>
        <v>17324.642999999996</v>
      </c>
      <c r="I31" s="401">
        <f>G31/F31</f>
        <v>0.66603484104280242</v>
      </c>
      <c r="J31" s="417" t="s">
        <v>116</v>
      </c>
      <c r="K31" s="9"/>
      <c r="L31" s="1"/>
      <c r="M31" s="1"/>
      <c r="N31" s="1"/>
    </row>
    <row r="32" spans="1:14" ht="33.75" customHeight="1" x14ac:dyDescent="0.2">
      <c r="A32" s="300">
        <v>2</v>
      </c>
      <c r="B32" s="395" t="s">
        <v>53</v>
      </c>
      <c r="C32" s="34" t="s">
        <v>27</v>
      </c>
      <c r="D32" s="241" t="s">
        <v>39</v>
      </c>
      <c r="E32" s="406">
        <v>0</v>
      </c>
      <c r="F32" s="400">
        <f>E32</f>
        <v>0</v>
      </c>
      <c r="G32" s="399">
        <v>0</v>
      </c>
      <c r="H32" s="400">
        <f t="shared" ref="H32:H33" si="7">F32-G32</f>
        <v>0</v>
      </c>
      <c r="I32" s="401">
        <v>0</v>
      </c>
      <c r="J32" s="84"/>
      <c r="K32" s="9"/>
      <c r="L32" s="1"/>
      <c r="M32" s="1"/>
      <c r="N32" s="1"/>
    </row>
    <row r="33" spans="1:14" ht="52.5" customHeight="1" x14ac:dyDescent="0.2">
      <c r="A33" s="300"/>
      <c r="B33" s="302"/>
      <c r="C33" s="418" t="s">
        <v>45</v>
      </c>
      <c r="D33" s="241" t="s">
        <v>39</v>
      </c>
      <c r="E33" s="406">
        <v>0</v>
      </c>
      <c r="F33" s="400">
        <f>E33</f>
        <v>0</v>
      </c>
      <c r="G33" s="399">
        <v>0</v>
      </c>
      <c r="H33" s="400">
        <f t="shared" si="7"/>
        <v>0</v>
      </c>
      <c r="I33" s="401">
        <v>0</v>
      </c>
      <c r="J33" s="84"/>
      <c r="K33" s="9"/>
      <c r="L33" s="1"/>
      <c r="M33" s="1"/>
      <c r="N33" s="1"/>
    </row>
    <row r="34" spans="1:14" ht="27" customHeight="1" x14ac:dyDescent="0.2">
      <c r="A34" s="407" t="s">
        <v>28</v>
      </c>
      <c r="B34" s="408"/>
      <c r="C34" s="409"/>
      <c r="D34" s="77" t="s">
        <v>24</v>
      </c>
      <c r="E34" s="8">
        <f>E31</f>
        <v>51875.6</v>
      </c>
      <c r="F34" s="8">
        <f>F31</f>
        <v>51875.6</v>
      </c>
      <c r="G34" s="75">
        <f>G31</f>
        <v>34550.957000000002</v>
      </c>
      <c r="H34" s="400">
        <f>F34-G34</f>
        <v>17324.642999999996</v>
      </c>
      <c r="I34" s="401">
        <f t="shared" ref="I34:I39" si="8">G34/F34</f>
        <v>0.66603484104280242</v>
      </c>
      <c r="J34" s="76" t="s">
        <v>51</v>
      </c>
      <c r="K34" s="9"/>
      <c r="L34" s="1"/>
      <c r="M34" s="1"/>
      <c r="N34" s="1"/>
    </row>
    <row r="35" spans="1:14" ht="27" customHeight="1" x14ac:dyDescent="0.2">
      <c r="A35" s="410"/>
      <c r="B35" s="411"/>
      <c r="C35" s="412"/>
      <c r="D35" s="77" t="s">
        <v>39</v>
      </c>
      <c r="E35" s="8">
        <f>E32+E33</f>
        <v>0</v>
      </c>
      <c r="F35" s="8">
        <f t="shared" ref="F35:G35" si="9">F32+F33</f>
        <v>0</v>
      </c>
      <c r="G35" s="75">
        <f t="shared" si="9"/>
        <v>0</v>
      </c>
      <c r="H35" s="400">
        <f t="shared" ref="H35:H39" si="10">F35-G35</f>
        <v>0</v>
      </c>
      <c r="I35" s="401">
        <v>0</v>
      </c>
      <c r="J35" s="76" t="s">
        <v>51</v>
      </c>
      <c r="K35" s="9"/>
      <c r="L35" s="1"/>
      <c r="M35" s="1"/>
      <c r="N35" s="1"/>
    </row>
    <row r="36" spans="1:14" ht="27" customHeight="1" x14ac:dyDescent="0.2">
      <c r="A36" s="413"/>
      <c r="B36" s="414"/>
      <c r="C36" s="415"/>
      <c r="D36" s="77" t="s">
        <v>54</v>
      </c>
      <c r="E36" s="8">
        <f>SUM(E34:E35)</f>
        <v>51875.6</v>
      </c>
      <c r="F36" s="8">
        <f t="shared" ref="F36:G36" si="11">SUM(F34:F35)</f>
        <v>51875.6</v>
      </c>
      <c r="G36" s="75">
        <f t="shared" si="11"/>
        <v>34550.957000000002</v>
      </c>
      <c r="H36" s="400">
        <f t="shared" si="10"/>
        <v>17324.642999999996</v>
      </c>
      <c r="I36" s="401">
        <f t="shared" si="8"/>
        <v>0.66603484104280242</v>
      </c>
      <c r="J36" s="76" t="s">
        <v>51</v>
      </c>
      <c r="K36" s="9"/>
      <c r="L36" s="1"/>
      <c r="M36" s="1"/>
      <c r="N36" s="1"/>
    </row>
    <row r="37" spans="1:14" ht="27" customHeight="1" x14ac:dyDescent="0.2">
      <c r="A37" s="407" t="s">
        <v>33</v>
      </c>
      <c r="B37" s="408"/>
      <c r="C37" s="408"/>
      <c r="D37" s="77" t="s">
        <v>24</v>
      </c>
      <c r="E37" s="8">
        <f>E34</f>
        <v>51875.6</v>
      </c>
      <c r="F37" s="8">
        <f t="shared" ref="F37:G38" si="12">F34</f>
        <v>51875.6</v>
      </c>
      <c r="G37" s="75">
        <f t="shared" si="12"/>
        <v>34550.957000000002</v>
      </c>
      <c r="H37" s="400">
        <f t="shared" si="10"/>
        <v>17324.642999999996</v>
      </c>
      <c r="I37" s="401">
        <f t="shared" si="8"/>
        <v>0.66603484104280242</v>
      </c>
      <c r="J37" s="76" t="s">
        <v>51</v>
      </c>
      <c r="K37" s="9"/>
      <c r="L37" s="1"/>
      <c r="M37" s="1"/>
      <c r="N37" s="1"/>
    </row>
    <row r="38" spans="1:14" ht="27" customHeight="1" x14ac:dyDescent="0.2">
      <c r="A38" s="410"/>
      <c r="B38" s="411"/>
      <c r="C38" s="411"/>
      <c r="D38" s="94" t="s">
        <v>39</v>
      </c>
      <c r="E38" s="8">
        <f>E35</f>
        <v>0</v>
      </c>
      <c r="F38" s="8">
        <f t="shared" si="12"/>
        <v>0</v>
      </c>
      <c r="G38" s="75">
        <f t="shared" si="12"/>
        <v>0</v>
      </c>
      <c r="H38" s="400">
        <f t="shared" si="10"/>
        <v>0</v>
      </c>
      <c r="I38" s="401">
        <v>0</v>
      </c>
      <c r="J38" s="76" t="s">
        <v>51</v>
      </c>
      <c r="K38" s="9"/>
      <c r="L38" s="1"/>
      <c r="M38" s="1"/>
      <c r="N38" s="1"/>
    </row>
    <row r="39" spans="1:14" ht="27" customHeight="1" x14ac:dyDescent="0.2">
      <c r="A39" s="413"/>
      <c r="B39" s="414"/>
      <c r="C39" s="414"/>
      <c r="D39" s="77" t="s">
        <v>54</v>
      </c>
      <c r="E39" s="8">
        <f>SUM(E37:E38)</f>
        <v>51875.6</v>
      </c>
      <c r="F39" s="8">
        <f t="shared" ref="F39:G39" si="13">SUM(F37:F38)</f>
        <v>51875.6</v>
      </c>
      <c r="G39" s="75">
        <f t="shared" si="13"/>
        <v>34550.957000000002</v>
      </c>
      <c r="H39" s="400">
        <f t="shared" si="10"/>
        <v>17324.642999999996</v>
      </c>
      <c r="I39" s="401">
        <f t="shared" si="8"/>
        <v>0.66603484104280242</v>
      </c>
      <c r="J39" s="76" t="s">
        <v>51</v>
      </c>
      <c r="K39" s="9"/>
      <c r="L39" s="1"/>
      <c r="M39" s="1"/>
      <c r="N39" s="1"/>
    </row>
    <row r="40" spans="1:14" ht="21.75" customHeight="1" x14ac:dyDescent="0.2">
      <c r="A40" s="275" t="s">
        <v>34</v>
      </c>
      <c r="B40" s="397"/>
      <c r="C40" s="397"/>
      <c r="D40" s="397"/>
      <c r="E40" s="397"/>
      <c r="F40" s="397"/>
      <c r="G40" s="397"/>
      <c r="H40" s="397"/>
      <c r="I40" s="397"/>
      <c r="J40" s="277"/>
      <c r="K40" s="9"/>
      <c r="L40" s="1"/>
      <c r="M40" s="1"/>
      <c r="N40" s="1"/>
    </row>
    <row r="41" spans="1:14" ht="21.75" customHeight="1" x14ac:dyDescent="0.2">
      <c r="A41" s="275" t="s">
        <v>35</v>
      </c>
      <c r="B41" s="397"/>
      <c r="C41" s="397"/>
      <c r="D41" s="397"/>
      <c r="E41" s="397"/>
      <c r="F41" s="397"/>
      <c r="G41" s="397"/>
      <c r="H41" s="397"/>
      <c r="I41" s="397"/>
      <c r="J41" s="277"/>
      <c r="K41" s="9"/>
      <c r="L41" s="1"/>
      <c r="M41" s="1"/>
      <c r="N41" s="1"/>
    </row>
    <row r="42" spans="1:14" ht="37.5" customHeight="1" x14ac:dyDescent="0.2">
      <c r="A42" s="419">
        <v>1</v>
      </c>
      <c r="B42" s="420" t="s">
        <v>52</v>
      </c>
      <c r="C42" s="34" t="s">
        <v>27</v>
      </c>
      <c r="D42" s="241" t="s">
        <v>24</v>
      </c>
      <c r="E42" s="406">
        <f>2787.4+200</f>
        <v>2987.4</v>
      </c>
      <c r="F42" s="400">
        <v>2987.4</v>
      </c>
      <c r="G42" s="399">
        <v>2102.1999999999998</v>
      </c>
      <c r="H42" s="400">
        <f t="shared" ref="H42:H52" si="14">F42-G42</f>
        <v>885.20000000000027</v>
      </c>
      <c r="I42" s="401">
        <f>G42/F42</f>
        <v>0.70368882640423103</v>
      </c>
      <c r="J42" s="421" t="s">
        <v>117</v>
      </c>
      <c r="K42" s="9"/>
      <c r="L42" s="1"/>
      <c r="M42" s="1"/>
      <c r="N42" s="1"/>
    </row>
    <row r="43" spans="1:14" ht="33" customHeight="1" x14ac:dyDescent="0.2">
      <c r="A43" s="279"/>
      <c r="B43" s="282"/>
      <c r="C43" s="34" t="s">
        <v>27</v>
      </c>
      <c r="D43" s="241" t="s">
        <v>39</v>
      </c>
      <c r="E43" s="406">
        <v>372.5</v>
      </c>
      <c r="F43" s="400">
        <f>E43</f>
        <v>372.5</v>
      </c>
      <c r="G43" s="399">
        <v>372.5</v>
      </c>
      <c r="H43" s="400">
        <f t="shared" si="14"/>
        <v>0</v>
      </c>
      <c r="I43" s="401">
        <f t="shared" ref="I43:I52" si="15">G43/F43</f>
        <v>1</v>
      </c>
      <c r="J43" s="85"/>
      <c r="K43" s="9"/>
      <c r="L43" s="1"/>
      <c r="M43" s="1"/>
      <c r="N43" s="1"/>
    </row>
    <row r="44" spans="1:14" ht="33" customHeight="1" x14ac:dyDescent="0.2">
      <c r="A44" s="280"/>
      <c r="B44" s="283"/>
      <c r="C44" s="422" t="s">
        <v>45</v>
      </c>
      <c r="D44" s="241" t="s">
        <v>39</v>
      </c>
      <c r="E44" s="406">
        <v>32</v>
      </c>
      <c r="F44" s="400">
        <f>E44</f>
        <v>32</v>
      </c>
      <c r="G44" s="399">
        <v>32</v>
      </c>
      <c r="H44" s="400">
        <f t="shared" si="14"/>
        <v>0</v>
      </c>
      <c r="I44" s="401">
        <f t="shared" si="15"/>
        <v>1</v>
      </c>
      <c r="J44" s="85"/>
      <c r="K44" s="9"/>
      <c r="L44" s="1"/>
      <c r="M44" s="1"/>
      <c r="N44" s="1"/>
    </row>
    <row r="45" spans="1:14" ht="22.5" customHeight="1" x14ac:dyDescent="0.2">
      <c r="A45" s="407" t="s">
        <v>28</v>
      </c>
      <c r="B45" s="408"/>
      <c r="C45" s="409"/>
      <c r="D45" s="77" t="s">
        <v>24</v>
      </c>
      <c r="E45" s="8">
        <f>E42</f>
        <v>2987.4</v>
      </c>
      <c r="F45" s="8">
        <f>F42</f>
        <v>2987.4</v>
      </c>
      <c r="G45" s="75">
        <f>G42</f>
        <v>2102.1999999999998</v>
      </c>
      <c r="H45" s="400">
        <f t="shared" si="14"/>
        <v>885.20000000000027</v>
      </c>
      <c r="I45" s="401">
        <f t="shared" si="15"/>
        <v>0.70368882640423103</v>
      </c>
      <c r="J45" s="76" t="s">
        <v>51</v>
      </c>
      <c r="K45" s="9"/>
      <c r="L45" s="1"/>
      <c r="M45" s="1"/>
      <c r="N45" s="1"/>
    </row>
    <row r="46" spans="1:14" ht="24.75" customHeight="1" x14ac:dyDescent="0.2">
      <c r="A46" s="413"/>
      <c r="B46" s="414"/>
      <c r="C46" s="415"/>
      <c r="D46" s="77" t="s">
        <v>39</v>
      </c>
      <c r="E46" s="8">
        <f>E43+E44</f>
        <v>404.5</v>
      </c>
      <c r="F46" s="8">
        <f>F43+F44</f>
        <v>404.5</v>
      </c>
      <c r="G46" s="75">
        <f>G43+G44</f>
        <v>404.5</v>
      </c>
      <c r="H46" s="400">
        <f t="shared" si="14"/>
        <v>0</v>
      </c>
      <c r="I46" s="401">
        <f t="shared" si="15"/>
        <v>1</v>
      </c>
      <c r="J46" s="76" t="s">
        <v>51</v>
      </c>
      <c r="K46" s="9"/>
      <c r="L46" s="1"/>
      <c r="M46" s="1"/>
      <c r="N46" s="1"/>
    </row>
    <row r="47" spans="1:14" ht="24" customHeight="1" x14ac:dyDescent="0.2">
      <c r="A47" s="407" t="s">
        <v>40</v>
      </c>
      <c r="B47" s="408"/>
      <c r="C47" s="409"/>
      <c r="D47" s="77" t="s">
        <v>54</v>
      </c>
      <c r="E47" s="8">
        <f>SUM(E48:E49)</f>
        <v>3391.9</v>
      </c>
      <c r="F47" s="8">
        <f t="shared" ref="F47" si="16">SUM(F48:F49)</f>
        <v>3391.9</v>
      </c>
      <c r="G47" s="75">
        <f>G44+G45</f>
        <v>2134.1999999999998</v>
      </c>
      <c r="H47" s="400">
        <f t="shared" si="14"/>
        <v>1257.7000000000003</v>
      </c>
      <c r="I47" s="401">
        <f t="shared" si="15"/>
        <v>0.62920487042660445</v>
      </c>
      <c r="J47" s="76" t="s">
        <v>51</v>
      </c>
      <c r="K47" s="9"/>
      <c r="L47" s="1"/>
      <c r="M47" s="1"/>
      <c r="N47" s="1"/>
    </row>
    <row r="48" spans="1:14" ht="24" customHeight="1" x14ac:dyDescent="0.2">
      <c r="A48" s="410"/>
      <c r="B48" s="411"/>
      <c r="C48" s="412"/>
      <c r="D48" s="77" t="s">
        <v>24</v>
      </c>
      <c r="E48" s="8">
        <f>E45</f>
        <v>2987.4</v>
      </c>
      <c r="F48" s="8">
        <f t="shared" ref="F48:G49" si="17">F45</f>
        <v>2987.4</v>
      </c>
      <c r="G48" s="75">
        <f t="shared" si="17"/>
        <v>2102.1999999999998</v>
      </c>
      <c r="H48" s="400">
        <f t="shared" si="14"/>
        <v>885.20000000000027</v>
      </c>
      <c r="I48" s="401">
        <f t="shared" si="15"/>
        <v>0.70368882640423103</v>
      </c>
      <c r="J48" s="76" t="s">
        <v>51</v>
      </c>
      <c r="K48" s="9"/>
      <c r="L48" s="1"/>
      <c r="M48" s="1"/>
      <c r="N48" s="1"/>
    </row>
    <row r="49" spans="1:14" ht="24" customHeight="1" x14ac:dyDescent="0.2">
      <c r="A49" s="413"/>
      <c r="B49" s="414"/>
      <c r="C49" s="415"/>
      <c r="D49" s="77" t="s">
        <v>39</v>
      </c>
      <c r="E49" s="8">
        <f>E46</f>
        <v>404.5</v>
      </c>
      <c r="F49" s="8">
        <f t="shared" si="17"/>
        <v>404.5</v>
      </c>
      <c r="G49" s="75">
        <f t="shared" si="17"/>
        <v>404.5</v>
      </c>
      <c r="H49" s="400">
        <f t="shared" si="14"/>
        <v>0</v>
      </c>
      <c r="I49" s="401">
        <f t="shared" si="15"/>
        <v>1</v>
      </c>
      <c r="J49" s="76" t="s">
        <v>51</v>
      </c>
      <c r="K49" s="9"/>
      <c r="L49" s="1"/>
      <c r="M49" s="1"/>
      <c r="N49" s="1"/>
    </row>
    <row r="50" spans="1:14" ht="21.75" customHeight="1" x14ac:dyDescent="0.2">
      <c r="A50" s="423" t="s">
        <v>98</v>
      </c>
      <c r="B50" s="424"/>
      <c r="C50" s="425"/>
      <c r="D50" s="228"/>
      <c r="E50" s="229">
        <f>E51+E52</f>
        <v>69047.799999999988</v>
      </c>
      <c r="F50" s="229">
        <f t="shared" ref="F50:G50" si="18">F51+F52</f>
        <v>68954.2</v>
      </c>
      <c r="G50" s="230">
        <f t="shared" si="18"/>
        <v>45837.557000000001</v>
      </c>
      <c r="H50" s="229">
        <f t="shared" si="14"/>
        <v>23116.642999999996</v>
      </c>
      <c r="I50" s="426">
        <f t="shared" si="15"/>
        <v>0.66475366257602875</v>
      </c>
      <c r="J50" s="233"/>
      <c r="K50" s="9"/>
      <c r="L50" s="1"/>
      <c r="M50" s="1"/>
      <c r="N50" s="1"/>
    </row>
    <row r="51" spans="1:14" ht="22.5" customHeight="1" x14ac:dyDescent="0.2">
      <c r="A51" s="427" t="s">
        <v>97</v>
      </c>
      <c r="B51" s="428"/>
      <c r="C51" s="429"/>
      <c r="D51" s="77" t="s">
        <v>24</v>
      </c>
      <c r="E51" s="8">
        <f t="shared" ref="E51:G52" si="19">E26+E37+E48</f>
        <v>67643.299999999988</v>
      </c>
      <c r="F51" s="8">
        <f t="shared" si="19"/>
        <v>67549.7</v>
      </c>
      <c r="G51" s="75">
        <f t="shared" si="19"/>
        <v>44441.656999999999</v>
      </c>
      <c r="H51" s="400">
        <f t="shared" si="14"/>
        <v>23108.042999999998</v>
      </c>
      <c r="I51" s="401">
        <f t="shared" si="15"/>
        <v>0.65791050145300423</v>
      </c>
      <c r="J51" s="76" t="s">
        <v>51</v>
      </c>
      <c r="K51" s="9"/>
      <c r="L51" s="1"/>
      <c r="M51" s="1"/>
      <c r="N51" s="1"/>
    </row>
    <row r="52" spans="1:14" ht="25.5" customHeight="1" x14ac:dyDescent="0.2">
      <c r="A52" s="430"/>
      <c r="B52" s="431"/>
      <c r="C52" s="432"/>
      <c r="D52" s="77" t="s">
        <v>39</v>
      </c>
      <c r="E52" s="8">
        <f t="shared" si="19"/>
        <v>1404.5</v>
      </c>
      <c r="F52" s="8">
        <f t="shared" si="19"/>
        <v>1404.5</v>
      </c>
      <c r="G52" s="75">
        <f t="shared" si="19"/>
        <v>1395.9</v>
      </c>
      <c r="H52" s="400">
        <f t="shared" si="14"/>
        <v>8.5999999999999091</v>
      </c>
      <c r="I52" s="401">
        <f t="shared" si="15"/>
        <v>0.99387682449270209</v>
      </c>
      <c r="J52" s="76" t="s">
        <v>51</v>
      </c>
      <c r="K52" s="9"/>
      <c r="L52" s="1"/>
      <c r="M52" s="1"/>
      <c r="N52" s="1"/>
    </row>
    <row r="53" spans="1:14" ht="16.5" customHeight="1" x14ac:dyDescent="0.2">
      <c r="A53" s="433" t="s">
        <v>41</v>
      </c>
      <c r="B53" s="434"/>
      <c r="C53" s="434"/>
      <c r="D53" s="434"/>
      <c r="E53" s="434"/>
      <c r="F53" s="434"/>
      <c r="G53" s="434"/>
      <c r="H53" s="434"/>
      <c r="I53" s="434"/>
      <c r="J53" s="435"/>
      <c r="K53" s="9"/>
      <c r="L53" s="1"/>
      <c r="M53" s="1"/>
      <c r="N53" s="1"/>
    </row>
    <row r="54" spans="1:14" ht="22.5" customHeight="1" x14ac:dyDescent="0.2">
      <c r="A54" s="436" t="s">
        <v>48</v>
      </c>
      <c r="B54" s="437"/>
      <c r="C54" s="438"/>
      <c r="D54" s="77" t="s">
        <v>24</v>
      </c>
      <c r="E54" s="8">
        <f>E51</f>
        <v>67643.299999999988</v>
      </c>
      <c r="F54" s="8">
        <f t="shared" ref="F54:G54" si="20">F51</f>
        <v>67549.7</v>
      </c>
      <c r="G54" s="75">
        <f t="shared" si="20"/>
        <v>44441.656999999999</v>
      </c>
      <c r="H54" s="400">
        <f>F54-G54</f>
        <v>23108.042999999998</v>
      </c>
      <c r="I54" s="401">
        <f>G54/F54</f>
        <v>0.65791050145300423</v>
      </c>
      <c r="J54" s="76" t="s">
        <v>51</v>
      </c>
      <c r="K54" s="9"/>
      <c r="L54" s="1"/>
      <c r="M54" s="1"/>
      <c r="N54" s="1"/>
    </row>
    <row r="55" spans="1:14" ht="26.25" customHeight="1" x14ac:dyDescent="0.2">
      <c r="A55" s="439"/>
      <c r="B55" s="440"/>
      <c r="C55" s="441"/>
      <c r="D55" s="77" t="s">
        <v>39</v>
      </c>
      <c r="E55" s="8">
        <f>E27+E32+E43</f>
        <v>1372.5</v>
      </c>
      <c r="F55" s="8">
        <f>F27+F32+F43</f>
        <v>1372.5</v>
      </c>
      <c r="G55" s="75">
        <f>G27+G32+G43</f>
        <v>1363.9</v>
      </c>
      <c r="H55" s="400">
        <f t="shared" ref="H55:H59" si="21">F55-G55</f>
        <v>8.5999999999999091</v>
      </c>
      <c r="I55" s="401">
        <v>0</v>
      </c>
      <c r="J55" s="76" t="s">
        <v>51</v>
      </c>
      <c r="K55" s="9"/>
      <c r="L55" s="1"/>
      <c r="M55" s="1"/>
      <c r="N55" s="1"/>
    </row>
    <row r="56" spans="1:14" ht="22.5" customHeight="1" x14ac:dyDescent="0.2">
      <c r="A56" s="442"/>
      <c r="B56" s="443"/>
      <c r="C56" s="444"/>
      <c r="D56" s="88" t="s">
        <v>50</v>
      </c>
      <c r="E56" s="8">
        <f>SUM(E54:E55)</f>
        <v>69015.799999999988</v>
      </c>
      <c r="F56" s="8">
        <f t="shared" ref="F56:G56" si="22">SUM(F54:F55)</f>
        <v>68922.2</v>
      </c>
      <c r="G56" s="75">
        <f t="shared" si="22"/>
        <v>45805.557000000001</v>
      </c>
      <c r="H56" s="400">
        <f t="shared" si="21"/>
        <v>23116.642999999996</v>
      </c>
      <c r="I56" s="401">
        <f t="shared" ref="I56:I59" si="23">G56/F56</f>
        <v>0.66459801051040157</v>
      </c>
      <c r="J56" s="76" t="s">
        <v>51</v>
      </c>
      <c r="K56" s="9"/>
      <c r="L56" s="1"/>
      <c r="M56" s="1"/>
      <c r="N56" s="1"/>
    </row>
    <row r="57" spans="1:14" ht="21" customHeight="1" x14ac:dyDescent="0.2">
      <c r="A57" s="436" t="s">
        <v>49</v>
      </c>
      <c r="B57" s="437"/>
      <c r="C57" s="438"/>
      <c r="D57" s="77" t="s">
        <v>24</v>
      </c>
      <c r="E57" s="8">
        <v>0</v>
      </c>
      <c r="F57" s="8">
        <v>0</v>
      </c>
      <c r="G57" s="75">
        <v>0</v>
      </c>
      <c r="H57" s="400">
        <f t="shared" si="21"/>
        <v>0</v>
      </c>
      <c r="I57" s="401">
        <v>0</v>
      </c>
      <c r="J57" s="76" t="s">
        <v>51</v>
      </c>
      <c r="K57" s="9"/>
      <c r="L57" s="1"/>
      <c r="M57" s="1"/>
      <c r="N57" s="1"/>
    </row>
    <row r="58" spans="1:14" ht="24.75" customHeight="1" x14ac:dyDescent="0.2">
      <c r="A58" s="439"/>
      <c r="B58" s="440"/>
      <c r="C58" s="441"/>
      <c r="D58" s="77" t="s">
        <v>39</v>
      </c>
      <c r="E58" s="8">
        <f>E33+E44</f>
        <v>32</v>
      </c>
      <c r="F58" s="8">
        <f t="shared" ref="F58:G58" si="24">F33+F44</f>
        <v>32</v>
      </c>
      <c r="G58" s="75">
        <f t="shared" si="24"/>
        <v>32</v>
      </c>
      <c r="H58" s="400">
        <f t="shared" si="21"/>
        <v>0</v>
      </c>
      <c r="I58" s="401">
        <f t="shared" si="23"/>
        <v>1</v>
      </c>
      <c r="J58" s="76" t="s">
        <v>51</v>
      </c>
      <c r="K58" s="9"/>
      <c r="L58" s="1"/>
      <c r="M58" s="1"/>
      <c r="N58" s="1"/>
    </row>
    <row r="59" spans="1:14" ht="24.75" customHeight="1" thickBot="1" x14ac:dyDescent="0.25">
      <c r="A59" s="445"/>
      <c r="B59" s="446"/>
      <c r="C59" s="447"/>
      <c r="D59" s="87" t="s">
        <v>50</v>
      </c>
      <c r="E59" s="78">
        <f>SUM(E57:E58)</f>
        <v>32</v>
      </c>
      <c r="F59" s="78">
        <f t="shared" ref="F59:G59" si="25">SUM(F57:F58)</f>
        <v>32</v>
      </c>
      <c r="G59" s="95">
        <f t="shared" si="25"/>
        <v>32</v>
      </c>
      <c r="H59" s="448">
        <f t="shared" si="21"/>
        <v>0</v>
      </c>
      <c r="I59" s="449">
        <f t="shared" si="23"/>
        <v>1</v>
      </c>
      <c r="J59" s="81" t="s">
        <v>51</v>
      </c>
      <c r="K59" s="9"/>
      <c r="L59" s="1"/>
      <c r="M59" s="1"/>
      <c r="N59" s="1"/>
    </row>
    <row r="60" spans="1:14" ht="20.25" customHeight="1" x14ac:dyDescent="0.2">
      <c r="A60" s="450"/>
      <c r="B60" s="451"/>
      <c r="C60" s="452"/>
      <c r="D60" s="453"/>
      <c r="E60" s="454"/>
      <c r="F60" s="454"/>
      <c r="G60" s="454"/>
      <c r="H60" s="454"/>
      <c r="I60" s="455"/>
      <c r="J60" s="39"/>
      <c r="K60" s="9"/>
      <c r="L60" s="1"/>
      <c r="M60" s="1"/>
      <c r="N60" s="1"/>
    </row>
    <row r="61" spans="1:14" ht="45" customHeight="1" x14ac:dyDescent="0.25">
      <c r="A61" s="431" t="s">
        <v>11</v>
      </c>
      <c r="B61" s="431"/>
      <c r="C61" s="456" t="s">
        <v>113</v>
      </c>
      <c r="D61" s="456"/>
      <c r="E61" s="457"/>
      <c r="F61" s="454"/>
      <c r="G61" s="458" t="s">
        <v>46</v>
      </c>
      <c r="H61" s="458"/>
      <c r="I61" s="459"/>
      <c r="J61" s="82" t="s">
        <v>99</v>
      </c>
      <c r="K61" s="9"/>
      <c r="L61" s="1"/>
      <c r="M61" s="1"/>
      <c r="N61" s="1"/>
    </row>
    <row r="62" spans="1:14" ht="24.75" customHeight="1" x14ac:dyDescent="0.2">
      <c r="A62" s="460"/>
      <c r="B62" s="461" t="s">
        <v>9</v>
      </c>
      <c r="C62" s="462" t="s">
        <v>36</v>
      </c>
      <c r="D62" s="462"/>
      <c r="E62" s="463" t="s">
        <v>3</v>
      </c>
      <c r="F62" s="463"/>
      <c r="G62" s="464" t="s">
        <v>37</v>
      </c>
      <c r="H62" s="464"/>
      <c r="I62" s="465" t="s">
        <v>3</v>
      </c>
      <c r="J62" s="56" t="s">
        <v>38</v>
      </c>
      <c r="K62" s="9"/>
      <c r="L62" s="1"/>
      <c r="M62" s="1"/>
      <c r="N62" s="1"/>
    </row>
    <row r="63" spans="1:14" ht="24.75" customHeight="1" x14ac:dyDescent="0.2">
      <c r="A63" s="466"/>
      <c r="B63" s="461"/>
      <c r="C63" s="461"/>
      <c r="D63" s="461"/>
      <c r="E63" s="463"/>
      <c r="F63" s="463"/>
      <c r="G63" s="463"/>
      <c r="H63" s="463"/>
      <c r="I63" s="467"/>
      <c r="J63" s="56"/>
      <c r="K63" s="9"/>
      <c r="L63" s="1"/>
      <c r="M63" s="1"/>
      <c r="N63" s="1"/>
    </row>
    <row r="64" spans="1:14" ht="29.25" customHeight="1" x14ac:dyDescent="0.25">
      <c r="A64" s="431" t="s">
        <v>45</v>
      </c>
      <c r="B64" s="431"/>
      <c r="C64" s="456" t="s">
        <v>47</v>
      </c>
      <c r="D64" s="456"/>
      <c r="E64" s="468"/>
      <c r="F64" s="469"/>
      <c r="G64" s="458" t="s">
        <v>55</v>
      </c>
      <c r="H64" s="458"/>
      <c r="I64" s="470"/>
      <c r="J64" s="82" t="s">
        <v>44</v>
      </c>
      <c r="K64" s="9"/>
      <c r="L64" s="1"/>
      <c r="M64" s="1"/>
      <c r="N64" s="1"/>
    </row>
    <row r="65" spans="1:14" ht="21.75" customHeight="1" x14ac:dyDescent="0.2">
      <c r="A65" s="471" t="s">
        <v>42</v>
      </c>
      <c r="B65" s="471"/>
      <c r="C65" s="462" t="s">
        <v>36</v>
      </c>
      <c r="D65" s="462"/>
      <c r="E65" s="463" t="s">
        <v>3</v>
      </c>
      <c r="F65" s="463"/>
      <c r="G65" s="464" t="s">
        <v>37</v>
      </c>
      <c r="H65" s="464"/>
      <c r="I65" s="465" t="s">
        <v>3</v>
      </c>
      <c r="J65" s="56" t="s">
        <v>38</v>
      </c>
      <c r="K65" s="9"/>
      <c r="L65" s="1"/>
      <c r="M65" s="1"/>
      <c r="N65" s="1"/>
    </row>
    <row r="66" spans="1:14" ht="11.25" customHeight="1" x14ac:dyDescent="0.2">
      <c r="A66" s="450"/>
      <c r="B66" s="451"/>
      <c r="C66" s="452"/>
      <c r="D66" s="472"/>
      <c r="E66" s="454"/>
      <c r="F66" s="454"/>
      <c r="G66" s="454"/>
      <c r="H66" s="454"/>
      <c r="I66" s="455"/>
      <c r="J66" s="39"/>
      <c r="K66" s="9"/>
      <c r="L66" s="1"/>
      <c r="M66" s="1"/>
      <c r="N66" s="1"/>
    </row>
    <row r="67" spans="1:14" ht="19.5" customHeight="1" x14ac:dyDescent="0.2">
      <c r="A67" s="473"/>
      <c r="B67" s="474" t="s">
        <v>43</v>
      </c>
      <c r="C67" s="475" t="s">
        <v>114</v>
      </c>
      <c r="D67" s="475"/>
      <c r="E67" s="454"/>
      <c r="F67" s="454"/>
      <c r="G67" s="454"/>
      <c r="H67" s="454"/>
      <c r="I67" s="455"/>
      <c r="J67" s="39"/>
      <c r="K67" s="9"/>
      <c r="L67" s="1"/>
      <c r="M67" s="1"/>
      <c r="N67" s="1"/>
    </row>
    <row r="68" spans="1:14" ht="23.25" customHeight="1" x14ac:dyDescent="0.2">
      <c r="A68" s="473"/>
      <c r="B68" s="451"/>
      <c r="C68" s="452"/>
      <c r="D68" s="472"/>
      <c r="E68" s="454"/>
      <c r="F68" s="454"/>
      <c r="G68" s="454"/>
      <c r="H68" s="454"/>
      <c r="I68" s="455"/>
      <c r="J68" s="39"/>
      <c r="K68" s="9"/>
      <c r="L68" s="1"/>
      <c r="M68" s="1"/>
      <c r="N68" s="1"/>
    </row>
    <row r="69" spans="1:14" ht="24.75" customHeight="1" x14ac:dyDescent="0.2">
      <c r="A69" s="450"/>
      <c r="B69" s="451"/>
      <c r="C69" s="452"/>
      <c r="D69" s="453"/>
      <c r="E69" s="454"/>
      <c r="F69" s="454"/>
      <c r="G69" s="454"/>
      <c r="H69" s="454"/>
      <c r="I69" s="455"/>
      <c r="J69" s="39"/>
      <c r="K69" s="9"/>
      <c r="L69" s="1"/>
      <c r="M69" s="1"/>
      <c r="N69" s="1"/>
    </row>
    <row r="70" spans="1:14" ht="24.75" customHeight="1" x14ac:dyDescent="0.2">
      <c r="A70" s="450"/>
      <c r="B70" s="451"/>
      <c r="C70" s="452"/>
      <c r="D70" s="472"/>
      <c r="E70" s="454"/>
      <c r="F70" s="454"/>
      <c r="G70" s="454"/>
      <c r="H70" s="454"/>
      <c r="I70" s="455"/>
      <c r="J70" s="39"/>
      <c r="K70" s="9"/>
      <c r="L70" s="1"/>
      <c r="M70" s="1"/>
      <c r="N70" s="1"/>
    </row>
    <row r="71" spans="1:14" ht="24.75" customHeight="1" x14ac:dyDescent="0.2">
      <c r="A71" s="450"/>
      <c r="B71" s="451"/>
      <c r="C71" s="452"/>
      <c r="D71" s="472"/>
      <c r="E71" s="454"/>
      <c r="F71" s="454"/>
      <c r="G71" s="454"/>
      <c r="H71" s="454"/>
      <c r="I71" s="455"/>
      <c r="J71" s="39"/>
      <c r="K71" s="9"/>
      <c r="L71" s="1"/>
      <c r="M71" s="1"/>
      <c r="N71" s="1"/>
    </row>
    <row r="72" spans="1:14" ht="24.75" customHeight="1" x14ac:dyDescent="0.2">
      <c r="A72" s="450"/>
      <c r="B72" s="451"/>
      <c r="C72" s="452"/>
      <c r="D72" s="472"/>
      <c r="E72" s="454"/>
      <c r="F72" s="454"/>
      <c r="G72" s="454"/>
      <c r="H72" s="454"/>
      <c r="I72" s="455"/>
      <c r="J72" s="39"/>
      <c r="K72" s="9"/>
      <c r="L72" s="1"/>
      <c r="M72" s="1"/>
      <c r="N72" s="1"/>
    </row>
    <row r="73" spans="1:14" ht="24.75" customHeight="1" x14ac:dyDescent="0.2">
      <c r="A73" s="450"/>
      <c r="B73" s="451"/>
      <c r="C73" s="452"/>
      <c r="D73" s="453"/>
      <c r="E73" s="476"/>
      <c r="F73" s="476"/>
      <c r="G73" s="476"/>
      <c r="H73" s="476"/>
      <c r="I73" s="455"/>
      <c r="J73" s="39"/>
      <c r="K73" s="9"/>
      <c r="L73" s="1"/>
      <c r="M73" s="1"/>
      <c r="N73" s="1"/>
    </row>
    <row r="74" spans="1:14" ht="28.5" customHeight="1" x14ac:dyDescent="0.2">
      <c r="A74" s="450"/>
      <c r="B74" s="451"/>
      <c r="C74" s="452"/>
      <c r="D74" s="472"/>
      <c r="E74" s="476"/>
      <c r="F74" s="476"/>
      <c r="G74" s="476"/>
      <c r="H74" s="476"/>
      <c r="I74" s="455"/>
      <c r="J74" s="39"/>
      <c r="K74" s="9"/>
      <c r="L74" s="1"/>
      <c r="M74" s="1"/>
      <c r="N74" s="1"/>
    </row>
    <row r="75" spans="1:14" ht="24.75" customHeight="1" x14ac:dyDescent="0.2">
      <c r="A75" s="450"/>
      <c r="B75" s="451"/>
      <c r="C75" s="452"/>
      <c r="D75" s="453"/>
      <c r="E75" s="454"/>
      <c r="F75" s="454"/>
      <c r="G75" s="454"/>
      <c r="H75" s="454"/>
      <c r="I75" s="455"/>
      <c r="J75" s="39"/>
      <c r="K75" s="9"/>
      <c r="L75" s="1"/>
      <c r="M75" s="1"/>
      <c r="N75" s="1"/>
    </row>
    <row r="76" spans="1:14" ht="24.75" customHeight="1" x14ac:dyDescent="0.2">
      <c r="A76" s="450"/>
      <c r="B76" s="451"/>
      <c r="C76" s="452"/>
      <c r="D76" s="472"/>
      <c r="E76" s="454"/>
      <c r="F76" s="454"/>
      <c r="G76" s="454"/>
      <c r="H76" s="454"/>
      <c r="I76" s="455"/>
      <c r="J76" s="39"/>
      <c r="K76" s="9"/>
      <c r="L76" s="1"/>
      <c r="M76" s="1"/>
      <c r="N76" s="1"/>
    </row>
    <row r="77" spans="1:14" ht="24.75" customHeight="1" x14ac:dyDescent="0.2">
      <c r="A77" s="450"/>
      <c r="B77" s="451"/>
      <c r="C77" s="452"/>
      <c r="D77" s="472"/>
      <c r="E77" s="454"/>
      <c r="F77" s="454"/>
      <c r="G77" s="454"/>
      <c r="H77" s="454"/>
      <c r="I77" s="455"/>
      <c r="J77" s="39"/>
      <c r="K77" s="9"/>
      <c r="L77" s="1"/>
      <c r="M77" s="1"/>
      <c r="N77" s="1"/>
    </row>
    <row r="78" spans="1:14" ht="24.75" customHeight="1" x14ac:dyDescent="0.2">
      <c r="A78" s="450"/>
      <c r="B78" s="451"/>
      <c r="C78" s="452"/>
      <c r="D78" s="472"/>
      <c r="E78" s="454"/>
      <c r="F78" s="454"/>
      <c r="G78" s="454"/>
      <c r="H78" s="454"/>
      <c r="I78" s="455"/>
      <c r="J78" s="39"/>
      <c r="K78" s="9"/>
      <c r="L78" s="1"/>
      <c r="M78" s="1"/>
      <c r="N78" s="1"/>
    </row>
    <row r="79" spans="1:14" ht="24.75" customHeight="1" x14ac:dyDescent="0.2">
      <c r="A79" s="450"/>
      <c r="B79" s="451"/>
      <c r="C79" s="452"/>
      <c r="D79" s="453"/>
      <c r="E79" s="454"/>
      <c r="F79" s="454"/>
      <c r="G79" s="454"/>
      <c r="H79" s="454"/>
      <c r="I79" s="455"/>
      <c r="J79" s="39"/>
      <c r="K79" s="9"/>
      <c r="L79" s="1"/>
      <c r="M79" s="1"/>
      <c r="N79" s="1"/>
    </row>
    <row r="80" spans="1:14" ht="24.75" customHeight="1" x14ac:dyDescent="0.2">
      <c r="A80" s="450"/>
      <c r="B80" s="451"/>
      <c r="C80" s="452"/>
      <c r="D80" s="472"/>
      <c r="E80" s="454"/>
      <c r="F80" s="454"/>
      <c r="G80" s="454"/>
      <c r="H80" s="454"/>
      <c r="I80" s="455"/>
      <c r="J80" s="39"/>
      <c r="K80" s="9"/>
      <c r="L80" s="1"/>
      <c r="M80" s="1"/>
      <c r="N80" s="1"/>
    </row>
    <row r="81" spans="1:14" ht="34.5" customHeight="1" x14ac:dyDescent="0.2">
      <c r="A81" s="477"/>
      <c r="B81" s="478"/>
      <c r="C81" s="478"/>
      <c r="D81" s="479"/>
      <c r="E81" s="455"/>
      <c r="F81" s="455"/>
      <c r="G81" s="455"/>
      <c r="H81" s="455"/>
      <c r="I81" s="455"/>
      <c r="J81" s="39"/>
      <c r="K81" s="9"/>
      <c r="L81" s="1"/>
      <c r="M81" s="1"/>
      <c r="N81" s="1"/>
    </row>
    <row r="82" spans="1:14" ht="29.25" customHeight="1" x14ac:dyDescent="0.2">
      <c r="A82" s="10"/>
      <c r="B82" s="480"/>
      <c r="C82" s="480"/>
      <c r="D82" s="10"/>
      <c r="E82" s="455"/>
      <c r="F82" s="455"/>
      <c r="G82" s="455"/>
      <c r="H82" s="455"/>
      <c r="I82" s="455"/>
      <c r="J82" s="39"/>
      <c r="K82" s="9"/>
      <c r="L82" s="1"/>
      <c r="M82" s="1"/>
      <c r="N82" s="1"/>
    </row>
    <row r="83" spans="1:14" ht="16.5" customHeight="1" x14ac:dyDescent="0.2">
      <c r="A83" s="10"/>
      <c r="B83" s="14"/>
      <c r="C83" s="14"/>
      <c r="D83" s="10"/>
      <c r="E83" s="481"/>
      <c r="F83" s="481"/>
      <c r="G83" s="481"/>
      <c r="H83" s="481"/>
      <c r="I83" s="455"/>
      <c r="J83" s="39"/>
      <c r="K83" s="9"/>
      <c r="L83" s="1"/>
      <c r="M83" s="1"/>
      <c r="N83" s="1"/>
    </row>
    <row r="84" spans="1:14" ht="23.25" customHeight="1" x14ac:dyDescent="0.2">
      <c r="A84" s="10"/>
      <c r="B84" s="10"/>
      <c r="C84" s="10"/>
      <c r="D84" s="479"/>
      <c r="E84" s="12"/>
      <c r="F84" s="12"/>
      <c r="G84" s="12"/>
      <c r="H84" s="12"/>
      <c r="I84" s="455"/>
      <c r="J84" s="39"/>
      <c r="K84" s="9"/>
      <c r="L84" s="1"/>
      <c r="M84" s="1"/>
      <c r="N84" s="1"/>
    </row>
    <row r="85" spans="1:14" ht="23.25" customHeight="1" x14ac:dyDescent="0.2">
      <c r="A85" s="10"/>
      <c r="B85" s="10"/>
      <c r="C85" s="10"/>
      <c r="D85" s="472"/>
      <c r="E85" s="12"/>
      <c r="F85" s="12"/>
      <c r="G85" s="12"/>
      <c r="H85" s="12"/>
      <c r="I85" s="455"/>
      <c r="J85" s="39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ht="23.25" customHeight="1" x14ac:dyDescent="0.2">
      <c r="A88" s="10"/>
      <c r="B88" s="11"/>
      <c r="C88" s="11"/>
      <c r="D88" s="10"/>
      <c r="E88" s="12"/>
      <c r="F88" s="12"/>
      <c r="G88" s="12"/>
      <c r="H88" s="12"/>
      <c r="I88" s="12"/>
      <c r="J88" s="13"/>
      <c r="K88" s="9"/>
      <c r="L88" s="1"/>
      <c r="M88" s="1"/>
      <c r="N88" s="1"/>
    </row>
    <row r="89" spans="1:14" ht="23.25" customHeight="1" x14ac:dyDescent="0.2">
      <c r="A89" s="10"/>
      <c r="B89" s="11"/>
      <c r="C89" s="11"/>
      <c r="D89" s="10"/>
      <c r="E89" s="12"/>
      <c r="F89" s="12"/>
      <c r="G89" s="12"/>
      <c r="H89" s="12"/>
      <c r="I89" s="12"/>
      <c r="J89" s="13"/>
      <c r="K89" s="9"/>
      <c r="L89" s="1"/>
      <c r="M89" s="1"/>
      <c r="N89" s="1"/>
    </row>
    <row r="90" spans="1:14" x14ac:dyDescent="0.2">
      <c r="A90" s="14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x14ac:dyDescent="0.2">
      <c r="A91" s="14"/>
      <c r="B91" s="14"/>
      <c r="C91" s="14"/>
      <c r="D91" s="14"/>
      <c r="E91" s="15"/>
      <c r="F91" s="15"/>
      <c r="G91" s="15"/>
      <c r="H91" s="15"/>
      <c r="I91" s="15"/>
      <c r="J91" s="16"/>
      <c r="K91" s="16"/>
      <c r="L91" s="1"/>
      <c r="M91" s="1"/>
      <c r="N91" s="1"/>
    </row>
    <row r="92" spans="1:14" ht="16.5" customHeight="1" x14ac:dyDescent="0.2">
      <c r="A92" s="17"/>
      <c r="B92" s="14"/>
      <c r="C92" s="14"/>
      <c r="D92" s="14"/>
      <c r="E92" s="15"/>
      <c r="F92" s="15"/>
      <c r="G92" s="15"/>
      <c r="H92" s="15"/>
      <c r="I92" s="15"/>
      <c r="J92" s="16"/>
      <c r="K92" s="16"/>
      <c r="L92" s="1"/>
      <c r="M92" s="1"/>
      <c r="N92" s="1"/>
    </row>
    <row r="93" spans="1:14" ht="22.5" customHeight="1" x14ac:dyDescent="0.25">
      <c r="A93" s="482"/>
      <c r="B93" s="482"/>
      <c r="C93" s="483"/>
      <c r="D93" s="484"/>
      <c r="E93" s="484"/>
      <c r="F93" s="484"/>
      <c r="G93" s="484"/>
      <c r="H93" s="484"/>
      <c r="I93" s="485"/>
      <c r="J93" s="485"/>
      <c r="K93" s="1"/>
      <c r="L93" s="1"/>
      <c r="M93" s="1"/>
      <c r="N93" s="1"/>
    </row>
    <row r="94" spans="1:14" x14ac:dyDescent="0.2">
      <c r="A94" s="486"/>
      <c r="B94" s="486"/>
      <c r="C94" s="487"/>
      <c r="D94" s="488"/>
      <c r="E94" s="488"/>
      <c r="F94" s="488"/>
      <c r="G94" s="488"/>
      <c r="H94" s="488"/>
      <c r="I94" s="488"/>
      <c r="J94" s="26"/>
      <c r="K94" s="1"/>
      <c r="L94" s="1"/>
      <c r="M94" s="1"/>
      <c r="N94" s="1"/>
    </row>
    <row r="95" spans="1:14" ht="20.25" customHeight="1" x14ac:dyDescent="0.2">
      <c r="A95" s="489"/>
      <c r="B95" s="489"/>
      <c r="C95" s="489"/>
      <c r="D95" s="485"/>
      <c r="E95" s="485"/>
      <c r="F95" s="485"/>
      <c r="G95" s="485"/>
      <c r="H95" s="485"/>
      <c r="I95" s="485"/>
      <c r="J95" s="2"/>
      <c r="K95" s="1"/>
      <c r="L95" s="1"/>
      <c r="M95" s="1"/>
      <c r="N95" s="1"/>
    </row>
    <row r="96" spans="1:14" ht="15.75" x14ac:dyDescent="0.2">
      <c r="A96" s="490"/>
      <c r="B96" s="490"/>
      <c r="C96" s="491"/>
      <c r="D96" s="485"/>
      <c r="E96" s="485"/>
      <c r="F96" s="485"/>
      <c r="G96" s="485"/>
      <c r="H96" s="485"/>
      <c r="I96" s="485"/>
      <c r="J96" s="2"/>
      <c r="K96" s="1"/>
      <c r="L96" s="1"/>
      <c r="M96" s="1"/>
      <c r="N96" s="1"/>
    </row>
    <row r="97" spans="1:14" ht="15.75" x14ac:dyDescent="0.2">
      <c r="A97" s="486"/>
      <c r="B97" s="486"/>
      <c r="C97" s="487"/>
      <c r="D97" s="488"/>
      <c r="E97" s="488"/>
      <c r="F97" s="488"/>
      <c r="G97" s="488"/>
      <c r="H97" s="488"/>
      <c r="I97" s="485"/>
      <c r="J97" s="2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</sheetData>
  <mergeCells count="57">
    <mergeCell ref="A67:A68"/>
    <mergeCell ref="C67:D67"/>
    <mergeCell ref="A64:B64"/>
    <mergeCell ref="C64:D64"/>
    <mergeCell ref="G64:H64"/>
    <mergeCell ref="A65:B65"/>
    <mergeCell ref="C65:D65"/>
    <mergeCell ref="G65:H65"/>
    <mergeCell ref="A57:C59"/>
    <mergeCell ref="A61:B61"/>
    <mergeCell ref="C61:D61"/>
    <mergeCell ref="G61:H61"/>
    <mergeCell ref="C62:D62"/>
    <mergeCell ref="G62:H62"/>
    <mergeCell ref="A45:C46"/>
    <mergeCell ref="A47:C49"/>
    <mergeCell ref="A50:C50"/>
    <mergeCell ref="A51:C52"/>
    <mergeCell ref="A53:J53"/>
    <mergeCell ref="A54:C56"/>
    <mergeCell ref="A34:C36"/>
    <mergeCell ref="A37:C39"/>
    <mergeCell ref="A40:J40"/>
    <mergeCell ref="A41:J41"/>
    <mergeCell ref="A42:A44"/>
    <mergeCell ref="B42:B44"/>
    <mergeCell ref="J20:J21"/>
    <mergeCell ref="A23:C25"/>
    <mergeCell ref="A26:C28"/>
    <mergeCell ref="A29:J29"/>
    <mergeCell ref="A30:J30"/>
    <mergeCell ref="A32:A33"/>
    <mergeCell ref="B32:B33"/>
    <mergeCell ref="A18:A19"/>
    <mergeCell ref="B18:B19"/>
    <mergeCell ref="C18:C19"/>
    <mergeCell ref="A20:A21"/>
    <mergeCell ref="B20:B21"/>
    <mergeCell ref="C20:C21"/>
    <mergeCell ref="G12:G13"/>
    <mergeCell ref="H12:I12"/>
    <mergeCell ref="J12:J13"/>
    <mergeCell ref="A15:J15"/>
    <mergeCell ref="A16:J16"/>
    <mergeCell ref="A17:J17"/>
    <mergeCell ref="A12:A13"/>
    <mergeCell ref="B12:B13"/>
    <mergeCell ref="C12:C13"/>
    <mergeCell ref="D12:D13"/>
    <mergeCell ref="E12:E13"/>
    <mergeCell ref="F12:F13"/>
    <mergeCell ref="I1:J1"/>
    <mergeCell ref="I2:J2"/>
    <mergeCell ref="A3:J3"/>
    <mergeCell ref="A4:J4"/>
    <mergeCell ref="A5:J5"/>
    <mergeCell ref="A7:D7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32"/>
  <sheetViews>
    <sheetView topLeftCell="A55" zoomScale="110" zoomScaleNormal="110" workbookViewId="0">
      <selection activeCell="C62" sqref="C62:D62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321" t="s">
        <v>4</v>
      </c>
      <c r="J1" s="321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321" t="s">
        <v>5</v>
      </c>
      <c r="J2" s="321"/>
    </row>
    <row r="3" spans="1:14" ht="18" customHeight="1" x14ac:dyDescent="0.2">
      <c r="A3" s="322" t="s">
        <v>6</v>
      </c>
      <c r="B3" s="322"/>
      <c r="C3" s="322"/>
      <c r="D3" s="322"/>
      <c r="E3" s="322"/>
      <c r="F3" s="322"/>
      <c r="G3" s="322"/>
      <c r="H3" s="322"/>
      <c r="I3" s="322"/>
      <c r="J3" s="322"/>
      <c r="K3" s="2"/>
      <c r="L3" s="1"/>
      <c r="M3" s="1"/>
      <c r="N3" s="1"/>
    </row>
    <row r="4" spans="1:14" ht="18" customHeight="1" x14ac:dyDescent="0.2">
      <c r="A4" s="322" t="s">
        <v>7</v>
      </c>
      <c r="B4" s="322"/>
      <c r="C4" s="322"/>
      <c r="D4" s="322"/>
      <c r="E4" s="322"/>
      <c r="F4" s="322"/>
      <c r="G4" s="322"/>
      <c r="H4" s="322"/>
      <c r="I4" s="322"/>
      <c r="J4" s="322"/>
      <c r="K4" s="2"/>
      <c r="L4" s="1"/>
      <c r="M4" s="1"/>
      <c r="N4" s="1"/>
    </row>
    <row r="5" spans="1:14" ht="18" customHeight="1" x14ac:dyDescent="0.2">
      <c r="A5" s="322" t="s">
        <v>109</v>
      </c>
      <c r="B5" s="322"/>
      <c r="C5" s="322"/>
      <c r="D5" s="322"/>
      <c r="E5" s="322"/>
      <c r="F5" s="322"/>
      <c r="G5" s="322"/>
      <c r="H5" s="322"/>
      <c r="I5" s="322"/>
      <c r="J5" s="322"/>
      <c r="K5" s="2"/>
      <c r="L5" s="1"/>
      <c r="M5" s="1"/>
      <c r="N5" s="1"/>
    </row>
    <row r="6" spans="1:14" ht="19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320" t="s">
        <v>10</v>
      </c>
      <c r="B7" s="320"/>
      <c r="C7" s="320"/>
      <c r="D7" s="320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309" t="s">
        <v>1</v>
      </c>
      <c r="B12" s="310" t="s">
        <v>2</v>
      </c>
      <c r="C12" s="312" t="s">
        <v>12</v>
      </c>
      <c r="D12" s="310" t="s">
        <v>13</v>
      </c>
      <c r="E12" s="310" t="s">
        <v>14</v>
      </c>
      <c r="F12" s="312" t="s">
        <v>15</v>
      </c>
      <c r="G12" s="314" t="s">
        <v>16</v>
      </c>
      <c r="H12" s="316" t="s">
        <v>17</v>
      </c>
      <c r="I12" s="317"/>
      <c r="J12" s="318" t="s">
        <v>20</v>
      </c>
      <c r="K12" s="1"/>
      <c r="L12" s="1"/>
      <c r="M12" s="1"/>
      <c r="N12" s="1"/>
    </row>
    <row r="13" spans="1:14" ht="63" customHeight="1" x14ac:dyDescent="0.2">
      <c r="A13" s="300"/>
      <c r="B13" s="311"/>
      <c r="C13" s="313"/>
      <c r="D13" s="311"/>
      <c r="E13" s="311"/>
      <c r="F13" s="313"/>
      <c r="G13" s="315"/>
      <c r="H13" s="30" t="s">
        <v>18</v>
      </c>
      <c r="I13" s="70" t="s">
        <v>19</v>
      </c>
      <c r="J13" s="319"/>
      <c r="K13" s="6"/>
      <c r="L13" s="1"/>
      <c r="M13" s="1"/>
      <c r="N13" s="1"/>
    </row>
    <row r="14" spans="1:14" ht="14.25" customHeight="1" x14ac:dyDescent="0.2">
      <c r="A14" s="69">
        <v>1</v>
      </c>
      <c r="B14" s="70">
        <v>2</v>
      </c>
      <c r="C14" s="70">
        <v>3</v>
      </c>
      <c r="D14" s="70">
        <v>4</v>
      </c>
      <c r="E14" s="70">
        <v>5</v>
      </c>
      <c r="F14" s="30">
        <v>6</v>
      </c>
      <c r="G14" s="73">
        <v>7</v>
      </c>
      <c r="H14" s="30">
        <v>8</v>
      </c>
      <c r="I14" s="30">
        <v>9</v>
      </c>
      <c r="J14" s="71">
        <v>10</v>
      </c>
      <c r="K14" s="6"/>
      <c r="L14" s="1"/>
      <c r="M14" s="1"/>
      <c r="N14" s="1"/>
    </row>
    <row r="15" spans="1:14" ht="19.5" customHeight="1" x14ac:dyDescent="0.2">
      <c r="A15" s="275" t="s">
        <v>21</v>
      </c>
      <c r="B15" s="276"/>
      <c r="C15" s="276"/>
      <c r="D15" s="276"/>
      <c r="E15" s="276"/>
      <c r="F15" s="276"/>
      <c r="G15" s="276"/>
      <c r="H15" s="276"/>
      <c r="I15" s="276"/>
      <c r="J15" s="277"/>
      <c r="K15" s="6"/>
      <c r="L15" s="1"/>
      <c r="M15" s="1"/>
      <c r="N15" s="1"/>
    </row>
    <row r="16" spans="1:14" ht="19.5" customHeight="1" x14ac:dyDescent="0.2">
      <c r="A16" s="275" t="s">
        <v>23</v>
      </c>
      <c r="B16" s="276"/>
      <c r="C16" s="276"/>
      <c r="D16" s="276"/>
      <c r="E16" s="276"/>
      <c r="F16" s="276"/>
      <c r="G16" s="276"/>
      <c r="H16" s="276"/>
      <c r="I16" s="276"/>
      <c r="J16" s="277"/>
      <c r="K16" s="6"/>
      <c r="L16" s="1"/>
      <c r="M16" s="1"/>
      <c r="N16" s="1"/>
    </row>
    <row r="17" spans="1:14" ht="19.5" customHeight="1" x14ac:dyDescent="0.2">
      <c r="A17" s="275" t="s">
        <v>22</v>
      </c>
      <c r="B17" s="276"/>
      <c r="C17" s="276"/>
      <c r="D17" s="276"/>
      <c r="E17" s="276"/>
      <c r="F17" s="276"/>
      <c r="G17" s="276"/>
      <c r="H17" s="276"/>
      <c r="I17" s="276"/>
      <c r="J17" s="277"/>
      <c r="K17" s="6"/>
      <c r="L17" s="1"/>
      <c r="M17" s="1"/>
      <c r="N17" s="1"/>
    </row>
    <row r="18" spans="1:14" ht="24.75" customHeight="1" x14ac:dyDescent="0.2">
      <c r="A18" s="303" t="s">
        <v>91</v>
      </c>
      <c r="B18" s="301" t="s">
        <v>25</v>
      </c>
      <c r="C18" s="305" t="s">
        <v>27</v>
      </c>
      <c r="D18" s="70" t="s">
        <v>24</v>
      </c>
      <c r="E18" s="224">
        <f>4500+1600</f>
        <v>6100</v>
      </c>
      <c r="F18" s="217">
        <f>4500+1600</f>
        <v>6100</v>
      </c>
      <c r="G18" s="74">
        <v>0</v>
      </c>
      <c r="H18" s="7">
        <f t="shared" ref="H18:H23" si="0">F18-G18</f>
        <v>6100</v>
      </c>
      <c r="I18" s="72">
        <f>G18/F18*100%</f>
        <v>0</v>
      </c>
      <c r="J18" s="84" t="s">
        <v>106</v>
      </c>
      <c r="K18" s="6"/>
      <c r="L18" s="1"/>
      <c r="M18" s="1"/>
      <c r="N18" s="1"/>
    </row>
    <row r="19" spans="1:14" ht="28.5" customHeight="1" x14ac:dyDescent="0.2">
      <c r="A19" s="304"/>
      <c r="B19" s="302"/>
      <c r="C19" s="306"/>
      <c r="D19" s="90" t="s">
        <v>39</v>
      </c>
      <c r="E19" s="218">
        <v>0</v>
      </c>
      <c r="F19" s="218">
        <v>0</v>
      </c>
      <c r="G19" s="74">
        <v>0</v>
      </c>
      <c r="H19" s="7">
        <f t="shared" si="0"/>
        <v>0</v>
      </c>
      <c r="I19" s="72" t="e">
        <f>G19/F19*100%</f>
        <v>#DIV/0!</v>
      </c>
      <c r="J19" s="84"/>
      <c r="K19" s="6"/>
      <c r="L19" s="1"/>
      <c r="M19" s="1"/>
      <c r="N19" s="1"/>
    </row>
    <row r="20" spans="1:14" ht="22.5" customHeight="1" x14ac:dyDescent="0.2">
      <c r="A20" s="307" t="s">
        <v>92</v>
      </c>
      <c r="B20" s="308" t="s">
        <v>26</v>
      </c>
      <c r="C20" s="308" t="s">
        <v>27</v>
      </c>
      <c r="D20" s="70" t="s">
        <v>24</v>
      </c>
      <c r="E20" s="219">
        <f>5500</f>
        <v>5500</v>
      </c>
      <c r="F20" s="219">
        <v>5500</v>
      </c>
      <c r="G20" s="74">
        <v>0</v>
      </c>
      <c r="H20" s="7">
        <f t="shared" si="0"/>
        <v>5500</v>
      </c>
      <c r="I20" s="72">
        <f t="shared" ref="I20:I28" si="1">G20/F20*100%</f>
        <v>0</v>
      </c>
      <c r="J20" s="298" t="s">
        <v>111</v>
      </c>
      <c r="K20" s="6"/>
      <c r="L20" s="1"/>
      <c r="M20" s="1"/>
      <c r="N20" s="1"/>
    </row>
    <row r="21" spans="1:14" ht="25.5" customHeight="1" x14ac:dyDescent="0.2">
      <c r="A21" s="304"/>
      <c r="B21" s="306"/>
      <c r="C21" s="306"/>
      <c r="D21" s="223" t="s">
        <v>39</v>
      </c>
      <c r="E21" s="219">
        <v>500</v>
      </c>
      <c r="F21" s="219">
        <v>500</v>
      </c>
      <c r="G21" s="225">
        <v>0</v>
      </c>
      <c r="H21" s="7">
        <f t="shared" si="0"/>
        <v>500</v>
      </c>
      <c r="I21" s="72">
        <f t="shared" si="1"/>
        <v>0</v>
      </c>
      <c r="J21" s="299"/>
      <c r="K21" s="6"/>
      <c r="L21" s="1"/>
      <c r="M21" s="1"/>
      <c r="N21" s="1"/>
    </row>
    <row r="22" spans="1:14" ht="76.5" customHeight="1" x14ac:dyDescent="0.2">
      <c r="A22" s="125" t="s">
        <v>93</v>
      </c>
      <c r="B22" s="33" t="s">
        <v>96</v>
      </c>
      <c r="C22" s="34" t="s">
        <v>27</v>
      </c>
      <c r="D22" s="96" t="s">
        <v>24</v>
      </c>
      <c r="E22" s="220">
        <v>100</v>
      </c>
      <c r="F22" s="220">
        <v>100</v>
      </c>
      <c r="G22" s="74">
        <v>0</v>
      </c>
      <c r="H22" s="7">
        <f t="shared" si="0"/>
        <v>100</v>
      </c>
      <c r="I22" s="72">
        <v>0</v>
      </c>
      <c r="J22" s="84" t="s">
        <v>108</v>
      </c>
      <c r="K22" s="6"/>
      <c r="L22" s="1"/>
      <c r="M22" s="1"/>
      <c r="N22" s="1"/>
    </row>
    <row r="23" spans="1:14" ht="28.5" customHeight="1" x14ac:dyDescent="0.2">
      <c r="A23" s="266" t="s">
        <v>28</v>
      </c>
      <c r="B23" s="267"/>
      <c r="C23" s="268"/>
      <c r="D23" s="77" t="s">
        <v>24</v>
      </c>
      <c r="E23" s="8">
        <f>E18+E20+E22</f>
        <v>11700</v>
      </c>
      <c r="F23" s="8">
        <f t="shared" ref="F23:G23" si="2">F18+F20+F22</f>
        <v>11700</v>
      </c>
      <c r="G23" s="75">
        <f t="shared" si="2"/>
        <v>0</v>
      </c>
      <c r="H23" s="7">
        <f t="shared" si="0"/>
        <v>11700</v>
      </c>
      <c r="I23" s="72">
        <f t="shared" si="1"/>
        <v>0</v>
      </c>
      <c r="J23" s="76" t="s">
        <v>51</v>
      </c>
      <c r="K23" s="9"/>
      <c r="L23" s="1"/>
      <c r="M23" s="1"/>
      <c r="N23" s="1"/>
    </row>
    <row r="24" spans="1:14" ht="28.5" customHeight="1" x14ac:dyDescent="0.2">
      <c r="A24" s="269"/>
      <c r="B24" s="270"/>
      <c r="C24" s="271"/>
      <c r="D24" s="77" t="s">
        <v>39</v>
      </c>
      <c r="E24" s="8">
        <f>E19+E21</f>
        <v>500</v>
      </c>
      <c r="F24" s="8">
        <f>F19+F21</f>
        <v>500</v>
      </c>
      <c r="G24" s="75">
        <f>G19+G21</f>
        <v>0</v>
      </c>
      <c r="H24" s="7">
        <f t="shared" ref="H24:H25" si="3">F24-G24</f>
        <v>500</v>
      </c>
      <c r="I24" s="72">
        <f t="shared" si="1"/>
        <v>0</v>
      </c>
      <c r="J24" s="76" t="s">
        <v>51</v>
      </c>
      <c r="K24" s="9"/>
      <c r="L24" s="1"/>
      <c r="M24" s="1"/>
      <c r="N24" s="1"/>
    </row>
    <row r="25" spans="1:14" ht="28.5" customHeight="1" x14ac:dyDescent="0.2">
      <c r="A25" s="272"/>
      <c r="B25" s="273"/>
      <c r="C25" s="274"/>
      <c r="D25" s="77" t="s">
        <v>54</v>
      </c>
      <c r="E25" s="8">
        <f>SUM(E23:E24)</f>
        <v>12200</v>
      </c>
      <c r="F25" s="8">
        <f t="shared" ref="F25:G25" si="4">SUM(F23:F24)</f>
        <v>12200</v>
      </c>
      <c r="G25" s="75">
        <f t="shared" si="4"/>
        <v>0</v>
      </c>
      <c r="H25" s="7">
        <f t="shared" si="3"/>
        <v>12200</v>
      </c>
      <c r="I25" s="72">
        <f t="shared" si="1"/>
        <v>0</v>
      </c>
      <c r="J25" s="76" t="s">
        <v>51</v>
      </c>
      <c r="K25" s="9"/>
      <c r="L25" s="1"/>
      <c r="M25" s="1"/>
      <c r="N25" s="1"/>
    </row>
    <row r="26" spans="1:14" ht="28.5" customHeight="1" x14ac:dyDescent="0.2">
      <c r="A26" s="266" t="s">
        <v>32</v>
      </c>
      <c r="B26" s="267"/>
      <c r="C26" s="267"/>
      <c r="D26" s="77" t="s">
        <v>24</v>
      </c>
      <c r="E26" s="8">
        <f>E23</f>
        <v>11700</v>
      </c>
      <c r="F26" s="8">
        <f t="shared" ref="F26:G26" si="5">F23</f>
        <v>11700</v>
      </c>
      <c r="G26" s="75">
        <f t="shared" si="5"/>
        <v>0</v>
      </c>
      <c r="H26" s="7">
        <f>F26-G26</f>
        <v>11700</v>
      </c>
      <c r="I26" s="72">
        <f t="shared" si="1"/>
        <v>0</v>
      </c>
      <c r="J26" s="76" t="s">
        <v>51</v>
      </c>
      <c r="K26" s="9"/>
      <c r="L26" s="1"/>
      <c r="M26" s="1"/>
      <c r="N26" s="1"/>
    </row>
    <row r="27" spans="1:14" ht="28.5" customHeight="1" x14ac:dyDescent="0.2">
      <c r="A27" s="269"/>
      <c r="B27" s="270"/>
      <c r="C27" s="270"/>
      <c r="D27" s="94" t="s">
        <v>39</v>
      </c>
      <c r="E27" s="8">
        <f>E24</f>
        <v>500</v>
      </c>
      <c r="F27" s="8">
        <f t="shared" ref="F27:G27" si="6">F24</f>
        <v>500</v>
      </c>
      <c r="G27" s="75">
        <f t="shared" si="6"/>
        <v>0</v>
      </c>
      <c r="H27" s="7">
        <f t="shared" ref="H27:H28" si="7">F27-G27</f>
        <v>500</v>
      </c>
      <c r="I27" s="72">
        <f t="shared" si="1"/>
        <v>0</v>
      </c>
      <c r="J27" s="76" t="s">
        <v>51</v>
      </c>
      <c r="K27" s="9"/>
      <c r="L27" s="1"/>
      <c r="M27" s="1"/>
      <c r="N27" s="1"/>
    </row>
    <row r="28" spans="1:14" ht="28.5" customHeight="1" x14ac:dyDescent="0.2">
      <c r="A28" s="272"/>
      <c r="B28" s="273"/>
      <c r="C28" s="273"/>
      <c r="D28" s="94" t="s">
        <v>54</v>
      </c>
      <c r="E28" s="8">
        <f>SUM(E26:E27)</f>
        <v>12200</v>
      </c>
      <c r="F28" s="8">
        <f t="shared" ref="F28:G28" si="8">SUM(F26:F27)</f>
        <v>12200</v>
      </c>
      <c r="G28" s="75">
        <f t="shared" si="8"/>
        <v>0</v>
      </c>
      <c r="H28" s="7">
        <f t="shared" si="7"/>
        <v>12200</v>
      </c>
      <c r="I28" s="72">
        <f t="shared" si="1"/>
        <v>0</v>
      </c>
      <c r="J28" s="76" t="s">
        <v>51</v>
      </c>
      <c r="K28" s="9"/>
      <c r="L28" s="1"/>
      <c r="M28" s="1"/>
      <c r="N28" s="1"/>
    </row>
    <row r="29" spans="1:14" ht="23.25" customHeight="1" x14ac:dyDescent="0.2">
      <c r="A29" s="275" t="s">
        <v>30</v>
      </c>
      <c r="B29" s="276"/>
      <c r="C29" s="276"/>
      <c r="D29" s="276"/>
      <c r="E29" s="276"/>
      <c r="F29" s="276"/>
      <c r="G29" s="276"/>
      <c r="H29" s="276"/>
      <c r="I29" s="276"/>
      <c r="J29" s="277"/>
      <c r="K29" s="9"/>
      <c r="L29" s="1"/>
      <c r="M29" s="1"/>
      <c r="N29" s="1"/>
    </row>
    <row r="30" spans="1:14" ht="21.75" customHeight="1" x14ac:dyDescent="0.2">
      <c r="A30" s="275" t="s">
        <v>29</v>
      </c>
      <c r="B30" s="276"/>
      <c r="C30" s="276"/>
      <c r="D30" s="276"/>
      <c r="E30" s="276"/>
      <c r="F30" s="276"/>
      <c r="G30" s="276"/>
      <c r="H30" s="276"/>
      <c r="I30" s="276"/>
      <c r="J30" s="277"/>
      <c r="K30" s="9"/>
      <c r="L30" s="1"/>
      <c r="M30" s="1"/>
      <c r="N30" s="1"/>
    </row>
    <row r="31" spans="1:14" ht="44.25" customHeight="1" x14ac:dyDescent="0.2">
      <c r="A31" s="69">
        <v>1</v>
      </c>
      <c r="B31" s="33" t="s">
        <v>31</v>
      </c>
      <c r="C31" s="34" t="s">
        <v>27</v>
      </c>
      <c r="D31" s="70" t="s">
        <v>24</v>
      </c>
      <c r="E31" s="216">
        <v>50959.9</v>
      </c>
      <c r="F31" s="7">
        <v>50959.872000000003</v>
      </c>
      <c r="G31" s="74">
        <v>18612.7</v>
      </c>
      <c r="H31" s="7">
        <f>F31-G31</f>
        <v>32347.172000000002</v>
      </c>
      <c r="I31" s="72">
        <f>G31/F31</f>
        <v>0.36524228318312885</v>
      </c>
      <c r="J31" s="222" t="s">
        <v>110</v>
      </c>
      <c r="K31" s="9"/>
      <c r="L31" s="1"/>
      <c r="M31" s="1"/>
      <c r="N31" s="1"/>
    </row>
    <row r="32" spans="1:14" ht="33.75" customHeight="1" x14ac:dyDescent="0.2">
      <c r="A32" s="300">
        <v>2</v>
      </c>
      <c r="B32" s="301" t="s">
        <v>53</v>
      </c>
      <c r="C32" s="34" t="s">
        <v>27</v>
      </c>
      <c r="D32" s="91" t="s">
        <v>39</v>
      </c>
      <c r="E32" s="220">
        <v>0</v>
      </c>
      <c r="F32" s="7">
        <f>E32</f>
        <v>0</v>
      </c>
      <c r="G32" s="74">
        <v>0</v>
      </c>
      <c r="H32" s="7">
        <f t="shared" ref="H32:H33" si="9">F32-G32</f>
        <v>0</v>
      </c>
      <c r="I32" s="72">
        <v>0</v>
      </c>
      <c r="J32" s="84"/>
      <c r="K32" s="9"/>
      <c r="L32" s="1"/>
      <c r="M32" s="1"/>
      <c r="N32" s="1"/>
    </row>
    <row r="33" spans="1:14" ht="52.5" customHeight="1" x14ac:dyDescent="0.2">
      <c r="A33" s="300"/>
      <c r="B33" s="302"/>
      <c r="C33" s="93" t="s">
        <v>45</v>
      </c>
      <c r="D33" s="91" t="s">
        <v>39</v>
      </c>
      <c r="E33" s="220">
        <v>0</v>
      </c>
      <c r="F33" s="7">
        <f>E33</f>
        <v>0</v>
      </c>
      <c r="G33" s="74">
        <v>0</v>
      </c>
      <c r="H33" s="7">
        <f t="shared" si="9"/>
        <v>0</v>
      </c>
      <c r="I33" s="72">
        <v>0</v>
      </c>
      <c r="J33" s="84"/>
      <c r="K33" s="9"/>
      <c r="L33" s="1"/>
      <c r="M33" s="1"/>
      <c r="N33" s="1"/>
    </row>
    <row r="34" spans="1:14" ht="27" customHeight="1" x14ac:dyDescent="0.2">
      <c r="A34" s="266" t="s">
        <v>28</v>
      </c>
      <c r="B34" s="267"/>
      <c r="C34" s="268"/>
      <c r="D34" s="77" t="s">
        <v>24</v>
      </c>
      <c r="E34" s="8">
        <f>E31</f>
        <v>50959.9</v>
      </c>
      <c r="F34" s="8">
        <f>F31</f>
        <v>50959.872000000003</v>
      </c>
      <c r="G34" s="75">
        <f>G31</f>
        <v>18612.7</v>
      </c>
      <c r="H34" s="7">
        <f>F34-G34</f>
        <v>32347.172000000002</v>
      </c>
      <c r="I34" s="72">
        <f t="shared" ref="I34:I39" si="10">G34/F34</f>
        <v>0.36524228318312885</v>
      </c>
      <c r="J34" s="76" t="s">
        <v>51</v>
      </c>
      <c r="K34" s="9"/>
      <c r="L34" s="1"/>
      <c r="M34" s="1"/>
      <c r="N34" s="1"/>
    </row>
    <row r="35" spans="1:14" ht="27" customHeight="1" x14ac:dyDescent="0.2">
      <c r="A35" s="269"/>
      <c r="B35" s="270"/>
      <c r="C35" s="271"/>
      <c r="D35" s="77" t="s">
        <v>39</v>
      </c>
      <c r="E35" s="8">
        <f>E32+E33</f>
        <v>0</v>
      </c>
      <c r="F35" s="8">
        <f t="shared" ref="F35:G35" si="11">F32+F33</f>
        <v>0</v>
      </c>
      <c r="G35" s="75">
        <f t="shared" si="11"/>
        <v>0</v>
      </c>
      <c r="H35" s="7">
        <f t="shared" ref="H35:H39" si="12">F35-G35</f>
        <v>0</v>
      </c>
      <c r="I35" s="72">
        <v>0</v>
      </c>
      <c r="J35" s="76" t="s">
        <v>51</v>
      </c>
      <c r="K35" s="9"/>
      <c r="L35" s="1"/>
      <c r="M35" s="1"/>
      <c r="N35" s="1"/>
    </row>
    <row r="36" spans="1:14" ht="27" customHeight="1" x14ac:dyDescent="0.2">
      <c r="A36" s="272"/>
      <c r="B36" s="273"/>
      <c r="C36" s="274"/>
      <c r="D36" s="77" t="s">
        <v>54</v>
      </c>
      <c r="E36" s="8">
        <f>SUM(E34:E35)</f>
        <v>50959.9</v>
      </c>
      <c r="F36" s="8">
        <f t="shared" ref="F36:G36" si="13">SUM(F34:F35)</f>
        <v>50959.872000000003</v>
      </c>
      <c r="G36" s="75">
        <f t="shared" si="13"/>
        <v>18612.7</v>
      </c>
      <c r="H36" s="7">
        <f t="shared" si="12"/>
        <v>32347.172000000002</v>
      </c>
      <c r="I36" s="72">
        <f t="shared" si="10"/>
        <v>0.36524228318312885</v>
      </c>
      <c r="J36" s="76" t="s">
        <v>51</v>
      </c>
      <c r="K36" s="9"/>
      <c r="L36" s="1"/>
      <c r="M36" s="1"/>
      <c r="N36" s="1"/>
    </row>
    <row r="37" spans="1:14" ht="27" customHeight="1" x14ac:dyDescent="0.2">
      <c r="A37" s="266" t="s">
        <v>33</v>
      </c>
      <c r="B37" s="267"/>
      <c r="C37" s="267"/>
      <c r="D37" s="77" t="s">
        <v>24</v>
      </c>
      <c r="E37" s="8">
        <f>E34</f>
        <v>50959.9</v>
      </c>
      <c r="F37" s="8">
        <f t="shared" ref="F37:G37" si="14">F34</f>
        <v>50959.872000000003</v>
      </c>
      <c r="G37" s="75">
        <f t="shared" si="14"/>
        <v>18612.7</v>
      </c>
      <c r="H37" s="7">
        <f t="shared" si="12"/>
        <v>32347.172000000002</v>
      </c>
      <c r="I37" s="72">
        <f t="shared" si="10"/>
        <v>0.36524228318312885</v>
      </c>
      <c r="J37" s="76" t="s">
        <v>51</v>
      </c>
      <c r="K37" s="9"/>
      <c r="L37" s="1"/>
      <c r="M37" s="1"/>
      <c r="N37" s="1"/>
    </row>
    <row r="38" spans="1:14" ht="27" customHeight="1" x14ac:dyDescent="0.2">
      <c r="A38" s="269"/>
      <c r="B38" s="270"/>
      <c r="C38" s="270"/>
      <c r="D38" s="94" t="s">
        <v>39</v>
      </c>
      <c r="E38" s="8">
        <f>E35</f>
        <v>0</v>
      </c>
      <c r="F38" s="8">
        <f t="shared" ref="F38:G38" si="15">F35</f>
        <v>0</v>
      </c>
      <c r="G38" s="75">
        <f t="shared" si="15"/>
        <v>0</v>
      </c>
      <c r="H38" s="7">
        <f t="shared" si="12"/>
        <v>0</v>
      </c>
      <c r="I38" s="72">
        <v>0</v>
      </c>
      <c r="J38" s="76" t="s">
        <v>51</v>
      </c>
      <c r="K38" s="9"/>
      <c r="L38" s="1"/>
      <c r="M38" s="1"/>
      <c r="N38" s="1"/>
    </row>
    <row r="39" spans="1:14" ht="27" customHeight="1" x14ac:dyDescent="0.2">
      <c r="A39" s="272"/>
      <c r="B39" s="273"/>
      <c r="C39" s="273"/>
      <c r="D39" s="77" t="s">
        <v>54</v>
      </c>
      <c r="E39" s="8">
        <f>SUM(E37:E38)</f>
        <v>50959.9</v>
      </c>
      <c r="F39" s="8">
        <f t="shared" ref="F39:G39" si="16">SUM(F37:F38)</f>
        <v>50959.872000000003</v>
      </c>
      <c r="G39" s="75">
        <f t="shared" si="16"/>
        <v>18612.7</v>
      </c>
      <c r="H39" s="7">
        <f t="shared" si="12"/>
        <v>32347.172000000002</v>
      </c>
      <c r="I39" s="72">
        <f t="shared" si="10"/>
        <v>0.36524228318312885</v>
      </c>
      <c r="J39" s="76" t="s">
        <v>51</v>
      </c>
      <c r="K39" s="9"/>
      <c r="L39" s="1"/>
      <c r="M39" s="1"/>
      <c r="N39" s="1"/>
    </row>
    <row r="40" spans="1:14" ht="21.75" customHeight="1" x14ac:dyDescent="0.2">
      <c r="A40" s="275" t="s">
        <v>34</v>
      </c>
      <c r="B40" s="276"/>
      <c r="C40" s="276"/>
      <c r="D40" s="276"/>
      <c r="E40" s="276"/>
      <c r="F40" s="276"/>
      <c r="G40" s="276"/>
      <c r="H40" s="276"/>
      <c r="I40" s="276"/>
      <c r="J40" s="277"/>
      <c r="K40" s="9"/>
      <c r="L40" s="1"/>
      <c r="M40" s="1"/>
      <c r="N40" s="1"/>
    </row>
    <row r="41" spans="1:14" ht="21.75" customHeight="1" x14ac:dyDescent="0.2">
      <c r="A41" s="275" t="s">
        <v>35</v>
      </c>
      <c r="B41" s="276"/>
      <c r="C41" s="276"/>
      <c r="D41" s="276"/>
      <c r="E41" s="276"/>
      <c r="F41" s="276"/>
      <c r="G41" s="276"/>
      <c r="H41" s="276"/>
      <c r="I41" s="276"/>
      <c r="J41" s="277"/>
      <c r="K41" s="9"/>
      <c r="L41" s="1"/>
      <c r="M41" s="1"/>
      <c r="N41" s="1"/>
    </row>
    <row r="42" spans="1:14" ht="33" customHeight="1" x14ac:dyDescent="0.2">
      <c r="A42" s="278">
        <v>1</v>
      </c>
      <c r="B42" s="281" t="s">
        <v>52</v>
      </c>
      <c r="C42" s="34" t="s">
        <v>27</v>
      </c>
      <c r="D42" s="70" t="s">
        <v>24</v>
      </c>
      <c r="E42" s="220">
        <v>2787.4</v>
      </c>
      <c r="F42" s="7">
        <v>2787.4</v>
      </c>
      <c r="G42" s="74">
        <v>1198.4649999999999</v>
      </c>
      <c r="H42" s="7">
        <f t="shared" ref="H42:H52" si="17">F42-G42</f>
        <v>1588.9350000000002</v>
      </c>
      <c r="I42" s="72">
        <f>G42/F42</f>
        <v>0.42995802540001432</v>
      </c>
      <c r="J42" s="222" t="s">
        <v>107</v>
      </c>
      <c r="K42" s="9"/>
      <c r="L42" s="1"/>
      <c r="M42" s="1"/>
      <c r="N42" s="1"/>
    </row>
    <row r="43" spans="1:14" ht="33" customHeight="1" x14ac:dyDescent="0.2">
      <c r="A43" s="279"/>
      <c r="B43" s="282"/>
      <c r="C43" s="34" t="s">
        <v>27</v>
      </c>
      <c r="D43" s="70" t="s">
        <v>39</v>
      </c>
      <c r="E43" s="221">
        <v>372.5</v>
      </c>
      <c r="F43" s="7">
        <f>E43</f>
        <v>372.5</v>
      </c>
      <c r="G43" s="74">
        <v>372.5</v>
      </c>
      <c r="H43" s="7">
        <f t="shared" si="17"/>
        <v>0</v>
      </c>
      <c r="I43" s="72">
        <f t="shared" ref="I43:I52" si="18">G43/F43</f>
        <v>1</v>
      </c>
      <c r="J43" s="85"/>
      <c r="K43" s="9"/>
      <c r="L43" s="1"/>
      <c r="M43" s="1"/>
      <c r="N43" s="1"/>
    </row>
    <row r="44" spans="1:14" ht="33" customHeight="1" x14ac:dyDescent="0.2">
      <c r="A44" s="280"/>
      <c r="B44" s="283"/>
      <c r="C44" s="86" t="s">
        <v>45</v>
      </c>
      <c r="D44" s="92" t="s">
        <v>39</v>
      </c>
      <c r="E44" s="221">
        <v>32</v>
      </c>
      <c r="F44" s="7">
        <f>E44</f>
        <v>32</v>
      </c>
      <c r="G44" s="74">
        <v>0</v>
      </c>
      <c r="H44" s="7">
        <f t="shared" si="17"/>
        <v>32</v>
      </c>
      <c r="I44" s="72">
        <f t="shared" si="18"/>
        <v>0</v>
      </c>
      <c r="J44" s="85"/>
      <c r="K44" s="9"/>
      <c r="L44" s="1"/>
      <c r="M44" s="1"/>
      <c r="N44" s="1"/>
    </row>
    <row r="45" spans="1:14" ht="22.5" customHeight="1" x14ac:dyDescent="0.2">
      <c r="A45" s="266" t="s">
        <v>28</v>
      </c>
      <c r="B45" s="267"/>
      <c r="C45" s="268"/>
      <c r="D45" s="77" t="s">
        <v>24</v>
      </c>
      <c r="E45" s="8">
        <f>E42</f>
        <v>2787.4</v>
      </c>
      <c r="F45" s="8">
        <f>F42</f>
        <v>2787.4</v>
      </c>
      <c r="G45" s="75">
        <f>G42</f>
        <v>1198.4649999999999</v>
      </c>
      <c r="H45" s="7">
        <f t="shared" si="17"/>
        <v>1588.9350000000002</v>
      </c>
      <c r="I45" s="72">
        <f t="shared" si="18"/>
        <v>0.42995802540001432</v>
      </c>
      <c r="J45" s="76" t="s">
        <v>51</v>
      </c>
      <c r="K45" s="9"/>
      <c r="L45" s="1"/>
      <c r="M45" s="1"/>
      <c r="N45" s="1"/>
    </row>
    <row r="46" spans="1:14" ht="24.75" customHeight="1" x14ac:dyDescent="0.2">
      <c r="A46" s="272"/>
      <c r="B46" s="273"/>
      <c r="C46" s="274"/>
      <c r="D46" s="77" t="s">
        <v>39</v>
      </c>
      <c r="E46" s="8">
        <f>E43+E44</f>
        <v>404.5</v>
      </c>
      <c r="F46" s="8">
        <f>F43+F44</f>
        <v>404.5</v>
      </c>
      <c r="G46" s="75">
        <f>G43+G44</f>
        <v>372.5</v>
      </c>
      <c r="H46" s="7">
        <f t="shared" si="17"/>
        <v>32</v>
      </c>
      <c r="I46" s="72">
        <f t="shared" si="18"/>
        <v>0.9208899876390606</v>
      </c>
      <c r="J46" s="76" t="s">
        <v>51</v>
      </c>
      <c r="K46" s="9"/>
      <c r="L46" s="1"/>
      <c r="M46" s="1"/>
      <c r="N46" s="1"/>
    </row>
    <row r="47" spans="1:14" ht="24" customHeight="1" x14ac:dyDescent="0.2">
      <c r="A47" s="284" t="s">
        <v>40</v>
      </c>
      <c r="B47" s="285"/>
      <c r="C47" s="286"/>
      <c r="D47" s="226" t="s">
        <v>54</v>
      </c>
      <c r="E47" s="227">
        <f>SUM(E48:E49)</f>
        <v>3191.9</v>
      </c>
      <c r="F47" s="227">
        <f t="shared" ref="F47" si="19">SUM(F48:F49)</f>
        <v>3191.9</v>
      </c>
      <c r="G47" s="75">
        <f>G44+G45</f>
        <v>1198.4649999999999</v>
      </c>
      <c r="H47" s="7">
        <f t="shared" si="17"/>
        <v>1993.4350000000002</v>
      </c>
      <c r="I47" s="72">
        <f t="shared" si="18"/>
        <v>0.37547072276700394</v>
      </c>
      <c r="J47" s="76" t="s">
        <v>51</v>
      </c>
      <c r="K47" s="9"/>
      <c r="L47" s="1"/>
      <c r="M47" s="1"/>
      <c r="N47" s="1"/>
    </row>
    <row r="48" spans="1:14" ht="24" customHeight="1" x14ac:dyDescent="0.2">
      <c r="A48" s="269"/>
      <c r="B48" s="270"/>
      <c r="C48" s="271"/>
      <c r="D48" s="77" t="s">
        <v>24</v>
      </c>
      <c r="E48" s="8">
        <f>E45</f>
        <v>2787.4</v>
      </c>
      <c r="F48" s="8">
        <f t="shared" ref="F48:G48" si="20">F45</f>
        <v>2787.4</v>
      </c>
      <c r="G48" s="75">
        <f t="shared" si="20"/>
        <v>1198.4649999999999</v>
      </c>
      <c r="H48" s="7">
        <f t="shared" si="17"/>
        <v>1588.9350000000002</v>
      </c>
      <c r="I48" s="72">
        <f t="shared" si="18"/>
        <v>0.42995802540001432</v>
      </c>
      <c r="J48" s="76" t="s">
        <v>51</v>
      </c>
      <c r="K48" s="9"/>
      <c r="L48" s="1"/>
      <c r="M48" s="1"/>
      <c r="N48" s="1"/>
    </row>
    <row r="49" spans="1:14" ht="24" customHeight="1" x14ac:dyDescent="0.2">
      <c r="A49" s="272"/>
      <c r="B49" s="273"/>
      <c r="C49" s="274"/>
      <c r="D49" s="77" t="s">
        <v>39</v>
      </c>
      <c r="E49" s="8">
        <f>E46</f>
        <v>404.5</v>
      </c>
      <c r="F49" s="8">
        <f t="shared" ref="F49:G49" si="21">F46</f>
        <v>404.5</v>
      </c>
      <c r="G49" s="75">
        <f t="shared" si="21"/>
        <v>372.5</v>
      </c>
      <c r="H49" s="7">
        <f t="shared" si="17"/>
        <v>32</v>
      </c>
      <c r="I49" s="72">
        <f t="shared" si="18"/>
        <v>0.9208899876390606</v>
      </c>
      <c r="J49" s="76" t="s">
        <v>51</v>
      </c>
      <c r="K49" s="9"/>
      <c r="L49" s="1"/>
      <c r="M49" s="1"/>
      <c r="N49" s="1"/>
    </row>
    <row r="50" spans="1:14" ht="21.75" customHeight="1" x14ac:dyDescent="0.2">
      <c r="A50" s="287" t="s">
        <v>98</v>
      </c>
      <c r="B50" s="288"/>
      <c r="C50" s="289"/>
      <c r="D50" s="228"/>
      <c r="E50" s="229">
        <f>E51+E52</f>
        <v>66351.8</v>
      </c>
      <c r="F50" s="229">
        <f t="shared" ref="F50:G50" si="22">F51+F52</f>
        <v>66351.771999999997</v>
      </c>
      <c r="G50" s="230">
        <f t="shared" si="22"/>
        <v>20183.665000000001</v>
      </c>
      <c r="H50" s="231">
        <f t="shared" si="17"/>
        <v>46168.106999999996</v>
      </c>
      <c r="I50" s="232">
        <f t="shared" si="18"/>
        <v>0.30419180063495521</v>
      </c>
      <c r="J50" s="233"/>
      <c r="K50" s="9"/>
      <c r="L50" s="1"/>
      <c r="M50" s="1"/>
      <c r="N50" s="1"/>
    </row>
    <row r="51" spans="1:14" ht="22.5" customHeight="1" x14ac:dyDescent="0.2">
      <c r="A51" s="290" t="s">
        <v>97</v>
      </c>
      <c r="B51" s="291"/>
      <c r="C51" s="292"/>
      <c r="D51" s="77" t="s">
        <v>24</v>
      </c>
      <c r="E51" s="8">
        <f t="shared" ref="E51:G52" si="23">E26+E37+E48</f>
        <v>65447.3</v>
      </c>
      <c r="F51" s="8">
        <f t="shared" si="23"/>
        <v>65447.272000000004</v>
      </c>
      <c r="G51" s="75">
        <f t="shared" si="23"/>
        <v>19811.165000000001</v>
      </c>
      <c r="H51" s="7">
        <f t="shared" si="17"/>
        <v>45636.107000000004</v>
      </c>
      <c r="I51" s="72">
        <f t="shared" si="18"/>
        <v>0.30270421355377503</v>
      </c>
      <c r="J51" s="76" t="s">
        <v>51</v>
      </c>
      <c r="K51" s="9"/>
      <c r="L51" s="1"/>
      <c r="M51" s="1"/>
      <c r="N51" s="1"/>
    </row>
    <row r="52" spans="1:14" ht="25.5" customHeight="1" x14ac:dyDescent="0.2">
      <c r="A52" s="293"/>
      <c r="B52" s="248"/>
      <c r="C52" s="294"/>
      <c r="D52" s="77" t="s">
        <v>39</v>
      </c>
      <c r="E52" s="8">
        <f t="shared" si="23"/>
        <v>904.5</v>
      </c>
      <c r="F52" s="8">
        <f t="shared" si="23"/>
        <v>904.5</v>
      </c>
      <c r="G52" s="75">
        <f t="shared" si="23"/>
        <v>372.5</v>
      </c>
      <c r="H52" s="7">
        <f t="shared" si="17"/>
        <v>532</v>
      </c>
      <c r="I52" s="72">
        <f t="shared" si="18"/>
        <v>0.41182974018794916</v>
      </c>
      <c r="J52" s="76" t="s">
        <v>51</v>
      </c>
      <c r="K52" s="9"/>
      <c r="L52" s="1"/>
      <c r="M52" s="1"/>
      <c r="N52" s="1"/>
    </row>
    <row r="53" spans="1:14" ht="16.5" customHeight="1" x14ac:dyDescent="0.2">
      <c r="A53" s="295" t="s">
        <v>41</v>
      </c>
      <c r="B53" s="296"/>
      <c r="C53" s="296"/>
      <c r="D53" s="296"/>
      <c r="E53" s="296"/>
      <c r="F53" s="296"/>
      <c r="G53" s="296"/>
      <c r="H53" s="296"/>
      <c r="I53" s="296"/>
      <c r="J53" s="297"/>
      <c r="K53" s="9"/>
      <c r="L53" s="1"/>
      <c r="M53" s="1"/>
      <c r="N53" s="1"/>
    </row>
    <row r="54" spans="1:14" ht="22.5" customHeight="1" x14ac:dyDescent="0.2">
      <c r="A54" s="254" t="s">
        <v>48</v>
      </c>
      <c r="B54" s="255"/>
      <c r="C54" s="256"/>
      <c r="D54" s="77" t="s">
        <v>24</v>
      </c>
      <c r="E54" s="8">
        <f>E51</f>
        <v>65447.3</v>
      </c>
      <c r="F54" s="8">
        <f t="shared" ref="F54:G54" si="24">F51</f>
        <v>65447.272000000004</v>
      </c>
      <c r="G54" s="75">
        <f t="shared" si="24"/>
        <v>19811.165000000001</v>
      </c>
      <c r="H54" s="7">
        <f>F54-G54</f>
        <v>45636.107000000004</v>
      </c>
      <c r="I54" s="72">
        <f>G54/F54</f>
        <v>0.30270421355377503</v>
      </c>
      <c r="J54" s="76" t="s">
        <v>51</v>
      </c>
      <c r="K54" s="9"/>
      <c r="L54" s="1"/>
      <c r="M54" s="1"/>
      <c r="N54" s="1"/>
    </row>
    <row r="55" spans="1:14" ht="26.25" customHeight="1" x14ac:dyDescent="0.2">
      <c r="A55" s="257"/>
      <c r="B55" s="258"/>
      <c r="C55" s="259"/>
      <c r="D55" s="77" t="s">
        <v>39</v>
      </c>
      <c r="E55" s="8">
        <f>E27+E32+E43</f>
        <v>872.5</v>
      </c>
      <c r="F55" s="8">
        <f>F27+F32+F43</f>
        <v>872.5</v>
      </c>
      <c r="G55" s="75">
        <f>G27+G32+G43</f>
        <v>372.5</v>
      </c>
      <c r="H55" s="7">
        <f t="shared" ref="H55:H59" si="25">F55-G55</f>
        <v>500</v>
      </c>
      <c r="I55" s="72">
        <v>0</v>
      </c>
      <c r="J55" s="76" t="s">
        <v>51</v>
      </c>
      <c r="K55" s="9"/>
      <c r="L55" s="1"/>
      <c r="M55" s="1"/>
      <c r="N55" s="1"/>
    </row>
    <row r="56" spans="1:14" ht="22.5" customHeight="1" x14ac:dyDescent="0.2">
      <c r="A56" s="263"/>
      <c r="B56" s="264"/>
      <c r="C56" s="265"/>
      <c r="D56" s="88" t="s">
        <v>50</v>
      </c>
      <c r="E56" s="8">
        <f>SUM(E54:E55)</f>
        <v>66319.8</v>
      </c>
      <c r="F56" s="8">
        <f t="shared" ref="F56:G56" si="26">SUM(F54:F55)</f>
        <v>66319.771999999997</v>
      </c>
      <c r="G56" s="75">
        <f t="shared" si="26"/>
        <v>20183.665000000001</v>
      </c>
      <c r="H56" s="7">
        <f t="shared" si="25"/>
        <v>46136.106999999996</v>
      </c>
      <c r="I56" s="72">
        <f t="shared" ref="I56:I59" si="27">G56/F56</f>
        <v>0.30433857643539547</v>
      </c>
      <c r="J56" s="76" t="s">
        <v>51</v>
      </c>
      <c r="K56" s="9"/>
      <c r="L56" s="1"/>
      <c r="M56" s="1"/>
      <c r="N56" s="1"/>
    </row>
    <row r="57" spans="1:14" ht="21" customHeight="1" x14ac:dyDescent="0.2">
      <c r="A57" s="254" t="s">
        <v>49</v>
      </c>
      <c r="B57" s="255"/>
      <c r="C57" s="256"/>
      <c r="D57" s="77" t="s">
        <v>24</v>
      </c>
      <c r="E57" s="8">
        <v>0</v>
      </c>
      <c r="F57" s="8">
        <v>0</v>
      </c>
      <c r="G57" s="75">
        <v>0</v>
      </c>
      <c r="H57" s="7">
        <f t="shared" si="25"/>
        <v>0</v>
      </c>
      <c r="I57" s="72">
        <v>0</v>
      </c>
      <c r="J57" s="76" t="s">
        <v>51</v>
      </c>
      <c r="K57" s="9"/>
      <c r="L57" s="1"/>
      <c r="M57" s="1"/>
      <c r="N57" s="1"/>
    </row>
    <row r="58" spans="1:14" ht="24.75" customHeight="1" x14ac:dyDescent="0.2">
      <c r="A58" s="257"/>
      <c r="B58" s="258"/>
      <c r="C58" s="259"/>
      <c r="D58" s="77" t="s">
        <v>39</v>
      </c>
      <c r="E58" s="8">
        <f>E33+E44</f>
        <v>32</v>
      </c>
      <c r="F58" s="8">
        <f t="shared" ref="F58:G58" si="28">F33+F44</f>
        <v>32</v>
      </c>
      <c r="G58" s="75">
        <f t="shared" si="28"/>
        <v>0</v>
      </c>
      <c r="H58" s="7">
        <f t="shared" si="25"/>
        <v>32</v>
      </c>
      <c r="I58" s="72">
        <f t="shared" si="27"/>
        <v>0</v>
      </c>
      <c r="J58" s="76" t="s">
        <v>51</v>
      </c>
      <c r="K58" s="9"/>
      <c r="L58" s="1"/>
      <c r="M58" s="1"/>
      <c r="N58" s="1"/>
    </row>
    <row r="59" spans="1:14" ht="24.75" customHeight="1" thickBot="1" x14ac:dyDescent="0.25">
      <c r="A59" s="260"/>
      <c r="B59" s="261"/>
      <c r="C59" s="262"/>
      <c r="D59" s="87" t="s">
        <v>50</v>
      </c>
      <c r="E59" s="78">
        <f>SUM(E57:E58)</f>
        <v>32</v>
      </c>
      <c r="F59" s="78">
        <f t="shared" ref="F59:G59" si="29">SUM(F57:F58)</f>
        <v>32</v>
      </c>
      <c r="G59" s="95">
        <f t="shared" si="29"/>
        <v>0</v>
      </c>
      <c r="H59" s="79">
        <f t="shared" si="25"/>
        <v>32</v>
      </c>
      <c r="I59" s="80">
        <f t="shared" si="27"/>
        <v>0</v>
      </c>
      <c r="J59" s="81" t="s">
        <v>51</v>
      </c>
      <c r="K59" s="9"/>
      <c r="L59" s="1"/>
      <c r="M59" s="1"/>
      <c r="N59" s="1"/>
    </row>
    <row r="60" spans="1:14" ht="20.25" customHeight="1" x14ac:dyDescent="0.2">
      <c r="A60" s="51"/>
      <c r="B60" s="50"/>
      <c r="C60" s="35"/>
      <c r="D60" s="40"/>
      <c r="E60" s="37"/>
      <c r="F60" s="37"/>
      <c r="G60" s="37"/>
      <c r="H60" s="37"/>
      <c r="I60" s="38"/>
      <c r="J60" s="39"/>
      <c r="K60" s="9"/>
      <c r="L60" s="1"/>
      <c r="M60" s="1"/>
      <c r="N60" s="1"/>
    </row>
    <row r="61" spans="1:14" ht="45" customHeight="1" x14ac:dyDescent="0.25">
      <c r="A61" s="248" t="s">
        <v>11</v>
      </c>
      <c r="B61" s="248"/>
      <c r="C61" s="249" t="s">
        <v>113</v>
      </c>
      <c r="D61" s="249"/>
      <c r="E61" s="52"/>
      <c r="F61" s="37"/>
      <c r="G61" s="250" t="s">
        <v>46</v>
      </c>
      <c r="H61" s="250"/>
      <c r="I61" s="53"/>
      <c r="J61" s="82" t="s">
        <v>99</v>
      </c>
      <c r="K61" s="9"/>
      <c r="L61" s="1"/>
      <c r="M61" s="1"/>
      <c r="N61" s="1"/>
    </row>
    <row r="62" spans="1:14" ht="24.75" customHeight="1" x14ac:dyDescent="0.2">
      <c r="A62" s="57"/>
      <c r="B62" s="58" t="s">
        <v>9</v>
      </c>
      <c r="C62" s="252" t="s">
        <v>36</v>
      </c>
      <c r="D62" s="252"/>
      <c r="E62" s="54" t="s">
        <v>3</v>
      </c>
      <c r="F62" s="54"/>
      <c r="G62" s="253" t="s">
        <v>37</v>
      </c>
      <c r="H62" s="253"/>
      <c r="I62" s="89" t="s">
        <v>3</v>
      </c>
      <c r="J62" s="56" t="s">
        <v>38</v>
      </c>
      <c r="K62" s="9"/>
      <c r="L62" s="1"/>
      <c r="M62" s="1"/>
      <c r="N62" s="1"/>
    </row>
    <row r="63" spans="1:14" ht="24.75" customHeight="1" x14ac:dyDescent="0.2">
      <c r="A63" s="83"/>
      <c r="B63" s="67"/>
      <c r="C63" s="67"/>
      <c r="D63" s="67"/>
      <c r="E63" s="68"/>
      <c r="F63" s="68"/>
      <c r="G63" s="68"/>
      <c r="H63" s="68"/>
      <c r="I63" s="55"/>
      <c r="J63" s="56"/>
      <c r="K63" s="9"/>
      <c r="L63" s="1"/>
      <c r="M63" s="1"/>
      <c r="N63" s="1"/>
    </row>
    <row r="64" spans="1:14" ht="29.25" customHeight="1" x14ac:dyDescent="0.25">
      <c r="A64" s="248" t="s">
        <v>45</v>
      </c>
      <c r="B64" s="248"/>
      <c r="C64" s="249" t="s">
        <v>47</v>
      </c>
      <c r="D64" s="249"/>
      <c r="E64" s="59"/>
      <c r="F64" s="60"/>
      <c r="G64" s="250" t="s">
        <v>55</v>
      </c>
      <c r="H64" s="250"/>
      <c r="I64" s="61"/>
      <c r="J64" s="82" t="s">
        <v>44</v>
      </c>
      <c r="K64" s="9"/>
      <c r="L64" s="1"/>
      <c r="M64" s="1"/>
      <c r="N64" s="1"/>
    </row>
    <row r="65" spans="1:14" ht="24" customHeight="1" x14ac:dyDescent="0.2">
      <c r="A65" s="251" t="s">
        <v>42</v>
      </c>
      <c r="B65" s="251"/>
      <c r="C65" s="252" t="s">
        <v>36</v>
      </c>
      <c r="D65" s="252"/>
      <c r="E65" s="54" t="s">
        <v>3</v>
      </c>
      <c r="F65" s="54"/>
      <c r="G65" s="253" t="s">
        <v>37</v>
      </c>
      <c r="H65" s="253"/>
      <c r="I65" s="89" t="s">
        <v>3</v>
      </c>
      <c r="J65" s="56" t="s">
        <v>38</v>
      </c>
      <c r="K65" s="9"/>
      <c r="L65" s="1"/>
      <c r="M65" s="1"/>
      <c r="N65" s="1"/>
    </row>
    <row r="66" spans="1:14" ht="11.25" customHeight="1" x14ac:dyDescent="0.2">
      <c r="A66" s="51"/>
      <c r="B66" s="50"/>
      <c r="C66" s="35"/>
      <c r="D66" s="36"/>
      <c r="E66" s="37"/>
      <c r="F66" s="37"/>
      <c r="G66" s="37"/>
      <c r="H66" s="37"/>
      <c r="I66" s="38"/>
      <c r="J66" s="39"/>
      <c r="K66" s="9"/>
      <c r="L66" s="1"/>
      <c r="M66" s="1"/>
      <c r="N66" s="1"/>
    </row>
    <row r="67" spans="1:14" ht="19.5" customHeight="1" x14ac:dyDescent="0.2">
      <c r="A67" s="246"/>
      <c r="B67" s="62" t="s">
        <v>43</v>
      </c>
      <c r="C67" s="247" t="s">
        <v>112</v>
      </c>
      <c r="D67" s="247"/>
      <c r="E67" s="37"/>
      <c r="F67" s="37"/>
      <c r="G67" s="37"/>
      <c r="H67" s="37"/>
      <c r="I67" s="38"/>
      <c r="J67" s="39"/>
      <c r="K67" s="9"/>
      <c r="L67" s="1"/>
      <c r="M67" s="1"/>
      <c r="N67" s="1"/>
    </row>
    <row r="68" spans="1:14" ht="23.25" customHeight="1" x14ac:dyDescent="0.2">
      <c r="A68" s="246"/>
      <c r="B68" s="50"/>
      <c r="C68" s="35"/>
      <c r="D68" s="36"/>
      <c r="E68" s="37"/>
      <c r="F68" s="37"/>
      <c r="G68" s="37"/>
      <c r="H68" s="37"/>
      <c r="I68" s="38"/>
      <c r="J68" s="39"/>
      <c r="K68" s="9"/>
      <c r="L68" s="1"/>
      <c r="M68" s="1"/>
      <c r="N68" s="1"/>
    </row>
    <row r="69" spans="1:14" ht="24.75" customHeight="1" x14ac:dyDescent="0.2">
      <c r="A69" s="51"/>
      <c r="B69" s="50"/>
      <c r="C69" s="35"/>
      <c r="D69" s="40"/>
      <c r="E69" s="37"/>
      <c r="F69" s="37"/>
      <c r="G69" s="37"/>
      <c r="H69" s="37"/>
      <c r="I69" s="38"/>
      <c r="J69" s="39"/>
      <c r="K69" s="9"/>
      <c r="L69" s="1"/>
      <c r="M69" s="1"/>
      <c r="N69" s="1"/>
    </row>
    <row r="70" spans="1:14" ht="24.75" customHeight="1" x14ac:dyDescent="0.2">
      <c r="A70" s="51"/>
      <c r="B70" s="50"/>
      <c r="C70" s="35"/>
      <c r="D70" s="36"/>
      <c r="E70" s="37"/>
      <c r="F70" s="37"/>
      <c r="G70" s="37"/>
      <c r="H70" s="37"/>
      <c r="I70" s="38"/>
      <c r="J70" s="39"/>
      <c r="K70" s="9"/>
      <c r="L70" s="1"/>
      <c r="M70" s="1"/>
      <c r="N70" s="1"/>
    </row>
    <row r="71" spans="1:14" ht="24.75" customHeight="1" x14ac:dyDescent="0.2">
      <c r="A71" s="51"/>
      <c r="B71" s="50"/>
      <c r="C71" s="35"/>
      <c r="D71" s="36"/>
      <c r="E71" s="37"/>
      <c r="F71" s="37"/>
      <c r="G71" s="37"/>
      <c r="H71" s="37"/>
      <c r="I71" s="38"/>
      <c r="J71" s="39"/>
      <c r="K71" s="9"/>
      <c r="L71" s="1"/>
      <c r="M71" s="1"/>
      <c r="N71" s="1"/>
    </row>
    <row r="72" spans="1:14" ht="24.75" customHeight="1" x14ac:dyDescent="0.2">
      <c r="A72" s="51"/>
      <c r="B72" s="50"/>
      <c r="C72" s="35"/>
      <c r="D72" s="36"/>
      <c r="E72" s="37"/>
      <c r="F72" s="37"/>
      <c r="G72" s="37"/>
      <c r="H72" s="37"/>
      <c r="I72" s="38"/>
      <c r="J72" s="39"/>
      <c r="K72" s="9"/>
      <c r="L72" s="1"/>
      <c r="M72" s="1"/>
      <c r="N72" s="1"/>
    </row>
    <row r="73" spans="1:14" ht="24.75" customHeight="1" x14ac:dyDescent="0.2">
      <c r="A73" s="51"/>
      <c r="B73" s="50"/>
      <c r="C73" s="35"/>
      <c r="D73" s="40"/>
      <c r="E73" s="41"/>
      <c r="F73" s="41"/>
      <c r="G73" s="41"/>
      <c r="H73" s="41"/>
      <c r="I73" s="38"/>
      <c r="J73" s="39"/>
      <c r="K73" s="9"/>
      <c r="L73" s="1"/>
      <c r="M73" s="1"/>
      <c r="N73" s="1"/>
    </row>
    <row r="74" spans="1:14" ht="28.5" customHeight="1" x14ac:dyDescent="0.2">
      <c r="A74" s="51"/>
      <c r="B74" s="50"/>
      <c r="C74" s="35"/>
      <c r="D74" s="36"/>
      <c r="E74" s="41"/>
      <c r="F74" s="41"/>
      <c r="G74" s="41"/>
      <c r="H74" s="41"/>
      <c r="I74" s="38"/>
      <c r="J74" s="39"/>
      <c r="K74" s="9"/>
      <c r="L74" s="1"/>
      <c r="M74" s="1"/>
      <c r="N74" s="1"/>
    </row>
    <row r="75" spans="1:14" ht="24.75" customHeight="1" x14ac:dyDescent="0.2">
      <c r="A75" s="51"/>
      <c r="B75" s="50"/>
      <c r="C75" s="35"/>
      <c r="D75" s="40"/>
      <c r="E75" s="37"/>
      <c r="F75" s="37"/>
      <c r="G75" s="37"/>
      <c r="H75" s="37"/>
      <c r="I75" s="38"/>
      <c r="J75" s="39"/>
      <c r="K75" s="9"/>
      <c r="L75" s="1"/>
      <c r="M75" s="1"/>
      <c r="N75" s="1"/>
    </row>
    <row r="76" spans="1:14" ht="24.75" customHeight="1" x14ac:dyDescent="0.2">
      <c r="A76" s="51"/>
      <c r="B76" s="50"/>
      <c r="C76" s="35"/>
      <c r="D76" s="36"/>
      <c r="E76" s="37"/>
      <c r="F76" s="37"/>
      <c r="G76" s="37"/>
      <c r="H76" s="37"/>
      <c r="I76" s="38"/>
      <c r="J76" s="39"/>
      <c r="K76" s="9"/>
      <c r="L76" s="1"/>
      <c r="M76" s="1"/>
      <c r="N76" s="1"/>
    </row>
    <row r="77" spans="1:14" ht="24.75" customHeight="1" x14ac:dyDescent="0.2">
      <c r="A77" s="51"/>
      <c r="B77" s="50"/>
      <c r="C77" s="35"/>
      <c r="D77" s="36"/>
      <c r="E77" s="37"/>
      <c r="F77" s="37"/>
      <c r="G77" s="37"/>
      <c r="H77" s="37"/>
      <c r="I77" s="38"/>
      <c r="J77" s="39"/>
      <c r="K77" s="9"/>
      <c r="L77" s="1"/>
      <c r="M77" s="1"/>
      <c r="N77" s="1"/>
    </row>
    <row r="78" spans="1:14" ht="24.75" customHeight="1" x14ac:dyDescent="0.2">
      <c r="A78" s="51"/>
      <c r="B78" s="50"/>
      <c r="C78" s="35"/>
      <c r="D78" s="36"/>
      <c r="E78" s="37"/>
      <c r="F78" s="37"/>
      <c r="G78" s="37"/>
      <c r="H78" s="37"/>
      <c r="I78" s="38"/>
      <c r="J78" s="39"/>
      <c r="K78" s="9"/>
      <c r="L78" s="1"/>
      <c r="M78" s="1"/>
      <c r="N78" s="1"/>
    </row>
    <row r="79" spans="1:14" ht="24.75" customHeight="1" x14ac:dyDescent="0.2">
      <c r="A79" s="51"/>
      <c r="B79" s="50"/>
      <c r="C79" s="35"/>
      <c r="D79" s="40"/>
      <c r="E79" s="37"/>
      <c r="F79" s="37"/>
      <c r="G79" s="37"/>
      <c r="H79" s="37"/>
      <c r="I79" s="38"/>
      <c r="J79" s="39"/>
      <c r="K79" s="9"/>
      <c r="L79" s="1"/>
      <c r="M79" s="1"/>
      <c r="N79" s="1"/>
    </row>
    <row r="80" spans="1:14" ht="24.75" customHeight="1" x14ac:dyDescent="0.2">
      <c r="A80" s="51"/>
      <c r="B80" s="50"/>
      <c r="C80" s="35"/>
      <c r="D80" s="36"/>
      <c r="E80" s="37"/>
      <c r="F80" s="37"/>
      <c r="G80" s="37"/>
      <c r="H80" s="37"/>
      <c r="I80" s="38"/>
      <c r="J80" s="39"/>
      <c r="K80" s="9"/>
      <c r="L80" s="1"/>
      <c r="M80" s="1"/>
      <c r="N80" s="1"/>
    </row>
    <row r="81" spans="1:14" ht="34.5" customHeight="1" x14ac:dyDescent="0.2">
      <c r="A81" s="42"/>
      <c r="B81" s="43"/>
      <c r="C81" s="43"/>
      <c r="D81" s="44"/>
      <c r="E81" s="38"/>
      <c r="F81" s="38"/>
      <c r="G81" s="38"/>
      <c r="H81" s="38"/>
      <c r="I81" s="38"/>
      <c r="J81" s="39"/>
      <c r="K81" s="9"/>
      <c r="L81" s="1"/>
      <c r="M81" s="1"/>
      <c r="N81" s="1"/>
    </row>
    <row r="82" spans="1:14" ht="29.25" customHeight="1" x14ac:dyDescent="0.2">
      <c r="A82" s="45"/>
      <c r="B82" s="46"/>
      <c r="C82" s="46"/>
      <c r="D82" s="45"/>
      <c r="E82" s="38"/>
      <c r="F82" s="38"/>
      <c r="G82" s="38"/>
      <c r="H82" s="38"/>
      <c r="I82" s="38"/>
      <c r="J82" s="39"/>
      <c r="K82" s="9"/>
      <c r="L82" s="1"/>
      <c r="M82" s="1"/>
      <c r="N82" s="1"/>
    </row>
    <row r="83" spans="1:14" ht="16.5" customHeight="1" x14ac:dyDescent="0.2">
      <c r="A83" s="45"/>
      <c r="B83" s="47"/>
      <c r="C83" s="47"/>
      <c r="D83" s="45"/>
      <c r="E83" s="48"/>
      <c r="F83" s="48"/>
      <c r="G83" s="48"/>
      <c r="H83" s="48"/>
      <c r="I83" s="38"/>
      <c r="J83" s="39"/>
      <c r="K83" s="9"/>
      <c r="L83" s="1"/>
      <c r="M83" s="1"/>
      <c r="N83" s="1"/>
    </row>
    <row r="84" spans="1:14" ht="23.25" customHeight="1" x14ac:dyDescent="0.2">
      <c r="A84" s="45"/>
      <c r="B84" s="45"/>
      <c r="C84" s="45"/>
      <c r="D84" s="44"/>
      <c r="E84" s="49"/>
      <c r="F84" s="49"/>
      <c r="G84" s="49"/>
      <c r="H84" s="49"/>
      <c r="I84" s="38"/>
      <c r="J84" s="39"/>
      <c r="K84" s="9"/>
      <c r="L84" s="1"/>
      <c r="M84" s="1"/>
      <c r="N84" s="1"/>
    </row>
    <row r="85" spans="1:14" ht="23.25" customHeight="1" x14ac:dyDescent="0.2">
      <c r="A85" s="45"/>
      <c r="B85" s="45"/>
      <c r="C85" s="45"/>
      <c r="D85" s="36"/>
      <c r="E85" s="49"/>
      <c r="F85" s="49"/>
      <c r="G85" s="49"/>
      <c r="H85" s="49"/>
      <c r="I85" s="38"/>
      <c r="J85" s="39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ht="23.25" customHeight="1" x14ac:dyDescent="0.2">
      <c r="A88" s="10"/>
      <c r="B88" s="11"/>
      <c r="C88" s="11"/>
      <c r="D88" s="10"/>
      <c r="E88" s="12"/>
      <c r="F88" s="12"/>
      <c r="G88" s="12"/>
      <c r="H88" s="12"/>
      <c r="I88" s="12"/>
      <c r="J88" s="13"/>
      <c r="K88" s="9"/>
      <c r="L88" s="1"/>
      <c r="M88" s="1"/>
      <c r="N88" s="1"/>
    </row>
    <row r="89" spans="1:14" ht="23.25" customHeight="1" x14ac:dyDescent="0.2">
      <c r="A89" s="10"/>
      <c r="B89" s="11"/>
      <c r="C89" s="11"/>
      <c r="D89" s="10"/>
      <c r="E89" s="12"/>
      <c r="F89" s="12"/>
      <c r="G89" s="12"/>
      <c r="H89" s="12"/>
      <c r="I89" s="12"/>
      <c r="J89" s="13"/>
      <c r="K89" s="9"/>
      <c r="L89" s="1"/>
      <c r="M89" s="1"/>
      <c r="N89" s="1"/>
    </row>
    <row r="90" spans="1:14" x14ac:dyDescent="0.2">
      <c r="A90" s="14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x14ac:dyDescent="0.2">
      <c r="A91" s="14"/>
      <c r="B91" s="14"/>
      <c r="C91" s="14"/>
      <c r="D91" s="14"/>
      <c r="E91" s="15"/>
      <c r="F91" s="15"/>
      <c r="G91" s="15"/>
      <c r="H91" s="15"/>
      <c r="I91" s="15"/>
      <c r="J91" s="16"/>
      <c r="K91" s="16"/>
      <c r="L91" s="1"/>
      <c r="M91" s="1"/>
      <c r="N91" s="1"/>
    </row>
    <row r="92" spans="1:14" ht="16.5" customHeight="1" x14ac:dyDescent="0.2">
      <c r="A92" s="17"/>
      <c r="B92" s="14"/>
      <c r="C92" s="14"/>
      <c r="D92" s="14"/>
      <c r="E92" s="15"/>
      <c r="F92" s="15"/>
      <c r="G92" s="15"/>
      <c r="H92" s="15"/>
      <c r="I92" s="15"/>
      <c r="J92" s="16"/>
      <c r="K92" s="16"/>
      <c r="L92" s="1"/>
      <c r="M92" s="1"/>
      <c r="N92" s="1"/>
    </row>
    <row r="93" spans="1:14" ht="22.5" customHeight="1" x14ac:dyDescent="0.25">
      <c r="A93" s="64"/>
      <c r="B93" s="64"/>
      <c r="C93" s="31"/>
      <c r="D93" s="18"/>
      <c r="E93" s="18"/>
      <c r="F93" s="18"/>
      <c r="G93" s="18"/>
      <c r="H93" s="18"/>
      <c r="I93" s="19"/>
      <c r="J93" s="19"/>
      <c r="K93" s="1"/>
      <c r="L93" s="1"/>
      <c r="M93" s="1"/>
      <c r="N93" s="1"/>
    </row>
    <row r="94" spans="1:14" x14ac:dyDescent="0.2">
      <c r="A94" s="65"/>
      <c r="B94" s="65"/>
      <c r="C94" s="32"/>
      <c r="D94" s="20"/>
      <c r="E94" s="20"/>
      <c r="F94" s="20"/>
      <c r="G94" s="20"/>
      <c r="H94" s="20"/>
      <c r="I94" s="20"/>
      <c r="J94" s="21"/>
      <c r="K94" s="1"/>
      <c r="L94" s="1"/>
      <c r="M94" s="1"/>
      <c r="N94" s="1"/>
    </row>
    <row r="95" spans="1:14" ht="20.25" customHeight="1" x14ac:dyDescent="0.2">
      <c r="A95" s="22"/>
      <c r="B95" s="22"/>
      <c r="C95" s="22"/>
      <c r="D95" s="19"/>
      <c r="E95" s="19"/>
      <c r="F95" s="19"/>
      <c r="G95" s="19"/>
      <c r="H95" s="19"/>
      <c r="I95" s="19"/>
      <c r="J95" s="23"/>
      <c r="K95" s="1"/>
      <c r="L95" s="1"/>
      <c r="M95" s="1"/>
      <c r="N95" s="1"/>
    </row>
    <row r="96" spans="1:14" ht="15.75" x14ac:dyDescent="0.2">
      <c r="A96" s="66"/>
      <c r="B96" s="66"/>
      <c r="C96" s="63"/>
      <c r="D96" s="19"/>
      <c r="E96" s="19"/>
      <c r="F96" s="19"/>
      <c r="G96" s="19"/>
      <c r="H96" s="19"/>
      <c r="I96" s="19"/>
      <c r="J96" s="23"/>
      <c r="K96" s="1"/>
      <c r="L96" s="1"/>
      <c r="M96" s="1"/>
      <c r="N96" s="1"/>
    </row>
    <row r="97" spans="1:14" ht="15.75" x14ac:dyDescent="0.2">
      <c r="A97" s="65"/>
      <c r="B97" s="65"/>
      <c r="C97" s="32"/>
      <c r="D97" s="20"/>
      <c r="E97" s="20"/>
      <c r="F97" s="20"/>
      <c r="G97" s="20"/>
      <c r="H97" s="20"/>
      <c r="I97" s="19"/>
      <c r="J97" s="23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</sheetData>
  <mergeCells count="57">
    <mergeCell ref="G65:H65"/>
    <mergeCell ref="G61:H61"/>
    <mergeCell ref="G64:H64"/>
    <mergeCell ref="G62:H62"/>
    <mergeCell ref="A54:C56"/>
    <mergeCell ref="A57:C59"/>
    <mergeCell ref="B42:B44"/>
    <mergeCell ref="A42:A44"/>
    <mergeCell ref="A53:J53"/>
    <mergeCell ref="A45:C46"/>
    <mergeCell ref="A51:C52"/>
    <mergeCell ref="A50:C50"/>
    <mergeCell ref="A47:C49"/>
    <mergeCell ref="A30:J30"/>
    <mergeCell ref="A40:J40"/>
    <mergeCell ref="A41:J41"/>
    <mergeCell ref="B32:B33"/>
    <mergeCell ref="A32:A33"/>
    <mergeCell ref="A37:C39"/>
    <mergeCell ref="A34:C36"/>
    <mergeCell ref="C67:D67"/>
    <mergeCell ref="A61:B61"/>
    <mergeCell ref="A64:B64"/>
    <mergeCell ref="A65:B65"/>
    <mergeCell ref="C61:D61"/>
    <mergeCell ref="C64:D64"/>
    <mergeCell ref="A67:A68"/>
    <mergeCell ref="C62:D62"/>
    <mergeCell ref="C65:D65"/>
    <mergeCell ref="I1:J1"/>
    <mergeCell ref="A12:A13"/>
    <mergeCell ref="B12:B13"/>
    <mergeCell ref="D12:D13"/>
    <mergeCell ref="E12:E13"/>
    <mergeCell ref="J12:J13"/>
    <mergeCell ref="C12:C13"/>
    <mergeCell ref="F12:F13"/>
    <mergeCell ref="G12:G13"/>
    <mergeCell ref="H12:I12"/>
    <mergeCell ref="A15:J15"/>
    <mergeCell ref="I2:J2"/>
    <mergeCell ref="A3:J3"/>
    <mergeCell ref="A4:J4"/>
    <mergeCell ref="A5:J5"/>
    <mergeCell ref="A7:D7"/>
    <mergeCell ref="B18:B19"/>
    <mergeCell ref="C18:C19"/>
    <mergeCell ref="A17:J17"/>
    <mergeCell ref="A29:J29"/>
    <mergeCell ref="A16:J16"/>
    <mergeCell ref="A18:A19"/>
    <mergeCell ref="A23:C25"/>
    <mergeCell ref="A26:C28"/>
    <mergeCell ref="B20:B21"/>
    <mergeCell ref="A20:A21"/>
    <mergeCell ref="C20:C21"/>
    <mergeCell ref="J20:J2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5"/>
  <sheetViews>
    <sheetView topLeftCell="A13" zoomScale="110" zoomScaleNormal="110" workbookViewId="0">
      <selection activeCell="G35" sqref="G35:G37"/>
    </sheetView>
  </sheetViews>
  <sheetFormatPr defaultColWidth="9.140625" defaultRowHeight="12.75" x14ac:dyDescent="0.2"/>
  <cols>
    <col min="1" max="1" width="3.7109375" style="127" customWidth="1"/>
    <col min="2" max="2" width="24.28515625" style="127" customWidth="1"/>
    <col min="3" max="3" width="11.85546875" style="127" customWidth="1"/>
    <col min="4" max="4" width="14.85546875" style="127" customWidth="1"/>
    <col min="5" max="12" width="10.5703125" style="127" customWidth="1"/>
    <col min="13" max="16384" width="9.140625" style="127"/>
  </cols>
  <sheetData>
    <row r="1" spans="1:14" ht="15.75" customHeight="1" x14ac:dyDescent="0.25">
      <c r="A1" s="126"/>
      <c r="B1" s="359"/>
      <c r="C1" s="359"/>
      <c r="D1" s="359"/>
      <c r="E1" s="359"/>
      <c r="F1" s="359"/>
      <c r="G1" s="359"/>
      <c r="H1" s="129"/>
      <c r="I1" s="129"/>
      <c r="J1" s="129"/>
      <c r="K1" s="360" t="s">
        <v>101</v>
      </c>
      <c r="L1" s="360"/>
    </row>
    <row r="2" spans="1:14" ht="11.25" customHeight="1" x14ac:dyDescent="0.25">
      <c r="A2" s="126"/>
      <c r="B2" s="130"/>
      <c r="C2" s="130"/>
      <c r="D2" s="130"/>
      <c r="E2" s="130"/>
      <c r="F2" s="130"/>
      <c r="G2" s="130"/>
      <c r="H2" s="129"/>
      <c r="I2" s="129"/>
      <c r="J2" s="129"/>
      <c r="K2" s="131"/>
      <c r="L2" s="131"/>
    </row>
    <row r="3" spans="1:14" ht="17.25" customHeight="1" x14ac:dyDescent="0.2">
      <c r="A3" s="361" t="s">
        <v>102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</row>
    <row r="4" spans="1:14" ht="9.75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4" ht="20.25" customHeight="1" x14ac:dyDescent="0.2">
      <c r="A5" s="363" t="s">
        <v>1</v>
      </c>
      <c r="B5" s="364" t="s">
        <v>56</v>
      </c>
      <c r="C5" s="365" t="s">
        <v>57</v>
      </c>
      <c r="D5" s="366" t="s">
        <v>58</v>
      </c>
      <c r="E5" s="367"/>
      <c r="F5" s="367"/>
      <c r="G5" s="367"/>
      <c r="H5" s="367"/>
      <c r="I5" s="367"/>
      <c r="J5" s="367"/>
      <c r="K5" s="367"/>
      <c r="L5" s="368"/>
    </row>
    <row r="6" spans="1:14" ht="27" customHeight="1" x14ac:dyDescent="0.2">
      <c r="A6" s="363"/>
      <c r="B6" s="364"/>
      <c r="C6" s="362"/>
      <c r="D6" s="133" t="s">
        <v>13</v>
      </c>
      <c r="E6" s="134" t="s">
        <v>54</v>
      </c>
      <c r="F6" s="134" t="s">
        <v>59</v>
      </c>
      <c r="G6" s="134" t="s">
        <v>60</v>
      </c>
      <c r="H6" s="134" t="s">
        <v>61</v>
      </c>
      <c r="I6" s="134" t="s">
        <v>62</v>
      </c>
      <c r="J6" s="134" t="s">
        <v>63</v>
      </c>
      <c r="K6" s="134" t="s">
        <v>64</v>
      </c>
      <c r="L6" s="134" t="s">
        <v>65</v>
      </c>
    </row>
    <row r="7" spans="1:14" ht="27.75" customHeight="1" x14ac:dyDescent="0.2">
      <c r="A7" s="369" t="s">
        <v>66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1"/>
    </row>
    <row r="8" spans="1:14" ht="18.75" customHeight="1" x14ac:dyDescent="0.2">
      <c r="A8" s="369" t="s">
        <v>23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1"/>
    </row>
    <row r="9" spans="1:14" ht="17.25" customHeight="1" x14ac:dyDescent="0.2">
      <c r="A9" s="372" t="s">
        <v>68</v>
      </c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4"/>
    </row>
    <row r="10" spans="1:14" ht="20.25" customHeight="1" x14ac:dyDescent="0.2">
      <c r="A10" s="375" t="s">
        <v>91</v>
      </c>
      <c r="B10" s="376" t="s">
        <v>25</v>
      </c>
      <c r="C10" s="377" t="s">
        <v>27</v>
      </c>
      <c r="D10" s="128" t="s">
        <v>69</v>
      </c>
      <c r="E10" s="135">
        <f t="shared" ref="E10:E13" si="0">SUM(F10:L10)</f>
        <v>50601.54</v>
      </c>
      <c r="F10" s="136">
        <f>18554-32.56+250+200+8430+11700.1</f>
        <v>39101.54</v>
      </c>
      <c r="G10" s="136">
        <v>4500</v>
      </c>
      <c r="H10" s="137">
        <v>2000</v>
      </c>
      <c r="I10" s="138">
        <v>2000</v>
      </c>
      <c r="J10" s="139">
        <v>1000</v>
      </c>
      <c r="K10" s="139">
        <v>1000</v>
      </c>
      <c r="L10" s="140">
        <v>1000</v>
      </c>
      <c r="N10" s="141" t="s">
        <v>103</v>
      </c>
    </row>
    <row r="11" spans="1:14" ht="18" customHeight="1" x14ac:dyDescent="0.2">
      <c r="A11" s="344"/>
      <c r="B11" s="358"/>
      <c r="C11" s="338"/>
      <c r="D11" s="142" t="s">
        <v>71</v>
      </c>
      <c r="E11" s="143">
        <f t="shared" si="0"/>
        <v>960</v>
      </c>
      <c r="F11" s="144">
        <f>200+760</f>
        <v>960</v>
      </c>
      <c r="G11" s="145">
        <v>0</v>
      </c>
      <c r="H11" s="146">
        <v>0</v>
      </c>
      <c r="I11" s="147">
        <v>0</v>
      </c>
      <c r="J11" s="147">
        <v>0</v>
      </c>
      <c r="K11" s="147">
        <v>0</v>
      </c>
      <c r="L11" s="148">
        <v>0</v>
      </c>
    </row>
    <row r="12" spans="1:14" ht="38.25" x14ac:dyDescent="0.2">
      <c r="A12" s="149" t="s">
        <v>92</v>
      </c>
      <c r="B12" s="150" t="s">
        <v>26</v>
      </c>
      <c r="C12" s="151" t="s">
        <v>27</v>
      </c>
      <c r="D12" s="151" t="s">
        <v>69</v>
      </c>
      <c r="E12" s="152">
        <f t="shared" si="0"/>
        <v>23500</v>
      </c>
      <c r="F12" s="153">
        <v>3000</v>
      </c>
      <c r="G12" s="154">
        <v>5500</v>
      </c>
      <c r="H12" s="155">
        <v>3000</v>
      </c>
      <c r="I12" s="156">
        <v>3000</v>
      </c>
      <c r="J12" s="157">
        <v>3000</v>
      </c>
      <c r="K12" s="157">
        <v>3000</v>
      </c>
      <c r="L12" s="158">
        <v>3000</v>
      </c>
    </row>
    <row r="13" spans="1:14" ht="78" customHeight="1" x14ac:dyDescent="0.2">
      <c r="A13" s="159" t="s">
        <v>93</v>
      </c>
      <c r="B13" s="160" t="s">
        <v>96</v>
      </c>
      <c r="C13" s="161" t="s">
        <v>27</v>
      </c>
      <c r="D13" s="161" t="s">
        <v>69</v>
      </c>
      <c r="E13" s="162">
        <f t="shared" si="0"/>
        <v>300</v>
      </c>
      <c r="F13" s="163">
        <v>0</v>
      </c>
      <c r="G13" s="163">
        <v>100</v>
      </c>
      <c r="H13" s="163">
        <v>100</v>
      </c>
      <c r="I13" s="164">
        <v>100</v>
      </c>
      <c r="J13" s="165">
        <v>0</v>
      </c>
      <c r="K13" s="165">
        <v>0</v>
      </c>
      <c r="L13" s="165">
        <v>0</v>
      </c>
    </row>
    <row r="14" spans="1:14" x14ac:dyDescent="0.2">
      <c r="A14" s="166"/>
      <c r="B14" s="167" t="s">
        <v>73</v>
      </c>
      <c r="C14" s="168"/>
      <c r="D14" s="169"/>
      <c r="E14" s="162">
        <f>SUM(E10:E13)</f>
        <v>75361.540000000008</v>
      </c>
      <c r="F14" s="162">
        <f t="shared" ref="F14:L14" si="1">SUM(F10:F13)</f>
        <v>43061.54</v>
      </c>
      <c r="G14" s="162">
        <f t="shared" si="1"/>
        <v>10100</v>
      </c>
      <c r="H14" s="162">
        <f t="shared" si="1"/>
        <v>5100</v>
      </c>
      <c r="I14" s="162">
        <f t="shared" si="1"/>
        <v>5100</v>
      </c>
      <c r="J14" s="162">
        <f t="shared" si="1"/>
        <v>4000</v>
      </c>
      <c r="K14" s="162">
        <f t="shared" si="1"/>
        <v>4000</v>
      </c>
      <c r="L14" s="162">
        <f t="shared" si="1"/>
        <v>4000</v>
      </c>
    </row>
    <row r="15" spans="1:14" ht="18.75" customHeight="1" x14ac:dyDescent="0.2">
      <c r="A15" s="343"/>
      <c r="B15" s="349" t="s">
        <v>74</v>
      </c>
      <c r="C15" s="327" t="s">
        <v>27</v>
      </c>
      <c r="D15" s="169" t="s">
        <v>69</v>
      </c>
      <c r="E15" s="170">
        <f>SUM(F15:L15)</f>
        <v>74401.540000000008</v>
      </c>
      <c r="F15" s="171">
        <f>F10+F12+F13</f>
        <v>42101.54</v>
      </c>
      <c r="G15" s="171">
        <f t="shared" ref="G15:L15" si="2">G10+G12+G13</f>
        <v>10100</v>
      </c>
      <c r="H15" s="171">
        <f t="shared" si="2"/>
        <v>5100</v>
      </c>
      <c r="I15" s="171">
        <f t="shared" si="2"/>
        <v>5100</v>
      </c>
      <c r="J15" s="171">
        <f t="shared" si="2"/>
        <v>4000</v>
      </c>
      <c r="K15" s="171">
        <f t="shared" si="2"/>
        <v>4000</v>
      </c>
      <c r="L15" s="171">
        <f t="shared" si="2"/>
        <v>4000</v>
      </c>
    </row>
    <row r="16" spans="1:14" ht="18.75" customHeight="1" x14ac:dyDescent="0.2">
      <c r="A16" s="344"/>
      <c r="B16" s="350"/>
      <c r="C16" s="339"/>
      <c r="D16" s="169" t="s">
        <v>71</v>
      </c>
      <c r="E16" s="172">
        <f t="shared" ref="E16" si="3">SUM(F16:L16)</f>
        <v>960</v>
      </c>
      <c r="F16" s="171">
        <f t="shared" ref="F16:L16" si="4">F11</f>
        <v>960</v>
      </c>
      <c r="G16" s="173">
        <f t="shared" si="4"/>
        <v>0</v>
      </c>
      <c r="H16" s="173">
        <f t="shared" si="4"/>
        <v>0</v>
      </c>
      <c r="I16" s="173">
        <f t="shared" si="4"/>
        <v>0</v>
      </c>
      <c r="J16" s="173">
        <f t="shared" si="4"/>
        <v>0</v>
      </c>
      <c r="K16" s="173">
        <f t="shared" si="4"/>
        <v>0</v>
      </c>
      <c r="L16" s="173">
        <f t="shared" si="4"/>
        <v>0</v>
      </c>
    </row>
    <row r="17" spans="1:14" ht="16.5" customHeight="1" x14ac:dyDescent="0.2">
      <c r="A17" s="174"/>
      <c r="B17" s="175" t="s">
        <v>75</v>
      </c>
      <c r="C17" s="176"/>
      <c r="D17" s="169"/>
      <c r="E17" s="162">
        <f t="shared" ref="E17:L19" si="5">E14</f>
        <v>75361.540000000008</v>
      </c>
      <c r="F17" s="172">
        <f t="shared" si="5"/>
        <v>43061.54</v>
      </c>
      <c r="G17" s="172">
        <f t="shared" si="5"/>
        <v>10100</v>
      </c>
      <c r="H17" s="172">
        <f t="shared" si="5"/>
        <v>5100</v>
      </c>
      <c r="I17" s="172">
        <f t="shared" si="5"/>
        <v>5100</v>
      </c>
      <c r="J17" s="172">
        <f t="shared" si="5"/>
        <v>4000</v>
      </c>
      <c r="K17" s="172">
        <f t="shared" si="5"/>
        <v>4000</v>
      </c>
      <c r="L17" s="172">
        <f t="shared" si="5"/>
        <v>4000</v>
      </c>
    </row>
    <row r="18" spans="1:14" ht="18.75" customHeight="1" x14ac:dyDescent="0.2">
      <c r="A18" s="378"/>
      <c r="B18" s="379" t="s">
        <v>74</v>
      </c>
      <c r="C18" s="379" t="s">
        <v>27</v>
      </c>
      <c r="D18" s="169" t="s">
        <v>69</v>
      </c>
      <c r="E18" s="162">
        <f t="shared" si="5"/>
        <v>74401.540000000008</v>
      </c>
      <c r="F18" s="172">
        <f t="shared" si="5"/>
        <v>42101.54</v>
      </c>
      <c r="G18" s="172">
        <f t="shared" si="5"/>
        <v>10100</v>
      </c>
      <c r="H18" s="172">
        <f t="shared" si="5"/>
        <v>5100</v>
      </c>
      <c r="I18" s="172">
        <f t="shared" si="5"/>
        <v>5100</v>
      </c>
      <c r="J18" s="172">
        <f t="shared" si="5"/>
        <v>4000</v>
      </c>
      <c r="K18" s="172">
        <f t="shared" si="5"/>
        <v>4000</v>
      </c>
      <c r="L18" s="172">
        <f t="shared" si="5"/>
        <v>4000</v>
      </c>
    </row>
    <row r="19" spans="1:14" ht="18.75" customHeight="1" x14ac:dyDescent="0.2">
      <c r="A19" s="378"/>
      <c r="B19" s="379"/>
      <c r="C19" s="379"/>
      <c r="D19" s="169" t="s">
        <v>71</v>
      </c>
      <c r="E19" s="172">
        <f t="shared" si="5"/>
        <v>960</v>
      </c>
      <c r="F19" s="172">
        <f t="shared" si="5"/>
        <v>960</v>
      </c>
      <c r="G19" s="172">
        <f t="shared" si="5"/>
        <v>0</v>
      </c>
      <c r="H19" s="172">
        <f t="shared" si="5"/>
        <v>0</v>
      </c>
      <c r="I19" s="172">
        <f t="shared" si="5"/>
        <v>0</v>
      </c>
      <c r="J19" s="172">
        <f t="shared" si="5"/>
        <v>0</v>
      </c>
      <c r="K19" s="172">
        <f t="shared" si="5"/>
        <v>0</v>
      </c>
      <c r="L19" s="172">
        <f t="shared" si="5"/>
        <v>0</v>
      </c>
    </row>
    <row r="20" spans="1:14" ht="18.75" customHeight="1" x14ac:dyDescent="0.2">
      <c r="A20" s="380" t="s">
        <v>100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2"/>
    </row>
    <row r="21" spans="1:14" ht="18.75" customHeight="1" x14ac:dyDescent="0.2">
      <c r="A21" s="380" t="s">
        <v>78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2"/>
    </row>
    <row r="22" spans="1:14" ht="39" customHeight="1" x14ac:dyDescent="0.2">
      <c r="A22" s="177" t="s">
        <v>91</v>
      </c>
      <c r="B22" s="178" t="s">
        <v>31</v>
      </c>
      <c r="C22" s="179" t="s">
        <v>27</v>
      </c>
      <c r="D22" s="179" t="s">
        <v>69</v>
      </c>
      <c r="E22" s="180">
        <f>SUM(F22:L22)</f>
        <v>375234.5</v>
      </c>
      <c r="F22" s="181">
        <f>52075+1500+3400</f>
        <v>56975</v>
      </c>
      <c r="G22" s="163">
        <v>52004</v>
      </c>
      <c r="H22" s="163">
        <v>50900</v>
      </c>
      <c r="I22" s="164">
        <v>50900</v>
      </c>
      <c r="J22" s="165">
        <v>54818.5</v>
      </c>
      <c r="K22" s="165">
        <v>54818.5</v>
      </c>
      <c r="L22" s="165">
        <v>54818.5</v>
      </c>
      <c r="N22" s="141" t="s">
        <v>103</v>
      </c>
    </row>
    <row r="23" spans="1:14" ht="49.5" customHeight="1" x14ac:dyDescent="0.2">
      <c r="A23" s="343" t="s">
        <v>93</v>
      </c>
      <c r="B23" s="346" t="s">
        <v>79</v>
      </c>
      <c r="C23" s="179" t="s">
        <v>27</v>
      </c>
      <c r="D23" s="179" t="s">
        <v>71</v>
      </c>
      <c r="E23" s="180">
        <f>SUM(F23:L23)</f>
        <v>125</v>
      </c>
      <c r="F23" s="181">
        <v>125</v>
      </c>
      <c r="G23" s="182">
        <v>0</v>
      </c>
      <c r="H23" s="182">
        <v>0</v>
      </c>
      <c r="I23" s="165">
        <v>0</v>
      </c>
      <c r="J23" s="165">
        <v>0</v>
      </c>
      <c r="K23" s="165">
        <v>0</v>
      </c>
      <c r="L23" s="165">
        <v>0</v>
      </c>
    </row>
    <row r="24" spans="1:14" ht="54.75" customHeight="1" x14ac:dyDescent="0.2">
      <c r="A24" s="345"/>
      <c r="B24" s="348"/>
      <c r="C24" s="168" t="s">
        <v>80</v>
      </c>
      <c r="D24" s="179" t="s">
        <v>71</v>
      </c>
      <c r="E24" s="180">
        <f>SUM(F24:L24)</f>
        <v>65</v>
      </c>
      <c r="F24" s="181">
        <v>65</v>
      </c>
      <c r="G24" s="182">
        <v>0</v>
      </c>
      <c r="H24" s="182">
        <v>0</v>
      </c>
      <c r="I24" s="165">
        <v>0</v>
      </c>
      <c r="J24" s="165">
        <v>0</v>
      </c>
      <c r="K24" s="165">
        <v>0</v>
      </c>
      <c r="L24" s="165">
        <v>0</v>
      </c>
    </row>
    <row r="25" spans="1:14" ht="21" customHeight="1" x14ac:dyDescent="0.2">
      <c r="A25" s="183"/>
      <c r="B25" s="176" t="s">
        <v>73</v>
      </c>
      <c r="C25" s="184"/>
      <c r="D25" s="179"/>
      <c r="E25" s="172">
        <f>SUM(F25:L25)</f>
        <v>375424.5</v>
      </c>
      <c r="F25" s="185">
        <f>SUM(F22:F24)</f>
        <v>57165</v>
      </c>
      <c r="G25" s="185">
        <f t="shared" ref="G25:L25" si="6">SUM(G22:G24)</f>
        <v>52004</v>
      </c>
      <c r="H25" s="185">
        <f t="shared" si="6"/>
        <v>50900</v>
      </c>
      <c r="I25" s="185">
        <f t="shared" si="6"/>
        <v>50900</v>
      </c>
      <c r="J25" s="185">
        <f t="shared" si="6"/>
        <v>54818.5</v>
      </c>
      <c r="K25" s="185">
        <f t="shared" si="6"/>
        <v>54818.5</v>
      </c>
      <c r="L25" s="185">
        <f t="shared" si="6"/>
        <v>54818.5</v>
      </c>
    </row>
    <row r="26" spans="1:14" ht="21" customHeight="1" x14ac:dyDescent="0.2">
      <c r="A26" s="343"/>
      <c r="B26" s="349" t="s">
        <v>74</v>
      </c>
      <c r="C26" s="383" t="s">
        <v>27</v>
      </c>
      <c r="D26" s="169" t="s">
        <v>69</v>
      </c>
      <c r="E26" s="162">
        <f>E22</f>
        <v>375234.5</v>
      </c>
      <c r="F26" s="186">
        <f>F22</f>
        <v>56975</v>
      </c>
      <c r="G26" s="186">
        <f t="shared" ref="G26:L28" si="7">G22</f>
        <v>52004</v>
      </c>
      <c r="H26" s="186">
        <f t="shared" si="7"/>
        <v>50900</v>
      </c>
      <c r="I26" s="186">
        <f t="shared" si="7"/>
        <v>50900</v>
      </c>
      <c r="J26" s="186">
        <f t="shared" si="7"/>
        <v>54818.5</v>
      </c>
      <c r="K26" s="186">
        <f t="shared" si="7"/>
        <v>54818.5</v>
      </c>
      <c r="L26" s="186">
        <f t="shared" si="7"/>
        <v>54818.5</v>
      </c>
    </row>
    <row r="27" spans="1:14" ht="21" customHeight="1" x14ac:dyDescent="0.2">
      <c r="A27" s="344"/>
      <c r="B27" s="350"/>
      <c r="C27" s="383"/>
      <c r="D27" s="169" t="s">
        <v>71</v>
      </c>
      <c r="E27" s="172">
        <f>E24+E23</f>
        <v>190</v>
      </c>
      <c r="F27" s="186">
        <f>F23</f>
        <v>125</v>
      </c>
      <c r="G27" s="186">
        <f t="shared" si="7"/>
        <v>0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6">
        <f t="shared" si="7"/>
        <v>0</v>
      </c>
      <c r="L27" s="186">
        <f t="shared" si="7"/>
        <v>0</v>
      </c>
    </row>
    <row r="28" spans="1:14" ht="21" customHeight="1" x14ac:dyDescent="0.2">
      <c r="A28" s="345"/>
      <c r="B28" s="351"/>
      <c r="C28" s="187" t="s">
        <v>80</v>
      </c>
      <c r="D28" s="179" t="s">
        <v>71</v>
      </c>
      <c r="E28" s="180">
        <f>SUM(F28:L28)</f>
        <v>65</v>
      </c>
      <c r="F28" s="181">
        <f>F24</f>
        <v>65</v>
      </c>
      <c r="G28" s="181">
        <f t="shared" si="7"/>
        <v>0</v>
      </c>
      <c r="H28" s="181">
        <f t="shared" si="7"/>
        <v>0</v>
      </c>
      <c r="I28" s="181">
        <f t="shared" si="7"/>
        <v>0</v>
      </c>
      <c r="J28" s="181">
        <f t="shared" si="7"/>
        <v>0</v>
      </c>
      <c r="K28" s="181">
        <f t="shared" si="7"/>
        <v>0</v>
      </c>
      <c r="L28" s="181">
        <f t="shared" si="7"/>
        <v>0</v>
      </c>
    </row>
    <row r="29" spans="1:14" ht="21" customHeight="1" x14ac:dyDescent="0.2">
      <c r="A29" s="174"/>
      <c r="B29" s="188" t="s">
        <v>81</v>
      </c>
      <c r="C29" s="176"/>
      <c r="D29" s="169"/>
      <c r="E29" s="172">
        <f>SUM(E26:E28)</f>
        <v>375489.5</v>
      </c>
      <c r="F29" s="172">
        <f>SUM(F26:F28)</f>
        <v>57165</v>
      </c>
      <c r="G29" s="172">
        <f t="shared" ref="G29:L29" si="8">SUM(G26:G28)</f>
        <v>52004</v>
      </c>
      <c r="H29" s="172">
        <f t="shared" si="8"/>
        <v>50900</v>
      </c>
      <c r="I29" s="172">
        <f t="shared" si="8"/>
        <v>50900</v>
      </c>
      <c r="J29" s="172">
        <f t="shared" si="8"/>
        <v>54818.5</v>
      </c>
      <c r="K29" s="172">
        <f t="shared" si="8"/>
        <v>54818.5</v>
      </c>
      <c r="L29" s="172">
        <f t="shared" si="8"/>
        <v>54818.5</v>
      </c>
    </row>
    <row r="30" spans="1:14" ht="20.25" customHeight="1" x14ac:dyDescent="0.2">
      <c r="A30" s="352"/>
      <c r="B30" s="355" t="s">
        <v>74</v>
      </c>
      <c r="C30" s="327" t="s">
        <v>27</v>
      </c>
      <c r="D30" s="169" t="s">
        <v>69</v>
      </c>
      <c r="E30" s="189">
        <f>SUM(F30:L30)</f>
        <v>375234.5</v>
      </c>
      <c r="F30" s="190">
        <f>F26</f>
        <v>56975</v>
      </c>
      <c r="G30" s="190">
        <f t="shared" ref="G30:L30" si="9">G26</f>
        <v>52004</v>
      </c>
      <c r="H30" s="190">
        <f t="shared" si="9"/>
        <v>50900</v>
      </c>
      <c r="I30" s="190">
        <f t="shared" si="9"/>
        <v>50900</v>
      </c>
      <c r="J30" s="190">
        <f t="shared" si="9"/>
        <v>54818.5</v>
      </c>
      <c r="K30" s="190">
        <f t="shared" si="9"/>
        <v>54818.5</v>
      </c>
      <c r="L30" s="190">
        <f t="shared" si="9"/>
        <v>54818.5</v>
      </c>
    </row>
    <row r="31" spans="1:14" ht="22.5" customHeight="1" x14ac:dyDescent="0.2">
      <c r="A31" s="353"/>
      <c r="B31" s="356"/>
      <c r="C31" s="328"/>
      <c r="D31" s="169" t="s">
        <v>71</v>
      </c>
      <c r="E31" s="191">
        <f t="shared" ref="E31:L32" si="10">E27</f>
        <v>190</v>
      </c>
      <c r="F31" s="191">
        <f t="shared" si="10"/>
        <v>125</v>
      </c>
      <c r="G31" s="191">
        <f t="shared" si="10"/>
        <v>0</v>
      </c>
      <c r="H31" s="191">
        <f t="shared" si="10"/>
        <v>0</v>
      </c>
      <c r="I31" s="191">
        <f t="shared" si="10"/>
        <v>0</v>
      </c>
      <c r="J31" s="191">
        <f t="shared" si="10"/>
        <v>0</v>
      </c>
      <c r="K31" s="191">
        <f t="shared" si="10"/>
        <v>0</v>
      </c>
      <c r="L31" s="191">
        <f t="shared" si="10"/>
        <v>0</v>
      </c>
    </row>
    <row r="32" spans="1:14" ht="22.5" customHeight="1" x14ac:dyDescent="0.2">
      <c r="A32" s="354"/>
      <c r="B32" s="357"/>
      <c r="C32" s="187" t="s">
        <v>80</v>
      </c>
      <c r="D32" s="179" t="s">
        <v>71</v>
      </c>
      <c r="E32" s="180">
        <f>SUM(F32:L32)</f>
        <v>65</v>
      </c>
      <c r="F32" s="181">
        <f>F28</f>
        <v>65</v>
      </c>
      <c r="G32" s="181">
        <f t="shared" si="10"/>
        <v>0</v>
      </c>
      <c r="H32" s="181">
        <f t="shared" si="10"/>
        <v>0</v>
      </c>
      <c r="I32" s="181">
        <f t="shared" si="10"/>
        <v>0</v>
      </c>
      <c r="J32" s="181">
        <f t="shared" si="10"/>
        <v>0</v>
      </c>
      <c r="K32" s="181">
        <f t="shared" si="10"/>
        <v>0</v>
      </c>
      <c r="L32" s="181">
        <f t="shared" si="10"/>
        <v>0</v>
      </c>
    </row>
    <row r="33" spans="1:12" ht="21" customHeight="1" x14ac:dyDescent="0.2">
      <c r="A33" s="380" t="s">
        <v>82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2"/>
    </row>
    <row r="34" spans="1:12" ht="21" customHeight="1" x14ac:dyDescent="0.2">
      <c r="A34" s="340" t="s">
        <v>83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41"/>
      <c r="L34" s="342"/>
    </row>
    <row r="35" spans="1:12" ht="20.25" customHeight="1" x14ac:dyDescent="0.2">
      <c r="A35" s="343" t="s">
        <v>104</v>
      </c>
      <c r="B35" s="346" t="s">
        <v>84</v>
      </c>
      <c r="C35" s="169" t="s">
        <v>27</v>
      </c>
      <c r="D35" s="169" t="s">
        <v>69</v>
      </c>
      <c r="E35" s="191">
        <f t="shared" ref="E35:E38" si="11">SUM(F35:L35)</f>
        <v>21657.5</v>
      </c>
      <c r="F35" s="182">
        <v>3170</v>
      </c>
      <c r="G35" s="163">
        <v>2834</v>
      </c>
      <c r="H35" s="192">
        <v>2834</v>
      </c>
      <c r="I35" s="193">
        <v>2834</v>
      </c>
      <c r="J35" s="194">
        <v>3328.5</v>
      </c>
      <c r="K35" s="194">
        <v>3328.5</v>
      </c>
      <c r="L35" s="195">
        <f t="shared" ref="K35:L37" si="12">K35</f>
        <v>3328.5</v>
      </c>
    </row>
    <row r="36" spans="1:12" ht="20.25" customHeight="1" x14ac:dyDescent="0.2">
      <c r="A36" s="344"/>
      <c r="B36" s="347"/>
      <c r="C36" s="196" t="s">
        <v>27</v>
      </c>
      <c r="D36" s="196" t="s">
        <v>71</v>
      </c>
      <c r="E36" s="197">
        <f t="shared" si="11"/>
        <v>1494.5</v>
      </c>
      <c r="F36" s="198">
        <v>377</v>
      </c>
      <c r="G36" s="199">
        <v>372.5</v>
      </c>
      <c r="H36" s="199">
        <v>372.5</v>
      </c>
      <c r="I36" s="200">
        <v>372.5</v>
      </c>
      <c r="J36" s="201">
        <v>0</v>
      </c>
      <c r="K36" s="201">
        <f t="shared" ref="K36" si="13">J36</f>
        <v>0</v>
      </c>
      <c r="L36" s="201">
        <f t="shared" si="12"/>
        <v>0</v>
      </c>
    </row>
    <row r="37" spans="1:12" ht="20.25" customHeight="1" x14ac:dyDescent="0.2">
      <c r="A37" s="345"/>
      <c r="B37" s="348"/>
      <c r="C37" s="196" t="s">
        <v>80</v>
      </c>
      <c r="D37" s="196" t="s">
        <v>71</v>
      </c>
      <c r="E37" s="197">
        <f t="shared" si="11"/>
        <v>129</v>
      </c>
      <c r="F37" s="198">
        <v>33</v>
      </c>
      <c r="G37" s="199">
        <v>32</v>
      </c>
      <c r="H37" s="199">
        <v>32</v>
      </c>
      <c r="I37" s="200">
        <v>32</v>
      </c>
      <c r="J37" s="201">
        <v>0</v>
      </c>
      <c r="K37" s="201">
        <f t="shared" si="12"/>
        <v>0</v>
      </c>
      <c r="L37" s="201">
        <f t="shared" si="12"/>
        <v>0</v>
      </c>
    </row>
    <row r="38" spans="1:12" ht="28.5" customHeight="1" x14ac:dyDescent="0.2">
      <c r="A38" s="202"/>
      <c r="B38" s="203" t="s">
        <v>85</v>
      </c>
      <c r="C38" s="168"/>
      <c r="D38" s="196"/>
      <c r="E38" s="197">
        <f t="shared" si="11"/>
        <v>23281</v>
      </c>
      <c r="F38" s="204">
        <f>SUM(F35:F37)</f>
        <v>3580</v>
      </c>
      <c r="G38" s="204">
        <f t="shared" ref="G38:L38" si="14">SUM(G35:G37)</f>
        <v>3238.5</v>
      </c>
      <c r="H38" s="204">
        <f t="shared" si="14"/>
        <v>3238.5</v>
      </c>
      <c r="I38" s="204">
        <f t="shared" si="14"/>
        <v>3238.5</v>
      </c>
      <c r="J38" s="204">
        <f t="shared" si="14"/>
        <v>3328.5</v>
      </c>
      <c r="K38" s="204">
        <f t="shared" si="14"/>
        <v>3328.5</v>
      </c>
      <c r="L38" s="204">
        <f t="shared" si="14"/>
        <v>3328.5</v>
      </c>
    </row>
    <row r="39" spans="1:12" ht="20.25" customHeight="1" x14ac:dyDescent="0.2">
      <c r="A39" s="343"/>
      <c r="B39" s="349" t="s">
        <v>74</v>
      </c>
      <c r="C39" s="327" t="s">
        <v>27</v>
      </c>
      <c r="D39" s="205" t="s">
        <v>69</v>
      </c>
      <c r="E39" s="206">
        <f>SUM(F39:L39)</f>
        <v>21657.5</v>
      </c>
      <c r="F39" s="198">
        <f t="shared" ref="F39:L41" si="15">F35</f>
        <v>3170</v>
      </c>
      <c r="G39" s="198">
        <f t="shared" si="15"/>
        <v>2834</v>
      </c>
      <c r="H39" s="198">
        <f t="shared" si="15"/>
        <v>2834</v>
      </c>
      <c r="I39" s="198">
        <f t="shared" si="15"/>
        <v>2834</v>
      </c>
      <c r="J39" s="198">
        <f t="shared" si="15"/>
        <v>3328.5</v>
      </c>
      <c r="K39" s="198">
        <f t="shared" si="15"/>
        <v>3328.5</v>
      </c>
      <c r="L39" s="198">
        <f t="shared" si="15"/>
        <v>3328.5</v>
      </c>
    </row>
    <row r="40" spans="1:12" ht="20.25" customHeight="1" x14ac:dyDescent="0.2">
      <c r="A40" s="344"/>
      <c r="B40" s="350"/>
      <c r="C40" s="339"/>
      <c r="D40" s="205" t="s">
        <v>71</v>
      </c>
      <c r="E40" s="197">
        <f t="shared" ref="E40:E41" si="16">SUM(F40:L40)</f>
        <v>1494.5</v>
      </c>
      <c r="F40" s="198">
        <f>F36</f>
        <v>377</v>
      </c>
      <c r="G40" s="198">
        <f t="shared" si="15"/>
        <v>372.5</v>
      </c>
      <c r="H40" s="198">
        <f t="shared" si="15"/>
        <v>372.5</v>
      </c>
      <c r="I40" s="198">
        <f t="shared" si="15"/>
        <v>372.5</v>
      </c>
      <c r="J40" s="198">
        <f t="shared" si="15"/>
        <v>0</v>
      </c>
      <c r="K40" s="198">
        <f t="shared" si="15"/>
        <v>0</v>
      </c>
      <c r="L40" s="198">
        <f t="shared" si="15"/>
        <v>0</v>
      </c>
    </row>
    <row r="41" spans="1:12" ht="20.25" customHeight="1" x14ac:dyDescent="0.2">
      <c r="A41" s="345"/>
      <c r="B41" s="351"/>
      <c r="C41" s="205" t="s">
        <v>80</v>
      </c>
      <c r="D41" s="205" t="s">
        <v>71</v>
      </c>
      <c r="E41" s="206">
        <f t="shared" si="16"/>
        <v>129</v>
      </c>
      <c r="F41" s="207">
        <f>F37</f>
        <v>33</v>
      </c>
      <c r="G41" s="207">
        <f t="shared" si="15"/>
        <v>32</v>
      </c>
      <c r="H41" s="207">
        <f t="shared" si="15"/>
        <v>32</v>
      </c>
      <c r="I41" s="207">
        <f t="shared" si="15"/>
        <v>32</v>
      </c>
      <c r="J41" s="207">
        <f t="shared" si="15"/>
        <v>0</v>
      </c>
      <c r="K41" s="207">
        <f t="shared" si="15"/>
        <v>0</v>
      </c>
      <c r="L41" s="207">
        <f t="shared" si="15"/>
        <v>0</v>
      </c>
    </row>
    <row r="42" spans="1:12" ht="24" customHeight="1" x14ac:dyDescent="0.2">
      <c r="A42" s="329"/>
      <c r="B42" s="332" t="s">
        <v>105</v>
      </c>
      <c r="C42" s="335" t="s">
        <v>51</v>
      </c>
      <c r="D42" s="196" t="s">
        <v>69</v>
      </c>
      <c r="E42" s="208">
        <f>SUM(F42:L42)</f>
        <v>471293.54000000004</v>
      </c>
      <c r="F42" s="209">
        <f>F18+F30+F39</f>
        <v>102246.54000000001</v>
      </c>
      <c r="G42" s="209">
        <f t="shared" ref="G42:L42" si="17">G18+G30+G39</f>
        <v>64938</v>
      </c>
      <c r="H42" s="209">
        <f t="shared" si="17"/>
        <v>58834</v>
      </c>
      <c r="I42" s="209">
        <f t="shared" si="17"/>
        <v>58834</v>
      </c>
      <c r="J42" s="209">
        <f t="shared" si="17"/>
        <v>62147</v>
      </c>
      <c r="K42" s="209">
        <f t="shared" si="17"/>
        <v>62147</v>
      </c>
      <c r="L42" s="209">
        <f t="shared" si="17"/>
        <v>62147</v>
      </c>
    </row>
    <row r="43" spans="1:12" ht="24" customHeight="1" x14ac:dyDescent="0.2">
      <c r="A43" s="330"/>
      <c r="B43" s="333"/>
      <c r="C43" s="336"/>
      <c r="D43" s="196" t="s">
        <v>71</v>
      </c>
      <c r="E43" s="208">
        <f>SUM(F43:L43)</f>
        <v>2773.5</v>
      </c>
      <c r="F43" s="209">
        <f>F19+F31+F32+F40+F41</f>
        <v>1560</v>
      </c>
      <c r="G43" s="208">
        <f t="shared" ref="G43:L43" si="18">G19+G31+G32+G40+G41</f>
        <v>404.5</v>
      </c>
      <c r="H43" s="208">
        <f t="shared" si="18"/>
        <v>404.5</v>
      </c>
      <c r="I43" s="208">
        <f t="shared" si="18"/>
        <v>404.5</v>
      </c>
      <c r="J43" s="209">
        <f t="shared" si="18"/>
        <v>0</v>
      </c>
      <c r="K43" s="209">
        <f t="shared" si="18"/>
        <v>0</v>
      </c>
      <c r="L43" s="209">
        <f t="shared" si="18"/>
        <v>0</v>
      </c>
    </row>
    <row r="44" spans="1:12" ht="24" customHeight="1" x14ac:dyDescent="0.2">
      <c r="A44" s="331"/>
      <c r="B44" s="334"/>
      <c r="C44" s="337"/>
      <c r="D44" s="205" t="s">
        <v>54</v>
      </c>
      <c r="E44" s="208">
        <f>SUM(F44:L44)</f>
        <v>474067.04000000004</v>
      </c>
      <c r="F44" s="209">
        <f t="shared" ref="F44:L44" si="19">SUM(F42:F43)</f>
        <v>103806.54000000001</v>
      </c>
      <c r="G44" s="209">
        <f t="shared" si="19"/>
        <v>65342.5</v>
      </c>
      <c r="H44" s="209">
        <f t="shared" si="19"/>
        <v>59238.5</v>
      </c>
      <c r="I44" s="209">
        <f t="shared" si="19"/>
        <v>59238.5</v>
      </c>
      <c r="J44" s="209">
        <f t="shared" si="19"/>
        <v>62147</v>
      </c>
      <c r="K44" s="209">
        <f t="shared" si="19"/>
        <v>62147</v>
      </c>
      <c r="L44" s="209">
        <f t="shared" si="19"/>
        <v>62147</v>
      </c>
    </row>
    <row r="45" spans="1:12" ht="17.25" customHeight="1" x14ac:dyDescent="0.2">
      <c r="A45" s="210"/>
      <c r="B45" s="211" t="s">
        <v>74</v>
      </c>
      <c r="C45" s="212"/>
      <c r="D45" s="213"/>
      <c r="E45" s="209"/>
      <c r="F45" s="209"/>
      <c r="G45" s="209"/>
      <c r="H45" s="204"/>
      <c r="I45" s="204"/>
      <c r="J45" s="204"/>
      <c r="K45" s="204"/>
      <c r="L45" s="204"/>
    </row>
    <row r="46" spans="1:12" ht="24.75" customHeight="1" x14ac:dyDescent="0.2">
      <c r="A46" s="323"/>
      <c r="B46" s="327" t="s">
        <v>87</v>
      </c>
      <c r="C46" s="327" t="s">
        <v>51</v>
      </c>
      <c r="D46" s="196" t="s">
        <v>69</v>
      </c>
      <c r="E46" s="214">
        <f>SUM(F46:L46)</f>
        <v>471293.54000000004</v>
      </c>
      <c r="F46" s="199">
        <f t="shared" ref="F46:L46" si="20">F18+F30+F35</f>
        <v>102246.54000000001</v>
      </c>
      <c r="G46" s="199">
        <f t="shared" si="20"/>
        <v>64938</v>
      </c>
      <c r="H46" s="199">
        <f t="shared" si="20"/>
        <v>58834</v>
      </c>
      <c r="I46" s="199">
        <f t="shared" si="20"/>
        <v>58834</v>
      </c>
      <c r="J46" s="199">
        <f t="shared" si="20"/>
        <v>62147</v>
      </c>
      <c r="K46" s="199">
        <f t="shared" si="20"/>
        <v>62147</v>
      </c>
      <c r="L46" s="199">
        <f t="shared" si="20"/>
        <v>62147</v>
      </c>
    </row>
    <row r="47" spans="1:12" ht="23.25" customHeight="1" x14ac:dyDescent="0.2">
      <c r="A47" s="338"/>
      <c r="B47" s="339"/>
      <c r="C47" s="339"/>
      <c r="D47" s="196" t="s">
        <v>71</v>
      </c>
      <c r="E47" s="214">
        <f>SUM(F47:L47)</f>
        <v>2579.5</v>
      </c>
      <c r="F47" s="199">
        <f t="shared" ref="F47:L47" si="21">F19+F27+F36</f>
        <v>1462</v>
      </c>
      <c r="G47" s="199">
        <f t="shared" si="21"/>
        <v>372.5</v>
      </c>
      <c r="H47" s="199">
        <f t="shared" si="21"/>
        <v>372.5</v>
      </c>
      <c r="I47" s="199">
        <f t="shared" si="21"/>
        <v>372.5</v>
      </c>
      <c r="J47" s="199">
        <f t="shared" si="21"/>
        <v>0</v>
      </c>
      <c r="K47" s="199">
        <f t="shared" si="21"/>
        <v>0</v>
      </c>
      <c r="L47" s="199">
        <f t="shared" si="21"/>
        <v>0</v>
      </c>
    </row>
    <row r="48" spans="1:12" ht="24.75" customHeight="1" x14ac:dyDescent="0.2">
      <c r="A48" s="324"/>
      <c r="B48" s="328"/>
      <c r="C48" s="328"/>
      <c r="D48" s="205" t="s">
        <v>54</v>
      </c>
      <c r="E48" s="214">
        <f>SUM(F48:L48)</f>
        <v>473873.04000000004</v>
      </c>
      <c r="F48" s="214">
        <f t="shared" ref="F48:L48" si="22">SUM(F46:F47)</f>
        <v>103708.54000000001</v>
      </c>
      <c r="G48" s="204">
        <f t="shared" si="22"/>
        <v>65310.5</v>
      </c>
      <c r="H48" s="204">
        <f t="shared" si="22"/>
        <v>59206.5</v>
      </c>
      <c r="I48" s="204">
        <f t="shared" si="22"/>
        <v>59206.5</v>
      </c>
      <c r="J48" s="204">
        <f t="shared" si="22"/>
        <v>62147</v>
      </c>
      <c r="K48" s="204">
        <f t="shared" si="22"/>
        <v>62147</v>
      </c>
      <c r="L48" s="204">
        <f t="shared" si="22"/>
        <v>62147</v>
      </c>
    </row>
    <row r="49" spans="1:12" ht="20.25" customHeight="1" x14ac:dyDescent="0.2">
      <c r="A49" s="323"/>
      <c r="B49" s="325" t="s">
        <v>88</v>
      </c>
      <c r="C49" s="327" t="s">
        <v>51</v>
      </c>
      <c r="D49" s="196" t="s">
        <v>71</v>
      </c>
      <c r="E49" s="197">
        <f t="shared" ref="E49:E50" si="23">SUM(F49:L49)</f>
        <v>194</v>
      </c>
      <c r="F49" s="198">
        <f t="shared" ref="F49:L49" si="24">F24+F37</f>
        <v>98</v>
      </c>
      <c r="G49" s="198">
        <f t="shared" si="24"/>
        <v>32</v>
      </c>
      <c r="H49" s="198">
        <f t="shared" si="24"/>
        <v>32</v>
      </c>
      <c r="I49" s="198">
        <f t="shared" si="24"/>
        <v>32</v>
      </c>
      <c r="J49" s="198">
        <f t="shared" si="24"/>
        <v>0</v>
      </c>
      <c r="K49" s="198">
        <f t="shared" si="24"/>
        <v>0</v>
      </c>
      <c r="L49" s="198">
        <f t="shared" si="24"/>
        <v>0</v>
      </c>
    </row>
    <row r="50" spans="1:12" ht="22.5" customHeight="1" x14ac:dyDescent="0.2">
      <c r="A50" s="324"/>
      <c r="B50" s="326"/>
      <c r="C50" s="328"/>
      <c r="D50" s="205" t="s">
        <v>54</v>
      </c>
      <c r="E50" s="197">
        <f t="shared" si="23"/>
        <v>194</v>
      </c>
      <c r="F50" s="204">
        <f>F49</f>
        <v>98</v>
      </c>
      <c r="G50" s="204">
        <f t="shared" ref="G50:L50" si="25">G49</f>
        <v>32</v>
      </c>
      <c r="H50" s="204">
        <f t="shared" si="25"/>
        <v>32</v>
      </c>
      <c r="I50" s="204">
        <f t="shared" si="25"/>
        <v>32</v>
      </c>
      <c r="J50" s="204">
        <f t="shared" si="25"/>
        <v>0</v>
      </c>
      <c r="K50" s="204">
        <f t="shared" si="25"/>
        <v>0</v>
      </c>
      <c r="L50" s="204">
        <f t="shared" si="25"/>
        <v>0</v>
      </c>
    </row>
    <row r="51" spans="1:12" x14ac:dyDescent="0.2">
      <c r="A51" s="126"/>
      <c r="F51" s="215"/>
      <c r="G51" s="215"/>
      <c r="H51" s="215"/>
      <c r="I51" s="215"/>
      <c r="J51" s="215"/>
      <c r="K51" s="215"/>
      <c r="L51" s="215"/>
    </row>
    <row r="52" spans="1:12" x14ac:dyDescent="0.2">
      <c r="A52" s="126"/>
      <c r="F52" s="215"/>
      <c r="G52" s="215"/>
      <c r="H52" s="215"/>
      <c r="I52" s="215"/>
      <c r="J52" s="215"/>
      <c r="K52" s="215"/>
      <c r="L52" s="215"/>
    </row>
    <row r="53" spans="1:12" x14ac:dyDescent="0.2">
      <c r="A53" s="126"/>
    </row>
    <row r="54" spans="1:12" x14ac:dyDescent="0.2">
      <c r="A54" s="126"/>
    </row>
    <row r="55" spans="1:12" x14ac:dyDescent="0.2">
      <c r="A55" s="126"/>
    </row>
    <row r="56" spans="1:12" x14ac:dyDescent="0.2">
      <c r="A56" s="126"/>
    </row>
    <row r="57" spans="1:12" x14ac:dyDescent="0.2">
      <c r="A57" s="126"/>
    </row>
    <row r="58" spans="1:12" x14ac:dyDescent="0.2">
      <c r="A58" s="126"/>
    </row>
    <row r="59" spans="1:12" x14ac:dyDescent="0.2">
      <c r="A59" s="126"/>
    </row>
    <row r="60" spans="1:12" x14ac:dyDescent="0.2">
      <c r="A60" s="126"/>
    </row>
    <row r="61" spans="1:12" x14ac:dyDescent="0.2">
      <c r="A61" s="126"/>
    </row>
    <row r="62" spans="1:12" x14ac:dyDescent="0.2">
      <c r="A62" s="126"/>
    </row>
    <row r="63" spans="1:12" x14ac:dyDescent="0.2">
      <c r="A63" s="126"/>
    </row>
    <row r="64" spans="1:12" x14ac:dyDescent="0.2">
      <c r="A64" s="126"/>
    </row>
    <row r="65" spans="1:1" x14ac:dyDescent="0.2">
      <c r="A65" s="126"/>
    </row>
  </sheetData>
  <mergeCells count="45">
    <mergeCell ref="A46:A48"/>
    <mergeCell ref="B46:B48"/>
    <mergeCell ref="C46:C48"/>
    <mergeCell ref="A49:A50"/>
    <mergeCell ref="B49:B50"/>
    <mergeCell ref="C49:C50"/>
    <mergeCell ref="A39:A41"/>
    <mergeCell ref="B39:B41"/>
    <mergeCell ref="C39:C40"/>
    <mergeCell ref="A42:A44"/>
    <mergeCell ref="B42:B44"/>
    <mergeCell ref="C42:C44"/>
    <mergeCell ref="A35:A37"/>
    <mergeCell ref="B35:B37"/>
    <mergeCell ref="A20:L20"/>
    <mergeCell ref="A21:L21"/>
    <mergeCell ref="A23:A24"/>
    <mergeCell ref="B23:B24"/>
    <mergeCell ref="A26:A28"/>
    <mergeCell ref="B26:B28"/>
    <mergeCell ref="C26:C27"/>
    <mergeCell ref="A30:A32"/>
    <mergeCell ref="B30:B32"/>
    <mergeCell ref="C30:C31"/>
    <mergeCell ref="A33:L33"/>
    <mergeCell ref="A34:L34"/>
    <mergeCell ref="A15:A16"/>
    <mergeCell ref="B15:B16"/>
    <mergeCell ref="C15:C16"/>
    <mergeCell ref="A18:A19"/>
    <mergeCell ref="B18:B19"/>
    <mergeCell ref="C18:C19"/>
    <mergeCell ref="A7:L7"/>
    <mergeCell ref="A8:L8"/>
    <mergeCell ref="A9:L9"/>
    <mergeCell ref="A10:A11"/>
    <mergeCell ref="B10:B11"/>
    <mergeCell ref="C10:C11"/>
    <mergeCell ref="B1:G1"/>
    <mergeCell ref="K1:L1"/>
    <mergeCell ref="A3:L3"/>
    <mergeCell ref="A5:A6"/>
    <mergeCell ref="B5:B6"/>
    <mergeCell ref="C5:C6"/>
    <mergeCell ref="D5:L5"/>
  </mergeCells>
  <printOptions horizontalCentered="1"/>
  <pageMargins left="0.51181102362204722" right="0.11811023622047245" top="0.55118110236220474" bottom="0.1574803149606299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="120" zoomScaleNormal="120" workbookViewId="0">
      <selection activeCell="E13" sqref="E13"/>
    </sheetView>
  </sheetViews>
  <sheetFormatPr defaultRowHeight="12.75" x14ac:dyDescent="0.2"/>
  <cols>
    <col min="1" max="1" width="7.42578125" customWidth="1"/>
    <col min="2" max="2" width="23.5703125" customWidth="1"/>
    <col min="3" max="3" width="11.7109375" customWidth="1"/>
    <col min="4" max="4" width="10" customWidth="1"/>
    <col min="5" max="6" width="11.28515625" customWidth="1"/>
    <col min="7" max="12" width="9.85546875" customWidth="1"/>
  </cols>
  <sheetData>
    <row r="1" spans="1:2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387" t="s">
        <v>90</v>
      </c>
      <c r="L1" s="387"/>
      <c r="M1" s="111"/>
      <c r="N1" s="111"/>
      <c r="O1" s="111"/>
      <c r="P1" s="111"/>
      <c r="Q1" s="111"/>
      <c r="R1" s="111"/>
      <c r="S1" s="111"/>
      <c r="T1" s="111"/>
      <c r="U1" s="111"/>
    </row>
    <row r="2" spans="1:21" ht="15.75" x14ac:dyDescent="0.25">
      <c r="A2" s="111"/>
      <c r="B2" s="112" t="s">
        <v>89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9" t="s">
        <v>94</v>
      </c>
      <c r="O2" s="120"/>
      <c r="P2" s="120"/>
      <c r="Q2" s="111"/>
      <c r="R2" s="111"/>
      <c r="S2" s="111"/>
      <c r="T2" s="111"/>
      <c r="U2" s="111"/>
    </row>
    <row r="3" spans="1:21" x14ac:dyDescent="0.2">
      <c r="M3" s="111"/>
      <c r="N3" s="120" t="s">
        <v>95</v>
      </c>
      <c r="O3" s="120"/>
      <c r="P3" s="120"/>
      <c r="Q3" s="111"/>
      <c r="R3" s="111"/>
      <c r="S3" s="111"/>
      <c r="T3" s="111"/>
      <c r="U3" s="111"/>
    </row>
    <row r="4" spans="1:21" ht="20.25" customHeight="1" x14ac:dyDescent="0.2">
      <c r="A4" s="384" t="s">
        <v>1</v>
      </c>
      <c r="B4" s="384" t="s">
        <v>56</v>
      </c>
      <c r="C4" s="390" t="s">
        <v>57</v>
      </c>
      <c r="D4" s="393" t="s">
        <v>58</v>
      </c>
      <c r="E4" s="393"/>
      <c r="F4" s="393"/>
      <c r="G4" s="393"/>
      <c r="H4" s="393"/>
      <c r="I4" s="393"/>
      <c r="J4" s="393"/>
      <c r="K4" s="393"/>
      <c r="L4" s="393"/>
      <c r="M4" s="111"/>
      <c r="N4" s="120"/>
      <c r="O4" s="120"/>
      <c r="P4" s="120"/>
      <c r="Q4" s="111"/>
      <c r="R4" s="111"/>
      <c r="S4" s="111"/>
      <c r="T4" s="111"/>
      <c r="U4" s="111"/>
    </row>
    <row r="5" spans="1:21" ht="38.25" x14ac:dyDescent="0.2">
      <c r="A5" s="384"/>
      <c r="B5" s="384"/>
      <c r="C5" s="390"/>
      <c r="D5" s="97" t="s">
        <v>13</v>
      </c>
      <c r="E5" s="97" t="s">
        <v>54</v>
      </c>
      <c r="F5" s="97" t="s">
        <v>59</v>
      </c>
      <c r="G5" s="97" t="s">
        <v>60</v>
      </c>
      <c r="H5" s="97" t="s">
        <v>61</v>
      </c>
      <c r="I5" s="97" t="s">
        <v>62</v>
      </c>
      <c r="J5" s="97" t="s">
        <v>63</v>
      </c>
      <c r="K5" s="97" t="s">
        <v>64</v>
      </c>
      <c r="L5" s="97" t="s">
        <v>65</v>
      </c>
      <c r="M5" s="111"/>
      <c r="N5" s="111"/>
      <c r="O5" s="111"/>
      <c r="P5" s="111"/>
      <c r="Q5" s="111"/>
      <c r="R5" s="111"/>
      <c r="S5" s="111"/>
      <c r="T5" s="111"/>
      <c r="U5" s="111"/>
    </row>
    <row r="6" spans="1:21" ht="25.5" customHeight="1" x14ac:dyDescent="0.2">
      <c r="A6" s="386" t="s">
        <v>66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111"/>
      <c r="N6" s="111"/>
      <c r="O6" s="111"/>
      <c r="P6" s="111"/>
      <c r="Q6" s="111"/>
      <c r="R6" s="111"/>
      <c r="S6" s="111"/>
      <c r="T6" s="111"/>
      <c r="U6" s="111"/>
    </row>
    <row r="7" spans="1:21" x14ac:dyDescent="0.2">
      <c r="A7" s="386" t="s">
        <v>67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111"/>
      <c r="N7" s="111"/>
      <c r="O7" s="111"/>
      <c r="P7" s="111"/>
      <c r="Q7" s="111"/>
      <c r="R7" s="111"/>
      <c r="S7" s="111"/>
      <c r="T7" s="111"/>
      <c r="U7" s="111"/>
    </row>
    <row r="8" spans="1:21" x14ac:dyDescent="0.2">
      <c r="A8" s="386" t="s">
        <v>68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111"/>
      <c r="N8" s="111"/>
      <c r="O8" s="111"/>
      <c r="P8" s="111"/>
      <c r="Q8" s="111"/>
      <c r="R8" s="111"/>
      <c r="S8" s="111"/>
      <c r="T8" s="111"/>
      <c r="U8" s="111"/>
    </row>
    <row r="9" spans="1:21" ht="34.5" customHeight="1" x14ac:dyDescent="0.2">
      <c r="A9" s="392" t="s">
        <v>91</v>
      </c>
      <c r="B9" s="391" t="s">
        <v>25</v>
      </c>
      <c r="C9" s="384" t="s">
        <v>27</v>
      </c>
      <c r="D9" s="97" t="s">
        <v>69</v>
      </c>
      <c r="E9" s="98" t="s">
        <v>70</v>
      </c>
      <c r="F9" s="121">
        <v>39101.5</v>
      </c>
      <c r="G9" s="99">
        <v>4500</v>
      </c>
      <c r="H9" s="99">
        <v>2000</v>
      </c>
      <c r="I9" s="99">
        <v>2000</v>
      </c>
      <c r="J9" s="99">
        <v>1000</v>
      </c>
      <c r="K9" s="99">
        <v>1000</v>
      </c>
      <c r="L9" s="99">
        <v>1000</v>
      </c>
      <c r="M9" s="111"/>
      <c r="N9" s="111"/>
      <c r="O9" s="111"/>
      <c r="P9" s="111"/>
      <c r="Q9" s="111"/>
      <c r="R9" s="111"/>
      <c r="S9" s="111"/>
      <c r="T9" s="111"/>
      <c r="U9" s="111"/>
    </row>
    <row r="10" spans="1:21" ht="25.5" x14ac:dyDescent="0.2">
      <c r="A10" s="392"/>
      <c r="B10" s="391"/>
      <c r="C10" s="384"/>
      <c r="D10" s="97" t="s">
        <v>71</v>
      </c>
      <c r="E10" s="98">
        <v>960</v>
      </c>
      <c r="F10" s="122">
        <v>960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111"/>
      <c r="N10" s="111"/>
      <c r="O10" s="111"/>
      <c r="P10" s="111"/>
      <c r="Q10" s="111"/>
      <c r="R10" s="111"/>
      <c r="S10" s="111"/>
      <c r="T10" s="111"/>
      <c r="U10" s="111"/>
    </row>
    <row r="11" spans="1:21" ht="38.25" x14ac:dyDescent="0.2">
      <c r="A11" s="113" t="s">
        <v>92</v>
      </c>
      <c r="B11" s="100" t="s">
        <v>26</v>
      </c>
      <c r="C11" s="97" t="s">
        <v>27</v>
      </c>
      <c r="D11" s="97" t="s">
        <v>69</v>
      </c>
      <c r="E11" s="101">
        <v>23500</v>
      </c>
      <c r="F11" s="121">
        <v>3000</v>
      </c>
      <c r="G11" s="99">
        <v>5500</v>
      </c>
      <c r="H11" s="99">
        <v>3000</v>
      </c>
      <c r="I11" s="99">
        <v>3000</v>
      </c>
      <c r="J11" s="99">
        <v>3000</v>
      </c>
      <c r="K11" s="99">
        <v>3000</v>
      </c>
      <c r="L11" s="99">
        <v>3000</v>
      </c>
      <c r="M11" s="111"/>
      <c r="N11" s="111"/>
      <c r="O11" s="111"/>
      <c r="P11" s="111"/>
      <c r="Q11" s="111"/>
      <c r="R11" s="111"/>
      <c r="S11" s="111"/>
      <c r="T11" s="111"/>
      <c r="U11" s="111"/>
    </row>
    <row r="12" spans="1:21" ht="81" customHeight="1" x14ac:dyDescent="0.2">
      <c r="A12" s="113" t="s">
        <v>93</v>
      </c>
      <c r="B12" s="100" t="s">
        <v>72</v>
      </c>
      <c r="C12" s="97" t="s">
        <v>27</v>
      </c>
      <c r="D12" s="97" t="s">
        <v>69</v>
      </c>
      <c r="E12" s="98">
        <v>300</v>
      </c>
      <c r="F12" s="123">
        <v>0</v>
      </c>
      <c r="G12" s="102">
        <v>100</v>
      </c>
      <c r="H12" s="102">
        <v>100</v>
      </c>
      <c r="I12" s="102">
        <v>100</v>
      </c>
      <c r="J12" s="102">
        <v>0</v>
      </c>
      <c r="K12" s="102">
        <v>0</v>
      </c>
      <c r="L12" s="102">
        <v>0</v>
      </c>
      <c r="M12" s="111"/>
      <c r="N12" s="111"/>
      <c r="O12" s="111"/>
      <c r="P12" s="111"/>
      <c r="Q12" s="111"/>
      <c r="R12" s="111"/>
      <c r="S12" s="111"/>
      <c r="T12" s="111"/>
      <c r="U12" s="111"/>
    </row>
    <row r="13" spans="1:21" ht="18" customHeight="1" x14ac:dyDescent="0.2">
      <c r="A13" s="113"/>
      <c r="B13" s="98" t="s">
        <v>73</v>
      </c>
      <c r="C13" s="97"/>
      <c r="D13" s="97"/>
      <c r="E13" s="101">
        <v>75361.5</v>
      </c>
      <c r="F13" s="118">
        <v>43061.5</v>
      </c>
      <c r="G13" s="101">
        <v>10100</v>
      </c>
      <c r="H13" s="101">
        <v>5100</v>
      </c>
      <c r="I13" s="101">
        <v>5100</v>
      </c>
      <c r="J13" s="101">
        <v>4000</v>
      </c>
      <c r="K13" s="101">
        <v>4000</v>
      </c>
      <c r="L13" s="101">
        <v>4000</v>
      </c>
    </row>
    <row r="14" spans="1:21" ht="25.5" x14ac:dyDescent="0.2">
      <c r="A14" s="392"/>
      <c r="B14" s="386" t="s">
        <v>74</v>
      </c>
      <c r="C14" s="386" t="s">
        <v>27</v>
      </c>
      <c r="D14" s="97" t="s">
        <v>69</v>
      </c>
      <c r="E14" s="101">
        <v>74401.5</v>
      </c>
      <c r="F14" s="121">
        <v>42101.5</v>
      </c>
      <c r="G14" s="99">
        <v>10100</v>
      </c>
      <c r="H14" s="99">
        <v>5100</v>
      </c>
      <c r="I14" s="99">
        <v>5100</v>
      </c>
      <c r="J14" s="99">
        <v>4000</v>
      </c>
      <c r="K14" s="99">
        <v>4000</v>
      </c>
      <c r="L14" s="99">
        <v>4000</v>
      </c>
    </row>
    <row r="15" spans="1:21" ht="25.5" x14ac:dyDescent="0.2">
      <c r="A15" s="392"/>
      <c r="B15" s="386"/>
      <c r="C15" s="386"/>
      <c r="D15" s="97" t="s">
        <v>71</v>
      </c>
      <c r="E15" s="98">
        <v>960</v>
      </c>
      <c r="F15" s="122">
        <v>960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</row>
    <row r="16" spans="1:21" x14ac:dyDescent="0.2">
      <c r="A16" s="113"/>
      <c r="B16" s="98" t="s">
        <v>75</v>
      </c>
      <c r="C16" s="98"/>
      <c r="D16" s="97"/>
      <c r="E16" s="98">
        <v>75361.5</v>
      </c>
      <c r="F16" s="118">
        <v>43061.5</v>
      </c>
      <c r="G16" s="101">
        <v>10100</v>
      </c>
      <c r="H16" s="101">
        <v>5100</v>
      </c>
      <c r="I16" s="101">
        <v>5100</v>
      </c>
      <c r="J16" s="101">
        <v>4000</v>
      </c>
      <c r="K16" s="101">
        <v>4000</v>
      </c>
      <c r="L16" s="101">
        <v>4000</v>
      </c>
    </row>
    <row r="17" spans="1:12" ht="25.5" x14ac:dyDescent="0.2">
      <c r="A17" s="392"/>
      <c r="B17" s="386" t="s">
        <v>74</v>
      </c>
      <c r="C17" s="386" t="s">
        <v>27</v>
      </c>
      <c r="D17" s="97" t="s">
        <v>69</v>
      </c>
      <c r="E17" s="98" t="s">
        <v>76</v>
      </c>
      <c r="F17" s="118">
        <v>42101.5</v>
      </c>
      <c r="G17" s="101">
        <v>10100</v>
      </c>
      <c r="H17" s="101">
        <v>5100</v>
      </c>
      <c r="I17" s="101">
        <v>5100</v>
      </c>
      <c r="J17" s="101">
        <v>4000</v>
      </c>
      <c r="K17" s="101">
        <v>4000</v>
      </c>
      <c r="L17" s="101">
        <v>4000</v>
      </c>
    </row>
    <row r="18" spans="1:12" ht="25.5" x14ac:dyDescent="0.2">
      <c r="A18" s="392"/>
      <c r="B18" s="386"/>
      <c r="C18" s="386"/>
      <c r="D18" s="97" t="s">
        <v>71</v>
      </c>
      <c r="E18" s="98">
        <v>960</v>
      </c>
      <c r="F18" s="115">
        <v>960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</row>
    <row r="19" spans="1:12" x14ac:dyDescent="0.2">
      <c r="A19" s="386" t="s">
        <v>77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6"/>
    </row>
    <row r="20" spans="1:12" x14ac:dyDescent="0.2">
      <c r="A20" s="386" t="s">
        <v>78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</row>
    <row r="21" spans="1:12" ht="38.25" x14ac:dyDescent="0.2">
      <c r="A21" s="113" t="s">
        <v>91</v>
      </c>
      <c r="B21" s="100" t="s">
        <v>31</v>
      </c>
      <c r="C21" s="97" t="s">
        <v>27</v>
      </c>
      <c r="D21" s="97" t="s">
        <v>69</v>
      </c>
      <c r="E21" s="104">
        <v>375234.5</v>
      </c>
      <c r="F21" s="124">
        <v>56975</v>
      </c>
      <c r="G21" s="105">
        <v>52004</v>
      </c>
      <c r="H21" s="105">
        <v>50900</v>
      </c>
      <c r="I21" s="105">
        <v>50900</v>
      </c>
      <c r="J21" s="105">
        <v>54818.5</v>
      </c>
      <c r="K21" s="105">
        <v>54818.5</v>
      </c>
      <c r="L21" s="105">
        <v>54818.5</v>
      </c>
    </row>
    <row r="22" spans="1:12" ht="75" customHeight="1" x14ac:dyDescent="0.2">
      <c r="A22" s="392" t="s">
        <v>92</v>
      </c>
      <c r="B22" s="391" t="s">
        <v>79</v>
      </c>
      <c r="C22" s="97" t="s">
        <v>27</v>
      </c>
      <c r="D22" s="97" t="s">
        <v>71</v>
      </c>
      <c r="E22" s="106">
        <v>125</v>
      </c>
      <c r="F22" s="123">
        <v>125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</row>
    <row r="23" spans="1:12" ht="25.5" x14ac:dyDescent="0.2">
      <c r="A23" s="392"/>
      <c r="B23" s="391"/>
      <c r="C23" s="97" t="s">
        <v>80</v>
      </c>
      <c r="D23" s="97" t="s">
        <v>71</v>
      </c>
      <c r="E23" s="106">
        <v>65</v>
      </c>
      <c r="F23" s="123">
        <v>65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</row>
    <row r="24" spans="1:12" ht="19.5" customHeight="1" x14ac:dyDescent="0.2">
      <c r="A24" s="114"/>
      <c r="B24" s="98" t="s">
        <v>73</v>
      </c>
      <c r="C24" s="107"/>
      <c r="D24" s="97"/>
      <c r="E24" s="118">
        <v>375424.5</v>
      </c>
      <c r="F24" s="116">
        <v>57165</v>
      </c>
      <c r="G24" s="116">
        <v>52004</v>
      </c>
      <c r="H24" s="116">
        <v>50900</v>
      </c>
      <c r="I24" s="116">
        <v>50900</v>
      </c>
      <c r="J24" s="116">
        <v>54818.5</v>
      </c>
      <c r="K24" s="116">
        <v>54818.5</v>
      </c>
      <c r="L24" s="116">
        <v>54818.5</v>
      </c>
    </row>
    <row r="25" spans="1:12" ht="25.5" x14ac:dyDescent="0.2">
      <c r="A25" s="392"/>
      <c r="B25" s="386" t="s">
        <v>74</v>
      </c>
      <c r="C25" s="386" t="s">
        <v>27</v>
      </c>
      <c r="D25" s="97" t="s">
        <v>69</v>
      </c>
      <c r="E25" s="101">
        <v>375234.5</v>
      </c>
      <c r="F25" s="118">
        <v>56975</v>
      </c>
      <c r="G25" s="101">
        <v>52004</v>
      </c>
      <c r="H25" s="101">
        <v>50900</v>
      </c>
      <c r="I25" s="101">
        <v>50900</v>
      </c>
      <c r="J25" s="101">
        <v>54818.5</v>
      </c>
      <c r="K25" s="101">
        <v>54818.5</v>
      </c>
      <c r="L25" s="101">
        <v>54818.5</v>
      </c>
    </row>
    <row r="26" spans="1:12" ht="25.5" x14ac:dyDescent="0.2">
      <c r="A26" s="392"/>
      <c r="B26" s="386"/>
      <c r="C26" s="386"/>
      <c r="D26" s="97" t="s">
        <v>71</v>
      </c>
      <c r="E26" s="98">
        <v>190</v>
      </c>
      <c r="F26" s="115">
        <v>125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</row>
    <row r="27" spans="1:12" ht="25.5" x14ac:dyDescent="0.2">
      <c r="A27" s="392"/>
      <c r="B27" s="386"/>
      <c r="C27" s="98" t="s">
        <v>80</v>
      </c>
      <c r="D27" s="97" t="s">
        <v>71</v>
      </c>
      <c r="E27" s="106">
        <v>65</v>
      </c>
      <c r="F27" s="123">
        <v>65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</row>
    <row r="28" spans="1:12" x14ac:dyDescent="0.2">
      <c r="A28" s="113"/>
      <c r="B28" s="98" t="s">
        <v>81</v>
      </c>
      <c r="C28" s="98"/>
      <c r="D28" s="97"/>
      <c r="E28" s="101">
        <v>375489.5</v>
      </c>
      <c r="F28" s="118">
        <v>57165</v>
      </c>
      <c r="G28" s="101">
        <v>52004</v>
      </c>
      <c r="H28" s="101">
        <v>50900</v>
      </c>
      <c r="I28" s="101">
        <v>50900</v>
      </c>
      <c r="J28" s="101">
        <v>54818.5</v>
      </c>
      <c r="K28" s="101">
        <v>54818.5</v>
      </c>
      <c r="L28" s="101">
        <v>54818.5</v>
      </c>
    </row>
    <row r="29" spans="1:12" ht="25.5" x14ac:dyDescent="0.2">
      <c r="A29" s="392"/>
      <c r="B29" s="386" t="s">
        <v>74</v>
      </c>
      <c r="C29" s="386" t="s">
        <v>27</v>
      </c>
      <c r="D29" s="97" t="s">
        <v>69</v>
      </c>
      <c r="E29" s="101">
        <v>375234.5</v>
      </c>
      <c r="F29" s="116">
        <v>56975</v>
      </c>
      <c r="G29" s="104">
        <v>52004</v>
      </c>
      <c r="H29" s="104">
        <v>50900</v>
      </c>
      <c r="I29" s="104">
        <v>50900</v>
      </c>
      <c r="J29" s="104">
        <v>54818.5</v>
      </c>
      <c r="K29" s="104">
        <v>54818.5</v>
      </c>
      <c r="L29" s="104">
        <v>54818.5</v>
      </c>
    </row>
    <row r="30" spans="1:12" ht="25.5" x14ac:dyDescent="0.2">
      <c r="A30" s="392"/>
      <c r="B30" s="386"/>
      <c r="C30" s="386"/>
      <c r="D30" s="97" t="s">
        <v>71</v>
      </c>
      <c r="E30" s="106">
        <v>190</v>
      </c>
      <c r="F30" s="117">
        <v>125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</row>
    <row r="31" spans="1:12" ht="25.5" x14ac:dyDescent="0.2">
      <c r="A31" s="392"/>
      <c r="B31" s="386"/>
      <c r="C31" s="98" t="s">
        <v>80</v>
      </c>
      <c r="D31" s="97" t="s">
        <v>71</v>
      </c>
      <c r="E31" s="106">
        <v>65</v>
      </c>
      <c r="F31" s="123">
        <v>65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</row>
    <row r="32" spans="1:12" x14ac:dyDescent="0.2">
      <c r="A32" s="386" t="s">
        <v>82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</row>
    <row r="33" spans="1:12" x14ac:dyDescent="0.2">
      <c r="A33" s="389" t="s">
        <v>83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</row>
    <row r="34" spans="1:12" ht="25.5" x14ac:dyDescent="0.2">
      <c r="A34" s="390">
        <v>1</v>
      </c>
      <c r="B34" s="391" t="s">
        <v>84</v>
      </c>
      <c r="C34" s="97" t="s">
        <v>27</v>
      </c>
      <c r="D34" s="97" t="s">
        <v>69</v>
      </c>
      <c r="E34" s="104">
        <v>21657.5</v>
      </c>
      <c r="F34" s="124">
        <v>3170</v>
      </c>
      <c r="G34" s="105">
        <v>2834</v>
      </c>
      <c r="H34" s="105">
        <v>2834</v>
      </c>
      <c r="I34" s="105">
        <v>2834</v>
      </c>
      <c r="J34" s="105">
        <v>3328.5</v>
      </c>
      <c r="K34" s="105">
        <v>3328.5</v>
      </c>
      <c r="L34" s="105">
        <v>3328.5</v>
      </c>
    </row>
    <row r="35" spans="1:12" ht="25.5" x14ac:dyDescent="0.2">
      <c r="A35" s="390"/>
      <c r="B35" s="391"/>
      <c r="C35" s="97" t="s">
        <v>27</v>
      </c>
      <c r="D35" s="97" t="s">
        <v>71</v>
      </c>
      <c r="E35" s="104">
        <v>1494.5</v>
      </c>
      <c r="F35" s="123">
        <v>377</v>
      </c>
      <c r="G35" s="102">
        <v>372.5</v>
      </c>
      <c r="H35" s="102">
        <v>372.5</v>
      </c>
      <c r="I35" s="102">
        <v>372.5</v>
      </c>
      <c r="J35" s="102">
        <v>0</v>
      </c>
      <c r="K35" s="102">
        <v>0</v>
      </c>
      <c r="L35" s="102">
        <v>0</v>
      </c>
    </row>
    <row r="36" spans="1:12" ht="25.5" x14ac:dyDescent="0.2">
      <c r="A36" s="390"/>
      <c r="B36" s="391"/>
      <c r="C36" s="97" t="s">
        <v>80</v>
      </c>
      <c r="D36" s="97" t="s">
        <v>71</v>
      </c>
      <c r="E36" s="106">
        <v>129</v>
      </c>
      <c r="F36" s="123">
        <v>33</v>
      </c>
      <c r="G36" s="102">
        <v>32</v>
      </c>
      <c r="H36" s="102">
        <v>32</v>
      </c>
      <c r="I36" s="102">
        <v>32</v>
      </c>
      <c r="J36" s="102">
        <v>0</v>
      </c>
      <c r="K36" s="102">
        <v>0</v>
      </c>
      <c r="L36" s="102">
        <v>0</v>
      </c>
    </row>
    <row r="37" spans="1:12" ht="25.5" x14ac:dyDescent="0.2">
      <c r="A37" s="103"/>
      <c r="B37" s="108" t="s">
        <v>85</v>
      </c>
      <c r="C37" s="97"/>
      <c r="D37" s="97"/>
      <c r="E37" s="116">
        <v>23281</v>
      </c>
      <c r="F37" s="116">
        <v>3580</v>
      </c>
      <c r="G37" s="116">
        <v>3238.5</v>
      </c>
      <c r="H37" s="116">
        <v>3238.5</v>
      </c>
      <c r="I37" s="116">
        <v>3238.5</v>
      </c>
      <c r="J37" s="116">
        <v>3328.5</v>
      </c>
      <c r="K37" s="116">
        <v>3328.5</v>
      </c>
      <c r="L37" s="116">
        <v>3328.5</v>
      </c>
    </row>
    <row r="38" spans="1:12" ht="25.5" x14ac:dyDescent="0.2">
      <c r="A38" s="390"/>
      <c r="B38" s="386" t="s">
        <v>74</v>
      </c>
      <c r="C38" s="386" t="s">
        <v>27</v>
      </c>
      <c r="D38" s="98" t="s">
        <v>69</v>
      </c>
      <c r="E38" s="101">
        <v>21657.5</v>
      </c>
      <c r="F38" s="124">
        <v>3170</v>
      </c>
      <c r="G38" s="105">
        <v>2834</v>
      </c>
      <c r="H38" s="105">
        <v>2834</v>
      </c>
      <c r="I38" s="105">
        <v>2834</v>
      </c>
      <c r="J38" s="105">
        <v>3328.5</v>
      </c>
      <c r="K38" s="105">
        <v>3328.5</v>
      </c>
      <c r="L38" s="105">
        <v>3328.5</v>
      </c>
    </row>
    <row r="39" spans="1:12" ht="25.5" x14ac:dyDescent="0.2">
      <c r="A39" s="390"/>
      <c r="B39" s="386"/>
      <c r="C39" s="386"/>
      <c r="D39" s="98" t="s">
        <v>71</v>
      </c>
      <c r="E39" s="104">
        <v>1494.5</v>
      </c>
      <c r="F39" s="123">
        <v>377</v>
      </c>
      <c r="G39" s="102">
        <v>372.5</v>
      </c>
      <c r="H39" s="102">
        <v>372.5</v>
      </c>
      <c r="I39" s="102">
        <v>372.5</v>
      </c>
      <c r="J39" s="102">
        <v>0</v>
      </c>
      <c r="K39" s="102">
        <v>0</v>
      </c>
      <c r="L39" s="102">
        <v>0</v>
      </c>
    </row>
    <row r="40" spans="1:12" ht="25.5" x14ac:dyDescent="0.2">
      <c r="A40" s="390"/>
      <c r="B40" s="386"/>
      <c r="C40" s="98" t="s">
        <v>80</v>
      </c>
      <c r="D40" s="98" t="s">
        <v>71</v>
      </c>
      <c r="E40" s="98">
        <v>129</v>
      </c>
      <c r="F40" s="123">
        <v>33</v>
      </c>
      <c r="G40" s="102">
        <v>32</v>
      </c>
      <c r="H40" s="102">
        <v>32</v>
      </c>
      <c r="I40" s="102">
        <v>32</v>
      </c>
      <c r="J40" s="102">
        <v>0</v>
      </c>
      <c r="K40" s="102">
        <v>0</v>
      </c>
      <c r="L40" s="102">
        <v>0</v>
      </c>
    </row>
    <row r="41" spans="1:12" ht="25.5" x14ac:dyDescent="0.2">
      <c r="A41" s="384"/>
      <c r="B41" s="386" t="s">
        <v>86</v>
      </c>
      <c r="C41" s="388" t="s">
        <v>51</v>
      </c>
      <c r="D41" s="97" t="s">
        <v>69</v>
      </c>
      <c r="E41" s="104">
        <v>471293.5</v>
      </c>
      <c r="F41" s="116">
        <v>102246.5</v>
      </c>
      <c r="G41" s="104">
        <v>64938</v>
      </c>
      <c r="H41" s="104">
        <v>58834</v>
      </c>
      <c r="I41" s="104">
        <v>58834</v>
      </c>
      <c r="J41" s="104">
        <v>62147</v>
      </c>
      <c r="K41" s="104">
        <v>62147</v>
      </c>
      <c r="L41" s="104">
        <v>62147</v>
      </c>
    </row>
    <row r="42" spans="1:12" ht="25.5" x14ac:dyDescent="0.2">
      <c r="A42" s="384"/>
      <c r="B42" s="386"/>
      <c r="C42" s="388"/>
      <c r="D42" s="97" t="s">
        <v>71</v>
      </c>
      <c r="E42" s="104">
        <v>2773.5</v>
      </c>
      <c r="F42" s="116">
        <v>1560</v>
      </c>
      <c r="G42" s="106">
        <v>404.5</v>
      </c>
      <c r="H42" s="106">
        <v>404.5</v>
      </c>
      <c r="I42" s="106">
        <v>404.5</v>
      </c>
      <c r="J42" s="106">
        <v>0</v>
      </c>
      <c r="K42" s="106">
        <v>0</v>
      </c>
      <c r="L42" s="106">
        <v>0</v>
      </c>
    </row>
    <row r="43" spans="1:12" ht="22.5" customHeight="1" x14ac:dyDescent="0.2">
      <c r="A43" s="384"/>
      <c r="B43" s="386"/>
      <c r="C43" s="388"/>
      <c r="D43" s="115" t="s">
        <v>54</v>
      </c>
      <c r="E43" s="117">
        <v>474067</v>
      </c>
      <c r="F43" s="117">
        <v>103806.5</v>
      </c>
      <c r="G43" s="116">
        <v>65342.5</v>
      </c>
      <c r="H43" s="116">
        <v>59238.5</v>
      </c>
      <c r="I43" s="116">
        <v>59238.5</v>
      </c>
      <c r="J43" s="116">
        <v>62147</v>
      </c>
      <c r="K43" s="116">
        <v>62147</v>
      </c>
      <c r="L43" s="116">
        <v>62147</v>
      </c>
    </row>
    <row r="44" spans="1:12" x14ac:dyDescent="0.2">
      <c r="A44" s="100"/>
      <c r="B44" s="109" t="s">
        <v>74</v>
      </c>
      <c r="C44" s="109"/>
      <c r="D44" s="110"/>
      <c r="E44" s="106"/>
      <c r="F44" s="117"/>
      <c r="G44" s="106"/>
      <c r="H44" s="106"/>
      <c r="I44" s="106"/>
      <c r="J44" s="106"/>
      <c r="K44" s="106"/>
      <c r="L44" s="106"/>
    </row>
    <row r="45" spans="1:12" ht="25.5" x14ac:dyDescent="0.2">
      <c r="A45" s="384"/>
      <c r="B45" s="386" t="s">
        <v>87</v>
      </c>
      <c r="C45" s="386" t="s">
        <v>51</v>
      </c>
      <c r="D45" s="97" t="s">
        <v>69</v>
      </c>
      <c r="E45" s="104">
        <v>471293.5</v>
      </c>
      <c r="F45" s="124">
        <v>102246.5</v>
      </c>
      <c r="G45" s="105">
        <v>64938</v>
      </c>
      <c r="H45" s="105">
        <v>58834</v>
      </c>
      <c r="I45" s="105">
        <v>58834</v>
      </c>
      <c r="J45" s="105">
        <v>62147</v>
      </c>
      <c r="K45" s="105">
        <v>62147</v>
      </c>
      <c r="L45" s="105">
        <v>62147</v>
      </c>
    </row>
    <row r="46" spans="1:12" ht="25.5" x14ac:dyDescent="0.2">
      <c r="A46" s="384"/>
      <c r="B46" s="386"/>
      <c r="C46" s="386"/>
      <c r="D46" s="97" t="s">
        <v>71</v>
      </c>
      <c r="E46" s="104">
        <v>2579.5</v>
      </c>
      <c r="F46" s="124">
        <v>1462</v>
      </c>
      <c r="G46" s="102">
        <v>372.5</v>
      </c>
      <c r="H46" s="102">
        <v>372.5</v>
      </c>
      <c r="I46" s="102">
        <v>372.5</v>
      </c>
      <c r="J46" s="102">
        <v>0</v>
      </c>
      <c r="K46" s="102">
        <v>0</v>
      </c>
      <c r="L46" s="102">
        <v>0</v>
      </c>
    </row>
    <row r="47" spans="1:12" ht="27.75" customHeight="1" x14ac:dyDescent="0.2">
      <c r="A47" s="384"/>
      <c r="B47" s="386"/>
      <c r="C47" s="386"/>
      <c r="D47" s="115" t="s">
        <v>54</v>
      </c>
      <c r="E47" s="116">
        <v>473873</v>
      </c>
      <c r="F47" s="116">
        <v>103708.5</v>
      </c>
      <c r="G47" s="116">
        <v>65310.5</v>
      </c>
      <c r="H47" s="116">
        <v>59206.5</v>
      </c>
      <c r="I47" s="116">
        <v>59206.5</v>
      </c>
      <c r="J47" s="116">
        <v>62147</v>
      </c>
      <c r="K47" s="116">
        <v>62147</v>
      </c>
      <c r="L47" s="116">
        <v>62147</v>
      </c>
    </row>
    <row r="48" spans="1:12" ht="32.25" customHeight="1" x14ac:dyDescent="0.2">
      <c r="A48" s="384"/>
      <c r="B48" s="385" t="s">
        <v>88</v>
      </c>
      <c r="C48" s="386" t="s">
        <v>51</v>
      </c>
      <c r="D48" s="97" t="s">
        <v>71</v>
      </c>
      <c r="E48" s="106">
        <v>194</v>
      </c>
      <c r="F48" s="123">
        <v>98</v>
      </c>
      <c r="G48" s="102">
        <v>32</v>
      </c>
      <c r="H48" s="102">
        <v>32</v>
      </c>
      <c r="I48" s="102">
        <v>32</v>
      </c>
      <c r="J48" s="102">
        <v>0</v>
      </c>
      <c r="K48" s="102">
        <v>0</v>
      </c>
      <c r="L48" s="102">
        <v>0</v>
      </c>
    </row>
    <row r="49" spans="1:12" ht="22.5" customHeight="1" x14ac:dyDescent="0.2">
      <c r="A49" s="384"/>
      <c r="B49" s="385"/>
      <c r="C49" s="386"/>
      <c r="D49" s="115" t="s">
        <v>54</v>
      </c>
      <c r="E49" s="117">
        <v>194</v>
      </c>
      <c r="F49" s="117">
        <v>98</v>
      </c>
      <c r="G49" s="117">
        <v>32</v>
      </c>
      <c r="H49" s="117">
        <v>32</v>
      </c>
      <c r="I49" s="117">
        <v>32</v>
      </c>
      <c r="J49" s="117">
        <v>0</v>
      </c>
      <c r="K49" s="117">
        <v>0</v>
      </c>
      <c r="L49" s="117">
        <v>0</v>
      </c>
    </row>
  </sheetData>
  <mergeCells count="43">
    <mergeCell ref="A7:L7"/>
    <mergeCell ref="A4:A5"/>
    <mergeCell ref="B4:B5"/>
    <mergeCell ref="C4:C5"/>
    <mergeCell ref="D4:L4"/>
    <mergeCell ref="A6:L6"/>
    <mergeCell ref="A22:A23"/>
    <mergeCell ref="B22:B23"/>
    <mergeCell ref="A8:L8"/>
    <mergeCell ref="A9:A10"/>
    <mergeCell ref="B9:B10"/>
    <mergeCell ref="C9:C10"/>
    <mergeCell ref="A14:A15"/>
    <mergeCell ref="B14:B15"/>
    <mergeCell ref="C14:C15"/>
    <mergeCell ref="A17:A18"/>
    <mergeCell ref="B17:B18"/>
    <mergeCell ref="C17:C18"/>
    <mergeCell ref="A19:L19"/>
    <mergeCell ref="A20:L20"/>
    <mergeCell ref="C38:C39"/>
    <mergeCell ref="A25:A27"/>
    <mergeCell ref="B25:B27"/>
    <mergeCell ref="C25:C26"/>
    <mergeCell ref="A29:A31"/>
    <mergeCell ref="B29:B31"/>
    <mergeCell ref="C29:C30"/>
    <mergeCell ref="A48:A49"/>
    <mergeCell ref="B48:B49"/>
    <mergeCell ref="C48:C49"/>
    <mergeCell ref="K1:L1"/>
    <mergeCell ref="A41:A43"/>
    <mergeCell ref="B41:B43"/>
    <mergeCell ref="C41:C43"/>
    <mergeCell ref="A45:A47"/>
    <mergeCell ref="B45:B47"/>
    <mergeCell ref="C45:C47"/>
    <mergeCell ref="A32:L32"/>
    <mergeCell ref="A33:L33"/>
    <mergeCell ref="A34:A36"/>
    <mergeCell ref="B34:B36"/>
    <mergeCell ref="A38:A40"/>
    <mergeCell ref="B38:B40"/>
  </mergeCells>
  <printOptions horizontalCentered="1"/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отчет за 4 кв. 2015</vt:lpstr>
      <vt:lpstr>отчет за 3 кв. 2015</vt:lpstr>
      <vt:lpstr>отчет за 2 кв. 2015 </vt:lpstr>
      <vt:lpstr>Таблица  2 новая</vt:lpstr>
      <vt:lpstr>Лист1</vt:lpstr>
      <vt:lpstr>Лист1!Заголовки_для_печати</vt:lpstr>
      <vt:lpstr>'отчет за 2 кв. 2015 '!Заголовки_для_печати</vt:lpstr>
      <vt:lpstr>'отчет за 3 кв. 2015'!Заголовки_для_печати</vt:lpstr>
      <vt:lpstr>'отчет за 4 кв. 2015'!Заголовки_для_печати</vt:lpstr>
      <vt:lpstr>'Таблица  2 новая'!Заголовки_для_печати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2016-01-06T10:49:39Z</cp:lastPrinted>
  <dcterms:created xsi:type="dcterms:W3CDTF">2014-04-07T02:44:58Z</dcterms:created>
  <dcterms:modified xsi:type="dcterms:W3CDTF">2016-01-06T10:50:52Z</dcterms:modified>
</cp:coreProperties>
</file>