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8" windowWidth="14808" windowHeight="7836"/>
  </bookViews>
  <sheets>
    <sheet name="Лист1" sheetId="1" r:id="rId1"/>
  </sheets>
  <calcPr calcId="145621"/>
</workbook>
</file>

<file path=xl/calcChain.xml><?xml version="1.0" encoding="utf-8"?>
<calcChain xmlns="http://schemas.openxmlformats.org/spreadsheetml/2006/main">
  <c r="E27" i="1" l="1"/>
  <c r="G26" i="1"/>
  <c r="G27" i="1" s="1"/>
  <c r="F25" i="1"/>
  <c r="H25" i="1" s="1"/>
  <c r="E21" i="1"/>
  <c r="G17" i="1"/>
  <c r="G16" i="1"/>
  <c r="F17" i="1"/>
  <c r="E28" i="1"/>
  <c r="E39" i="1" s="1"/>
  <c r="F28" i="1" l="1"/>
  <c r="F43" i="1"/>
  <c r="F42" i="1"/>
  <c r="F26" i="1"/>
  <c r="F27" i="1" s="1"/>
  <c r="H27" i="1" s="1"/>
  <c r="F16" i="1"/>
  <c r="H49" i="1" l="1"/>
  <c r="H35" i="1"/>
  <c r="H33" i="1"/>
  <c r="H28" i="1"/>
  <c r="H26" i="1"/>
  <c r="H17" i="1"/>
  <c r="H18" i="1"/>
  <c r="H19" i="1"/>
  <c r="H16" i="1"/>
  <c r="F44" i="1" l="1"/>
  <c r="E44" i="1"/>
  <c r="I19" i="1" l="1"/>
  <c r="I16" i="1"/>
  <c r="G36" i="1"/>
  <c r="F34" i="1"/>
  <c r="G34" i="1"/>
  <c r="I33" i="1"/>
  <c r="E34" i="1"/>
  <c r="G29" i="1"/>
  <c r="G30" i="1" s="1"/>
  <c r="I26" i="1"/>
  <c r="E22" i="1"/>
  <c r="F22" i="1"/>
  <c r="F20" i="1"/>
  <c r="E20" i="1"/>
  <c r="G50" i="1"/>
  <c r="F46" i="1"/>
  <c r="E46" i="1"/>
  <c r="F29" i="1"/>
  <c r="F36" i="1"/>
  <c r="G21" i="1"/>
  <c r="F21" i="1"/>
  <c r="E36" i="1"/>
  <c r="E29" i="1"/>
  <c r="E30" i="1" s="1"/>
  <c r="F50" i="1"/>
  <c r="F51" i="1" s="1"/>
  <c r="E50" i="1"/>
  <c r="E51" i="1" s="1"/>
  <c r="H50" i="1" l="1"/>
  <c r="G51" i="1"/>
  <c r="H51" i="1" s="1"/>
  <c r="E37" i="1"/>
  <c r="E40" i="1"/>
  <c r="G42" i="1"/>
  <c r="I42" i="1" s="1"/>
  <c r="G39" i="1"/>
  <c r="H34" i="1"/>
  <c r="I34" i="1"/>
  <c r="H29" i="1"/>
  <c r="G37" i="1"/>
  <c r="H36" i="1"/>
  <c r="F39" i="1"/>
  <c r="H21" i="1"/>
  <c r="I21" i="1"/>
  <c r="I17" i="1"/>
  <c r="F40" i="1"/>
  <c r="F23" i="1"/>
  <c r="E23" i="1"/>
  <c r="I27" i="1"/>
  <c r="I29" i="1"/>
  <c r="I50" i="1"/>
  <c r="I36" i="1"/>
  <c r="E47" i="1"/>
  <c r="E48" i="1" s="1"/>
  <c r="F30" i="1"/>
  <c r="H30" i="1" s="1"/>
  <c r="F47" i="1"/>
  <c r="G20" i="1"/>
  <c r="H20" i="1" s="1"/>
  <c r="G22" i="1"/>
  <c r="F37" i="1"/>
  <c r="H22" i="1" l="1"/>
  <c r="G43" i="1"/>
  <c r="H42" i="1"/>
  <c r="H37" i="1"/>
  <c r="I37" i="1"/>
  <c r="H39" i="1"/>
  <c r="I39" i="1"/>
  <c r="F48" i="1"/>
  <c r="F38" i="1"/>
  <c r="E38" i="1"/>
  <c r="G46" i="1"/>
  <c r="H46" i="1" s="1"/>
  <c r="I51" i="1"/>
  <c r="I30" i="1"/>
  <c r="I22" i="1"/>
  <c r="G40" i="1"/>
  <c r="G47" i="1" s="1"/>
  <c r="G23" i="1"/>
  <c r="I23" i="1" s="1"/>
  <c r="I20" i="1"/>
  <c r="G38" i="1" l="1"/>
  <c r="H38" i="1" s="1"/>
  <c r="H43" i="1"/>
  <c r="I43" i="1"/>
  <c r="G44" i="1"/>
  <c r="I40" i="1"/>
  <c r="H23" i="1"/>
  <c r="H40" i="1"/>
  <c r="I46" i="1"/>
  <c r="I38" i="1" l="1"/>
  <c r="I44" i="1"/>
  <c r="H44" i="1"/>
  <c r="G48" i="1"/>
  <c r="H47" i="1"/>
  <c r="I47" i="1"/>
  <c r="I48" i="1" l="1"/>
  <c r="H48" i="1"/>
</calcChain>
</file>

<file path=xl/sharedStrings.xml><?xml version="1.0" encoding="utf-8"?>
<sst xmlns="http://schemas.openxmlformats.org/spreadsheetml/2006/main" count="94" uniqueCount="52">
  <si>
    <t xml:space="preserve">Отчет </t>
  </si>
  <si>
    <t>об исполнении муниципальной программы</t>
  </si>
  <si>
    <t xml:space="preserve">                           (наименование программы)</t>
  </si>
  <si>
    <t xml:space="preserve">                           (ответственный исполнитель)</t>
  </si>
  <si>
    <t>№</t>
  </si>
  <si>
    <t>Источники финансирования</t>
  </si>
  <si>
    <t>Утверждено по программе (план по программе)</t>
  </si>
  <si>
    <t xml:space="preserve">Утверждено в бюджете </t>
  </si>
  <si>
    <t>Отклонение</t>
  </si>
  <si>
    <t>Абсолютное значение</t>
  </si>
  <si>
    <t>Относительное значение, %</t>
  </si>
  <si>
    <t>(гр.7/ гр.6*100%)</t>
  </si>
  <si>
    <t>Итого по задаче 1, в том числе:</t>
  </si>
  <si>
    <t>Х</t>
  </si>
  <si>
    <t>бюджет автономного округа</t>
  </si>
  <si>
    <t>местный бюджет</t>
  </si>
  <si>
    <t>в том числе:</t>
  </si>
  <si>
    <t xml:space="preserve"> </t>
  </si>
  <si>
    <t>по</t>
  </si>
  <si>
    <t>состоянию на</t>
  </si>
  <si>
    <t>Фактическое значение за отчетный период</t>
  </si>
  <si>
    <t>Департамент жилищно-коммунального и строительного комплекса</t>
  </si>
  <si>
    <t>ДЖКиСК</t>
  </si>
  <si>
    <t>Итого по задаче 2, в том числе:</t>
  </si>
  <si>
    <t>Итого по задаче 3, в том числе:</t>
  </si>
  <si>
    <t>Ответственный исполнитель ДЖКиСК</t>
  </si>
  <si>
    <t>Развитие сети автомобильных дорог и транспорта в городе Югорске на 2014-2020 годы</t>
  </si>
  <si>
    <t>Цель : Создание условий для устойчивого развития сети автомобильных дорог местного значения и транспорта, обеспечивающее повышение доступности и безопасности транспортных услуг</t>
  </si>
  <si>
    <r>
      <t>Задача 1 . Строительство, реконструкция и капитальный ремонт автомобильных дорог общего пользования местного значения.</t>
    </r>
    <r>
      <rPr>
        <sz val="10"/>
        <color theme="1"/>
        <rFont val="Times New Roman"/>
        <family val="1"/>
        <charset val="204"/>
      </rPr>
      <t xml:space="preserve"> </t>
    </r>
  </si>
  <si>
    <t>1</t>
  </si>
  <si>
    <t>ДМСиГ</t>
  </si>
  <si>
    <t>Задача 2. Обеспечение функционирования сети автомобильных дорог общего пользования местного значения.</t>
  </si>
  <si>
    <t>2</t>
  </si>
  <si>
    <t>Текущее содержание и ремонт городских дорог</t>
  </si>
  <si>
    <t>Задача 3. Обеспечение доступности и повышение качества транспортных услуг автомобильным транспортом.</t>
  </si>
  <si>
    <t>3</t>
  </si>
  <si>
    <t>Соисполнитель 1 ДМСиГ</t>
  </si>
  <si>
    <t>Выполнение работ по строительству(реконструкции), капитальному ремонту автомобильных дорог общего пользования местного значения</t>
  </si>
  <si>
    <t>ИТОГО</t>
  </si>
  <si>
    <t>Выплата производится в соответствии с ежеквартальной плановой разбивкой</t>
  </si>
  <si>
    <t>2016 г.</t>
  </si>
  <si>
    <t>Инвестиции в объекты муниципальной собственности</t>
  </si>
  <si>
    <t xml:space="preserve">ВСЕГО ПО МУНИЦИПАЛЬНОЙ ПРОГРАММЕ,
</t>
  </si>
  <si>
    <t>Всего</t>
  </si>
  <si>
    <t xml:space="preserve">Предоставление субсидии организациям автомобильного транспорта на возмещение убытков от пассажирских перевозок  на территории города 
Югорска по регулируемым тарифам </t>
  </si>
  <si>
    <t>Наименование                                            основного мероприятия</t>
  </si>
  <si>
    <t>Ответственный исполнитель/ соисполнитель (наименование органа или структурного подразделения, учреждения)</t>
  </si>
  <si>
    <t>(гр.7- гр.6)</t>
  </si>
  <si>
    <t>Результаты реализации муниципальной программы</t>
  </si>
  <si>
    <t>01 октября</t>
  </si>
  <si>
    <t>Завершены работы по реконструкции дороги  ул.Менделеева. Введены в эксплуатацию 1 очередь строительства транспортной развязки, дорога ул.Защитников Отечества-Солнечная-Покровская. Выполнены проектные работы по реконструкции дорог ул.Звездная, ул.Уральская. Ведутся работы по строительству 2 очереди транспортной развязки</t>
  </si>
  <si>
    <t>Выполнены работы по  ремонту  проезжей части дороги по ул. Газовиков-ул. Толстого (от ул. Толстого дом№8 до ул. Свердлова), по ул. Славянская (от газовой  заправки до ул. Калинина), по ул. Таежная (от  ул. Гастелло до ул. Мира), по уширению проезжей части автомобильной дороги  по ул. Кирова (от ул. Лесозаготовителей до ул. Геологов). Направлена заявка на финансирование в округ. По содержанию дорог оплата производится по факту выполненных работ.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</si>
</sst>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0"/>
  </numFmts>
  <fonts count="15" x14ac:knownFonts="1">
    <font>
      <sz val="11"/>
      <color theme="1"/>
      <name val="Calibri"/>
      <family val="2"/>
      <scheme val="minor"/>
    </font>
    <font>
      <b/>
      <sz val="12"/>
      <color theme="1"/>
      <name val="Times New Roman"/>
      <family val="1"/>
      <charset val="204"/>
    </font>
    <font>
      <sz val="8"/>
      <color theme="1"/>
      <name val="Times New Roman"/>
      <family val="1"/>
      <charset val="204"/>
    </font>
    <font>
      <sz val="10"/>
      <color theme="1"/>
      <name val="Times New Roman"/>
      <family val="1"/>
      <charset val="204"/>
    </font>
    <font>
      <b/>
      <sz val="10"/>
      <color theme="1"/>
      <name val="Times New Roman"/>
      <family val="1"/>
      <charset val="204"/>
    </font>
    <font>
      <sz val="9"/>
      <color theme="1"/>
      <name val="Times New Roman"/>
      <family val="1"/>
      <charset val="204"/>
    </font>
    <font>
      <sz val="11"/>
      <color theme="1"/>
      <name val="Times New Roman"/>
      <family val="1"/>
      <charset val="204"/>
    </font>
    <font>
      <b/>
      <sz val="9"/>
      <color theme="1"/>
      <name val="Times New Roman"/>
      <family val="1"/>
      <charset val="204"/>
    </font>
    <font>
      <b/>
      <sz val="11"/>
      <color theme="1"/>
      <name val="Calibri"/>
      <family val="2"/>
      <scheme val="minor"/>
    </font>
    <font>
      <sz val="9"/>
      <color rgb="FFFF0000"/>
      <name val="Times New Roman"/>
      <family val="1"/>
      <charset val="204"/>
    </font>
    <font>
      <sz val="10"/>
      <name val="Times New Roman"/>
      <family val="1"/>
      <charset val="204"/>
    </font>
    <font>
      <sz val="9"/>
      <name val="Times New Roman"/>
      <family val="1"/>
      <charset val="204"/>
    </font>
    <font>
      <sz val="11"/>
      <color theme="1"/>
      <name val="Calibri"/>
      <family val="2"/>
      <scheme val="minor"/>
    </font>
    <font>
      <b/>
      <sz val="10"/>
      <name val="Times New Roman"/>
      <family val="1"/>
      <charset val="204"/>
    </font>
    <font>
      <b/>
      <sz val="9"/>
      <color rgb="FFFF0000"/>
      <name val="Times New Roman"/>
      <family val="1"/>
      <charset val="204"/>
    </font>
  </fonts>
  <fills count="2">
    <fill>
      <patternFill patternType="none"/>
    </fill>
    <fill>
      <patternFill patternType="gray125"/>
    </fill>
  </fills>
  <borders count="8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medium">
        <color rgb="FF000000"/>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rgb="FF000000"/>
      </right>
      <top style="medium">
        <color indexed="64"/>
      </top>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rgb="FF000000"/>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style="thin">
        <color rgb="FF000000"/>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top/>
      <bottom style="thin">
        <color indexed="64"/>
      </bottom>
      <diagonal/>
    </border>
    <border>
      <left/>
      <right style="thin">
        <color rgb="FF000000"/>
      </right>
      <top/>
      <bottom style="thin">
        <color rgb="FF00000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rgb="FF000000"/>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rgb="FF000000"/>
      </left>
      <right/>
      <top/>
      <bottom style="medium">
        <color rgb="FF000000"/>
      </bottom>
      <diagonal/>
    </border>
    <border>
      <left/>
      <right style="medium">
        <color indexed="64"/>
      </right>
      <top/>
      <bottom style="medium">
        <color rgb="FF000000"/>
      </bottom>
      <diagonal/>
    </border>
    <border>
      <left style="medium">
        <color indexed="64"/>
      </left>
      <right/>
      <top/>
      <bottom style="thin">
        <color rgb="FF000000"/>
      </bottom>
      <diagonal/>
    </border>
    <border>
      <left/>
      <right/>
      <top/>
      <bottom style="thin">
        <color rgb="FF000000"/>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3" fontId="12" fillId="0" borderId="0" applyFont="0" applyFill="0" applyBorder="0" applyAlignment="0" applyProtection="0"/>
  </cellStyleXfs>
  <cellXfs count="168">
    <xf numFmtId="0" fontId="0" fillId="0" borderId="0" xfId="0"/>
    <xf numFmtId="0" fontId="1" fillId="0" borderId="0" xfId="0" applyFont="1" applyAlignment="1">
      <alignment horizontal="justify" vertical="center"/>
    </xf>
    <xf numFmtId="0" fontId="3" fillId="0" borderId="4" xfId="0" applyFont="1" applyFill="1" applyBorder="1" applyAlignment="1">
      <alignment horizontal="center" vertical="center" wrapText="1"/>
    </xf>
    <xf numFmtId="0" fontId="1" fillId="0" borderId="0" xfId="0" applyFont="1" applyAlignment="1">
      <alignment vertical="center"/>
    </xf>
    <xf numFmtId="0" fontId="1" fillId="0" borderId="6" xfId="0" applyFont="1" applyBorder="1" applyAlignment="1">
      <alignment horizontal="center" vertical="center"/>
    </xf>
    <xf numFmtId="0" fontId="1" fillId="0" borderId="0" xfId="0" applyFont="1" applyAlignment="1">
      <alignment horizontal="left" vertical="center"/>
    </xf>
    <xf numFmtId="0" fontId="3" fillId="0" borderId="5" xfId="0" applyFont="1" applyBorder="1" applyAlignment="1">
      <alignment horizontal="center" vertical="center" wrapText="1"/>
    </xf>
    <xf numFmtId="0" fontId="1" fillId="0" borderId="0" xfId="0" applyFont="1" applyFill="1" applyAlignment="1">
      <alignment horizontal="right" vertical="center"/>
    </xf>
    <xf numFmtId="0" fontId="0" fillId="0" borderId="0" xfId="0" applyFill="1"/>
    <xf numFmtId="164" fontId="3" fillId="0" borderId="1" xfId="0" applyNumberFormat="1" applyFont="1" applyFill="1" applyBorder="1" applyAlignment="1">
      <alignment horizontal="center" vertical="center" wrapText="1"/>
    </xf>
    <xf numFmtId="0" fontId="1" fillId="0" borderId="0" xfId="0" applyFont="1" applyAlignment="1">
      <alignment horizontal="center" vertical="center"/>
    </xf>
    <xf numFmtId="164" fontId="4" fillId="0" borderId="14" xfId="0" applyNumberFormat="1" applyFont="1" applyFill="1" applyBorder="1" applyAlignment="1">
      <alignment horizontal="center" vertical="center" wrapText="1"/>
    </xf>
    <xf numFmtId="0" fontId="6" fillId="0" borderId="0" xfId="0" applyFont="1"/>
    <xf numFmtId="0" fontId="6" fillId="0" borderId="0" xfId="0" applyFont="1" applyFill="1"/>
    <xf numFmtId="0" fontId="2" fillId="0" borderId="0" xfId="0" applyFont="1" applyAlignment="1">
      <alignment horizontal="center" vertical="center" shrinkToFit="1"/>
    </xf>
    <xf numFmtId="0" fontId="3" fillId="0" borderId="16"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5" xfId="0" applyFont="1" applyBorder="1" applyAlignment="1">
      <alignment vertical="center" wrapText="1"/>
    </xf>
    <xf numFmtId="0" fontId="5" fillId="0" borderId="25"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5" fillId="0" borderId="25" xfId="0" applyFont="1" applyFill="1" applyBorder="1" applyAlignment="1">
      <alignment horizontal="center" vertical="center" wrapText="1"/>
    </xf>
    <xf numFmtId="0" fontId="5" fillId="0" borderId="34" xfId="0" applyFont="1" applyBorder="1" applyAlignment="1">
      <alignment horizontal="justify" vertical="center" wrapText="1"/>
    </xf>
    <xf numFmtId="164" fontId="4" fillId="0" borderId="44"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0" fontId="8" fillId="0" borderId="0" xfId="0" applyFont="1" applyFill="1"/>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center" vertical="center" wrapText="1"/>
    </xf>
    <xf numFmtId="0" fontId="7" fillId="0" borderId="43" xfId="0" applyFont="1" applyFill="1" applyBorder="1" applyAlignment="1">
      <alignment horizontal="center" vertical="center" wrapText="1"/>
    </xf>
    <xf numFmtId="0" fontId="3" fillId="0" borderId="50" xfId="0" applyFont="1" applyFill="1" applyBorder="1" applyAlignment="1">
      <alignment horizontal="center" vertical="center" wrapText="1"/>
    </xf>
    <xf numFmtId="164" fontId="10" fillId="0" borderId="50" xfId="0" applyNumberFormat="1" applyFont="1" applyBorder="1" applyAlignment="1">
      <alignment horizontal="center" vertical="center" wrapText="1"/>
    </xf>
    <xf numFmtId="0" fontId="9" fillId="0" borderId="51" xfId="0" applyFont="1" applyBorder="1" applyAlignment="1">
      <alignment vertical="center" wrapText="1"/>
    </xf>
    <xf numFmtId="164"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2" xfId="0" applyFont="1" applyFill="1" applyBorder="1" applyAlignment="1">
      <alignment horizontal="center" vertical="center" wrapText="1"/>
    </xf>
    <xf numFmtId="164" fontId="4" fillId="0" borderId="57" xfId="0" applyNumberFormat="1" applyFont="1" applyBorder="1" applyAlignment="1">
      <alignment horizontal="center" vertical="center" wrapText="1"/>
    </xf>
    <xf numFmtId="164" fontId="4" fillId="0" borderId="52" xfId="0"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164" fontId="3" fillId="0" borderId="58"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30" xfId="0" applyFont="1" applyBorder="1" applyAlignment="1">
      <alignment horizontal="center" vertical="center" wrapText="1"/>
    </xf>
    <xf numFmtId="0" fontId="5" fillId="0" borderId="30" xfId="0" applyFont="1" applyBorder="1" applyAlignment="1">
      <alignment horizontal="justify" vertical="center" wrapText="1"/>
    </xf>
    <xf numFmtId="0" fontId="3" fillId="0" borderId="28" xfId="0" applyFont="1" applyBorder="1" applyAlignment="1">
      <alignment horizontal="center" vertical="center" wrapText="1"/>
    </xf>
    <xf numFmtId="0" fontId="5" fillId="0" borderId="32"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5" fillId="0" borderId="34" xfId="0" applyFont="1" applyBorder="1" applyAlignment="1">
      <alignment horizontal="center" vertical="center" wrapText="1"/>
    </xf>
    <xf numFmtId="0" fontId="4" fillId="0" borderId="73" xfId="0" applyFont="1" applyBorder="1" applyAlignment="1">
      <alignment horizontal="center" vertical="center" wrapText="1"/>
    </xf>
    <xf numFmtId="164" fontId="13" fillId="0" borderId="67" xfId="0" applyNumberFormat="1" applyFont="1" applyBorder="1" applyAlignment="1">
      <alignment horizontal="center" vertical="center" wrapText="1"/>
    </xf>
    <xf numFmtId="0" fontId="14" fillId="0" borderId="72" xfId="0" applyFont="1" applyBorder="1" applyAlignment="1">
      <alignment vertical="center" wrapText="1"/>
    </xf>
    <xf numFmtId="0" fontId="8" fillId="0" borderId="0" xfId="0" applyFont="1"/>
    <xf numFmtId="0" fontId="4" fillId="0" borderId="4" xfId="0" applyFont="1" applyFill="1" applyBorder="1" applyAlignment="1">
      <alignment horizontal="center" vertical="center" wrapText="1"/>
    </xf>
    <xf numFmtId="164" fontId="4" fillId="0" borderId="4" xfId="0" applyNumberFormat="1" applyFont="1" applyBorder="1" applyAlignment="1">
      <alignment horizontal="center" vertical="center" wrapText="1"/>
    </xf>
    <xf numFmtId="164" fontId="4" fillId="0" borderId="16" xfId="0" applyNumberFormat="1" applyFont="1" applyBorder="1" applyAlignment="1">
      <alignment horizontal="center" vertical="center" wrapText="1"/>
    </xf>
    <xf numFmtId="0" fontId="4" fillId="0" borderId="46" xfId="0" applyFont="1" applyFill="1" applyBorder="1" applyAlignment="1">
      <alignment horizontal="center" vertical="center" wrapText="1"/>
    </xf>
    <xf numFmtId="164" fontId="4" fillId="0" borderId="46"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11" fillId="0" borderId="76" xfId="0" applyFont="1" applyBorder="1" applyAlignment="1">
      <alignment horizontal="center" vertical="center" wrapText="1"/>
    </xf>
    <xf numFmtId="164" fontId="4" fillId="0" borderId="79" xfId="0" applyNumberFormat="1" applyFont="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81" xfId="0" applyFont="1" applyFill="1" applyBorder="1" applyAlignment="1">
      <alignment horizontal="center" vertical="center" wrapText="1"/>
    </xf>
    <xf numFmtId="0" fontId="3" fillId="0" borderId="1"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84" xfId="0" applyNumberFormat="1" applyFont="1" applyFill="1" applyBorder="1" applyAlignment="1">
      <alignment horizontal="center" vertical="center" wrapText="1"/>
    </xf>
    <xf numFmtId="164" fontId="4" fillId="0" borderId="86" xfId="0" applyNumberFormat="1" applyFont="1" applyBorder="1" applyAlignment="1">
      <alignment horizontal="center" vertical="center" wrapText="1"/>
    </xf>
    <xf numFmtId="164" fontId="4" fillId="0" borderId="87" xfId="0" applyNumberFormat="1" applyFont="1" applyBorder="1" applyAlignment="1">
      <alignment horizontal="center" vertical="center" wrapText="1"/>
    </xf>
    <xf numFmtId="164" fontId="4" fillId="0" borderId="88" xfId="0"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164" fontId="3" fillId="0" borderId="42" xfId="1" applyNumberFormat="1" applyFont="1" applyBorder="1" applyAlignment="1">
      <alignment horizontal="center" vertical="center" wrapText="1"/>
    </xf>
    <xf numFmtId="0" fontId="4" fillId="0" borderId="85" xfId="0" applyFont="1" applyBorder="1" applyAlignment="1">
      <alignment horizontal="center" vertical="center" wrapText="1"/>
    </xf>
    <xf numFmtId="0" fontId="4" fillId="0" borderId="85"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62" xfId="0" applyFont="1" applyBorder="1" applyAlignment="1">
      <alignment horizontal="center" vertical="center" wrapText="1"/>
    </xf>
    <xf numFmtId="0" fontId="3" fillId="0" borderId="12" xfId="0" applyFont="1" applyFill="1" applyBorder="1" applyAlignment="1">
      <alignment horizontal="center" vertical="center" wrapText="1"/>
    </xf>
    <xf numFmtId="0" fontId="6" fillId="0" borderId="65" xfId="0" applyFont="1" applyBorder="1" applyAlignment="1">
      <alignment horizontal="center" vertical="center" wrapText="1"/>
    </xf>
    <xf numFmtId="49" fontId="3" fillId="0" borderId="45"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46"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3" fillId="0" borderId="4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4"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shrinkToFi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2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60" xfId="0" applyFont="1" applyFill="1" applyBorder="1" applyAlignment="1">
      <alignment horizontal="center" vertical="center" wrapText="1"/>
    </xf>
    <xf numFmtId="0" fontId="6" fillId="0" borderId="64" xfId="0" applyFont="1" applyBorder="1" applyAlignment="1">
      <alignment horizontal="center" vertical="center" wrapText="1"/>
    </xf>
    <xf numFmtId="0" fontId="4"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6" xfId="0" applyFont="1" applyFill="1" applyBorder="1" applyAlignment="1">
      <alignment vertical="center" wrapText="1"/>
    </xf>
    <xf numFmtId="0" fontId="3" fillId="0" borderId="5" xfId="0" applyFont="1" applyFill="1" applyBorder="1" applyAlignment="1">
      <alignment vertical="center" wrapText="1"/>
    </xf>
    <xf numFmtId="0" fontId="3" fillId="0" borderId="37" xfId="0" applyFont="1" applyFill="1" applyBorder="1" applyAlignment="1">
      <alignment vertical="center" wrapText="1"/>
    </xf>
    <xf numFmtId="0" fontId="4" fillId="0" borderId="3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2"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abSelected="1" zoomScale="80" zoomScaleNormal="80" workbookViewId="0">
      <selection activeCell="D69" sqref="D69"/>
    </sheetView>
  </sheetViews>
  <sheetFormatPr defaultRowHeight="14.4" x14ac:dyDescent="0.3"/>
  <cols>
    <col min="1" max="1" width="5.6640625" customWidth="1"/>
    <col min="2" max="2" width="32.88671875" customWidth="1"/>
    <col min="3" max="3" width="18.33203125" customWidth="1"/>
    <col min="4" max="4" width="14.33203125" style="8" customWidth="1"/>
    <col min="5" max="5" width="15.6640625" customWidth="1"/>
    <col min="6" max="6" width="13.44140625" customWidth="1"/>
    <col min="7" max="7" width="15.44140625" customWidth="1"/>
    <col min="8" max="8" width="14" customWidth="1"/>
    <col min="9" max="9" width="15.33203125" customWidth="1"/>
    <col min="10" max="10" width="20.6640625" customWidth="1"/>
  </cols>
  <sheetData>
    <row r="1" spans="1:10" ht="15.6" x14ac:dyDescent="0.3">
      <c r="A1" s="115" t="s">
        <v>0</v>
      </c>
      <c r="B1" s="115"/>
      <c r="C1" s="115"/>
      <c r="D1" s="115"/>
      <c r="E1" s="115"/>
      <c r="F1" s="115"/>
      <c r="G1" s="115"/>
      <c r="H1" s="115"/>
      <c r="I1" s="115"/>
      <c r="J1" s="115"/>
    </row>
    <row r="2" spans="1:10" ht="15.6" x14ac:dyDescent="0.3">
      <c r="A2" s="115" t="s">
        <v>1</v>
      </c>
      <c r="B2" s="115"/>
      <c r="C2" s="115"/>
      <c r="D2" s="115"/>
      <c r="E2" s="115"/>
      <c r="F2" s="115"/>
      <c r="G2" s="115"/>
      <c r="H2" s="115"/>
      <c r="I2" s="115"/>
      <c r="J2" s="115"/>
    </row>
    <row r="3" spans="1:10" ht="15.6" x14ac:dyDescent="0.3">
      <c r="A3" s="3"/>
      <c r="B3" s="3"/>
      <c r="C3" s="3"/>
      <c r="D3" s="7" t="s">
        <v>18</v>
      </c>
      <c r="E3" s="10" t="s">
        <v>19</v>
      </c>
      <c r="F3" s="4" t="s">
        <v>49</v>
      </c>
      <c r="G3" s="5" t="s">
        <v>40</v>
      </c>
      <c r="H3" s="3"/>
      <c r="I3" s="3"/>
      <c r="J3" s="3"/>
    </row>
    <row r="4" spans="1:10" ht="15.6" x14ac:dyDescent="0.3">
      <c r="A4" s="10"/>
      <c r="B4" s="12"/>
      <c r="C4" s="12"/>
      <c r="D4" s="13"/>
      <c r="E4" s="12"/>
      <c r="F4" s="12"/>
      <c r="G4" s="12"/>
      <c r="H4" s="12"/>
      <c r="I4" s="12"/>
      <c r="J4" s="12"/>
    </row>
    <row r="5" spans="1:10" ht="27.75" customHeight="1" x14ac:dyDescent="0.3">
      <c r="A5" s="117" t="s">
        <v>26</v>
      </c>
      <c r="B5" s="117"/>
      <c r="C5" s="117"/>
      <c r="D5" s="117"/>
      <c r="E5" s="12"/>
      <c r="F5" s="12"/>
      <c r="G5" s="12"/>
      <c r="H5" s="12"/>
      <c r="I5" s="12"/>
      <c r="J5" s="12"/>
    </row>
    <row r="6" spans="1:10" x14ac:dyDescent="0.3">
      <c r="A6" s="116" t="s">
        <v>2</v>
      </c>
      <c r="B6" s="116"/>
      <c r="C6" s="116"/>
      <c r="D6" s="116"/>
      <c r="E6" s="12"/>
      <c r="F6" s="12"/>
      <c r="G6" s="12"/>
      <c r="H6" s="12"/>
      <c r="I6" s="12"/>
      <c r="J6" s="12"/>
    </row>
    <row r="7" spans="1:10" ht="15" customHeight="1" x14ac:dyDescent="0.3">
      <c r="A7" s="118" t="s">
        <v>21</v>
      </c>
      <c r="B7" s="118"/>
      <c r="C7" s="118"/>
      <c r="D7" s="118"/>
      <c r="E7" s="12"/>
      <c r="F7" s="12"/>
      <c r="G7" s="12"/>
      <c r="H7" s="12"/>
      <c r="I7" s="12"/>
      <c r="J7" s="12"/>
    </row>
    <row r="8" spans="1:10" x14ac:dyDescent="0.3">
      <c r="A8" s="116" t="s">
        <v>3</v>
      </c>
      <c r="B8" s="116"/>
      <c r="C8" s="116"/>
      <c r="D8" s="116"/>
      <c r="E8" s="12"/>
      <c r="F8" s="12"/>
      <c r="G8" s="12"/>
      <c r="H8" s="12"/>
      <c r="I8" s="12"/>
      <c r="J8" s="12"/>
    </row>
    <row r="9" spans="1:10" ht="15" thickBot="1" x14ac:dyDescent="0.35">
      <c r="A9" s="14"/>
      <c r="B9" s="14"/>
      <c r="C9" s="14"/>
      <c r="D9" s="14"/>
      <c r="E9" s="12"/>
      <c r="F9" s="12"/>
      <c r="G9" s="12"/>
      <c r="H9" s="12"/>
      <c r="I9" s="12"/>
      <c r="J9" s="12"/>
    </row>
    <row r="10" spans="1:10" ht="27.75" customHeight="1" x14ac:dyDescent="0.3">
      <c r="A10" s="132" t="s">
        <v>4</v>
      </c>
      <c r="B10" s="129" t="s">
        <v>45</v>
      </c>
      <c r="C10" s="129" t="s">
        <v>46</v>
      </c>
      <c r="D10" s="134" t="s">
        <v>5</v>
      </c>
      <c r="E10" s="129" t="s">
        <v>6</v>
      </c>
      <c r="F10" s="139" t="s">
        <v>7</v>
      </c>
      <c r="G10" s="119" t="s">
        <v>20</v>
      </c>
      <c r="H10" s="128" t="s">
        <v>8</v>
      </c>
      <c r="I10" s="129"/>
      <c r="J10" s="130" t="s">
        <v>48</v>
      </c>
    </row>
    <row r="11" spans="1:10" ht="35.25" customHeight="1" x14ac:dyDescent="0.3">
      <c r="A11" s="133"/>
      <c r="B11" s="138"/>
      <c r="C11" s="138"/>
      <c r="D11" s="135"/>
      <c r="E11" s="138"/>
      <c r="F11" s="140"/>
      <c r="G11" s="120"/>
      <c r="H11" s="16" t="s">
        <v>9</v>
      </c>
      <c r="I11" s="42" t="s">
        <v>10</v>
      </c>
      <c r="J11" s="131"/>
    </row>
    <row r="12" spans="1:10" ht="34.799999999999997" customHeight="1" x14ac:dyDescent="0.3">
      <c r="A12" s="133"/>
      <c r="B12" s="138"/>
      <c r="C12" s="138"/>
      <c r="D12" s="135"/>
      <c r="E12" s="138"/>
      <c r="F12" s="140"/>
      <c r="G12" s="121"/>
      <c r="H12" s="16" t="s">
        <v>47</v>
      </c>
      <c r="I12" s="42" t="s">
        <v>11</v>
      </c>
      <c r="J12" s="131"/>
    </row>
    <row r="13" spans="1:10" x14ac:dyDescent="0.3">
      <c r="A13" s="41">
        <v>1</v>
      </c>
      <c r="B13" s="42">
        <v>2</v>
      </c>
      <c r="C13" s="42">
        <v>3</v>
      </c>
      <c r="D13" s="39">
        <v>4</v>
      </c>
      <c r="E13" s="42">
        <v>5</v>
      </c>
      <c r="F13" s="42">
        <v>6</v>
      </c>
      <c r="G13" s="6">
        <v>7</v>
      </c>
      <c r="H13" s="42">
        <v>8</v>
      </c>
      <c r="I13" s="42">
        <v>9</v>
      </c>
      <c r="J13" s="40">
        <v>10</v>
      </c>
    </row>
    <row r="14" spans="1:10" ht="30.6" customHeight="1" x14ac:dyDescent="0.3">
      <c r="A14" s="122" t="s">
        <v>27</v>
      </c>
      <c r="B14" s="123"/>
      <c r="C14" s="123"/>
      <c r="D14" s="123"/>
      <c r="E14" s="123"/>
      <c r="F14" s="123"/>
      <c r="G14" s="123"/>
      <c r="H14" s="123"/>
      <c r="I14" s="123"/>
      <c r="J14" s="124"/>
    </row>
    <row r="15" spans="1:10" ht="15.6" customHeight="1" x14ac:dyDescent="0.3">
      <c r="A15" s="53">
        <v>1</v>
      </c>
      <c r="B15" s="127" t="s">
        <v>28</v>
      </c>
      <c r="C15" s="123"/>
      <c r="D15" s="123"/>
      <c r="E15" s="123"/>
      <c r="F15" s="123"/>
      <c r="G15" s="123"/>
      <c r="H15" s="123"/>
      <c r="I15" s="123"/>
      <c r="J15" s="124"/>
    </row>
    <row r="16" spans="1:10" ht="103.8" customHeight="1" x14ac:dyDescent="0.3">
      <c r="A16" s="92" t="s">
        <v>29</v>
      </c>
      <c r="B16" s="95" t="s">
        <v>37</v>
      </c>
      <c r="C16" s="125" t="s">
        <v>22</v>
      </c>
      <c r="D16" s="39" t="s">
        <v>14</v>
      </c>
      <c r="E16" s="24">
        <v>127626.4</v>
      </c>
      <c r="F16" s="24">
        <f>E16</f>
        <v>127626.4</v>
      </c>
      <c r="G16" s="24">
        <f>39284.86+41975.95</f>
        <v>81260.81</v>
      </c>
      <c r="H16" s="24">
        <f>G16-F16</f>
        <v>-46365.59</v>
      </c>
      <c r="I16" s="9">
        <f>G16/F16*100</f>
        <v>63.670847097465732</v>
      </c>
      <c r="J16" s="136" t="s">
        <v>50</v>
      </c>
    </row>
    <row r="17" spans="1:10" ht="100.2" customHeight="1" x14ac:dyDescent="0.3">
      <c r="A17" s="93"/>
      <c r="B17" s="96"/>
      <c r="C17" s="126"/>
      <c r="D17" s="39" t="s">
        <v>15</v>
      </c>
      <c r="E17" s="25">
        <v>23877.7</v>
      </c>
      <c r="F17" s="25">
        <f>E17</f>
        <v>23877.7</v>
      </c>
      <c r="G17" s="25">
        <f>9288.82+3870.29+4703.32+1416.6+1445.86</f>
        <v>20724.89</v>
      </c>
      <c r="H17" s="24">
        <f t="shared" ref="H17:H23" si="0">G17-F17</f>
        <v>-3152.8100000000013</v>
      </c>
      <c r="I17" s="9">
        <f t="shared" ref="I17:I23" si="1">G17/F17*100</f>
        <v>86.796006315516152</v>
      </c>
      <c r="J17" s="137"/>
    </row>
    <row r="18" spans="1:10" ht="46.8" customHeight="1" x14ac:dyDescent="0.3">
      <c r="A18" s="93"/>
      <c r="B18" s="96"/>
      <c r="C18" s="90" t="s">
        <v>30</v>
      </c>
      <c r="D18" s="39" t="s">
        <v>14</v>
      </c>
      <c r="E18" s="24">
        <v>0</v>
      </c>
      <c r="F18" s="24">
        <v>0</v>
      </c>
      <c r="G18" s="24">
        <v>0</v>
      </c>
      <c r="H18" s="24">
        <f t="shared" si="0"/>
        <v>0</v>
      </c>
      <c r="I18" s="9">
        <v>0</v>
      </c>
      <c r="J18" s="17"/>
    </row>
    <row r="19" spans="1:10" ht="44.4" customHeight="1" x14ac:dyDescent="0.3">
      <c r="A19" s="93"/>
      <c r="B19" s="96"/>
      <c r="C19" s="91"/>
      <c r="D19" s="35" t="s">
        <v>15</v>
      </c>
      <c r="E19" s="36">
        <v>7000</v>
      </c>
      <c r="F19" s="36">
        <v>7000</v>
      </c>
      <c r="G19" s="36">
        <v>7000</v>
      </c>
      <c r="H19" s="24">
        <f t="shared" si="0"/>
        <v>0</v>
      </c>
      <c r="I19" s="9">
        <f t="shared" si="1"/>
        <v>100</v>
      </c>
      <c r="J19" s="37"/>
    </row>
    <row r="20" spans="1:10" s="61" customFormat="1" ht="24" customHeight="1" x14ac:dyDescent="0.3">
      <c r="A20" s="94"/>
      <c r="B20" s="97"/>
      <c r="C20" s="98" t="s">
        <v>43</v>
      </c>
      <c r="D20" s="99"/>
      <c r="E20" s="59">
        <f>SUM(E16:E19)</f>
        <v>158504.1</v>
      </c>
      <c r="F20" s="59">
        <f t="shared" ref="F20:G20" si="2">SUM(F16:F19)</f>
        <v>158504.1</v>
      </c>
      <c r="G20" s="59">
        <f t="shared" si="2"/>
        <v>108985.7</v>
      </c>
      <c r="H20" s="67">
        <f t="shared" si="0"/>
        <v>-49518.400000000009</v>
      </c>
      <c r="I20" s="29">
        <f t="shared" si="1"/>
        <v>68.758915384523164</v>
      </c>
      <c r="J20" s="60"/>
    </row>
    <row r="21" spans="1:10" ht="45" customHeight="1" x14ac:dyDescent="0.3">
      <c r="A21" s="112"/>
      <c r="B21" s="109" t="s">
        <v>12</v>
      </c>
      <c r="C21" s="85"/>
      <c r="D21" s="55" t="s">
        <v>14</v>
      </c>
      <c r="E21" s="24">
        <f>E16</f>
        <v>127626.4</v>
      </c>
      <c r="F21" s="24">
        <f>F16</f>
        <v>127626.4</v>
      </c>
      <c r="G21" s="24">
        <f>G16</f>
        <v>81260.81</v>
      </c>
      <c r="H21" s="24">
        <f t="shared" si="0"/>
        <v>-46365.59</v>
      </c>
      <c r="I21" s="9">
        <f t="shared" si="1"/>
        <v>63.670847097465732</v>
      </c>
      <c r="J21" s="18" t="s">
        <v>13</v>
      </c>
    </row>
    <row r="22" spans="1:10" ht="33.6" customHeight="1" x14ac:dyDescent="0.3">
      <c r="A22" s="113"/>
      <c r="B22" s="110"/>
      <c r="C22" s="87"/>
      <c r="D22" s="55" t="s">
        <v>15</v>
      </c>
      <c r="E22" s="25">
        <f>E17+E19</f>
        <v>30877.7</v>
      </c>
      <c r="F22" s="25">
        <f>F17+F19</f>
        <v>30877.7</v>
      </c>
      <c r="G22" s="25">
        <f>G17+G19</f>
        <v>27724.89</v>
      </c>
      <c r="H22" s="24">
        <f t="shared" si="0"/>
        <v>-3152.8100000000013</v>
      </c>
      <c r="I22" s="9">
        <f t="shared" si="1"/>
        <v>89.789362549671765</v>
      </c>
      <c r="J22" s="18" t="s">
        <v>13</v>
      </c>
    </row>
    <row r="23" spans="1:10" ht="30" customHeight="1" x14ac:dyDescent="0.3">
      <c r="A23" s="114"/>
      <c r="B23" s="111"/>
      <c r="C23" s="89"/>
      <c r="D23" s="62" t="s">
        <v>43</v>
      </c>
      <c r="E23" s="63">
        <f>SUM(E21:E22)</f>
        <v>158504.1</v>
      </c>
      <c r="F23" s="63">
        <f>SUM(F21:F22)</f>
        <v>158504.1</v>
      </c>
      <c r="G23" s="63">
        <f>SUM(G21:G22)</f>
        <v>108985.7</v>
      </c>
      <c r="H23" s="67">
        <f t="shared" si="0"/>
        <v>-49518.400000000009</v>
      </c>
      <c r="I23" s="29">
        <f t="shared" si="1"/>
        <v>68.758915384523164</v>
      </c>
      <c r="J23" s="57"/>
    </row>
    <row r="24" spans="1:10" ht="22.2" customHeight="1" x14ac:dyDescent="0.3">
      <c r="A24" s="103" t="s">
        <v>31</v>
      </c>
      <c r="B24" s="104"/>
      <c r="C24" s="104"/>
      <c r="D24" s="104"/>
      <c r="E24" s="104"/>
      <c r="F24" s="104"/>
      <c r="G24" s="104"/>
      <c r="H24" s="104"/>
      <c r="I24" s="104"/>
      <c r="J24" s="105"/>
    </row>
    <row r="25" spans="1:10" ht="105.6" customHeight="1" x14ac:dyDescent="0.3">
      <c r="A25" s="92" t="s">
        <v>32</v>
      </c>
      <c r="B25" s="100" t="s">
        <v>33</v>
      </c>
      <c r="C25" s="100" t="s">
        <v>22</v>
      </c>
      <c r="D25" s="15" t="s">
        <v>14</v>
      </c>
      <c r="E25" s="26">
        <v>15364.3</v>
      </c>
      <c r="F25" s="26">
        <f>E25</f>
        <v>15364.3</v>
      </c>
      <c r="G25" s="26">
        <v>0</v>
      </c>
      <c r="H25" s="24">
        <f>G25-F25</f>
        <v>-15364.3</v>
      </c>
      <c r="I25" s="26">
        <v>0</v>
      </c>
      <c r="J25" s="106" t="s">
        <v>51</v>
      </c>
    </row>
    <row r="26" spans="1:10" ht="67.2" customHeight="1" x14ac:dyDescent="0.3">
      <c r="A26" s="93"/>
      <c r="B26" s="101"/>
      <c r="C26" s="101"/>
      <c r="D26" s="2" t="s">
        <v>15</v>
      </c>
      <c r="E26" s="27">
        <v>84314.6</v>
      </c>
      <c r="F26" s="27">
        <f>E26</f>
        <v>84314.6</v>
      </c>
      <c r="G26" s="27">
        <f>305.69+50968.67</f>
        <v>51274.36</v>
      </c>
      <c r="H26" s="24">
        <f>G26-F26</f>
        <v>-33040.240000000005</v>
      </c>
      <c r="I26" s="26">
        <f t="shared" ref="I26:I30" si="3">G26/F26*100</f>
        <v>60.813145054355942</v>
      </c>
      <c r="J26" s="107"/>
    </row>
    <row r="27" spans="1:10" ht="69" customHeight="1" x14ac:dyDescent="0.3">
      <c r="A27" s="94"/>
      <c r="B27" s="102"/>
      <c r="C27" s="102"/>
      <c r="D27" s="62" t="s">
        <v>43</v>
      </c>
      <c r="E27" s="63">
        <f>SUM(E25:E26)</f>
        <v>99678.900000000009</v>
      </c>
      <c r="F27" s="63">
        <f>SUM(F25:F26)</f>
        <v>99678.900000000009</v>
      </c>
      <c r="G27" s="63">
        <f>SUM(G25:G26)</f>
        <v>51274.36</v>
      </c>
      <c r="H27" s="67">
        <f>G27-F27</f>
        <v>-48404.540000000008</v>
      </c>
      <c r="I27" s="64">
        <f t="shared" si="3"/>
        <v>51.439532338338402</v>
      </c>
      <c r="J27" s="108"/>
    </row>
    <row r="28" spans="1:10" ht="40.200000000000003" customHeight="1" x14ac:dyDescent="0.3">
      <c r="A28" s="82"/>
      <c r="B28" s="84" t="s">
        <v>23</v>
      </c>
      <c r="C28" s="85"/>
      <c r="D28" s="2" t="s">
        <v>14</v>
      </c>
      <c r="E28" s="27">
        <f>E25</f>
        <v>15364.3</v>
      </c>
      <c r="F28" s="27">
        <f>E28</f>
        <v>15364.3</v>
      </c>
      <c r="G28" s="27">
        <v>0</v>
      </c>
      <c r="H28" s="24">
        <f t="shared" ref="H28:H30" si="4">G28-F28</f>
        <v>-15364.3</v>
      </c>
      <c r="I28" s="26">
        <v>0</v>
      </c>
      <c r="J28" s="20"/>
    </row>
    <row r="29" spans="1:10" ht="30.6" customHeight="1" x14ac:dyDescent="0.3">
      <c r="A29" s="82"/>
      <c r="B29" s="86"/>
      <c r="C29" s="87"/>
      <c r="D29" s="2" t="s">
        <v>15</v>
      </c>
      <c r="E29" s="27">
        <f>E26</f>
        <v>84314.6</v>
      </c>
      <c r="F29" s="27">
        <f>F26</f>
        <v>84314.6</v>
      </c>
      <c r="G29" s="27">
        <f>G26</f>
        <v>51274.36</v>
      </c>
      <c r="H29" s="24">
        <f t="shared" si="4"/>
        <v>-33040.240000000005</v>
      </c>
      <c r="I29" s="26">
        <f t="shared" si="3"/>
        <v>60.813145054355942</v>
      </c>
      <c r="J29" s="22"/>
    </row>
    <row r="30" spans="1:10" ht="20.399999999999999" customHeight="1" x14ac:dyDescent="0.3">
      <c r="A30" s="83"/>
      <c r="B30" s="88"/>
      <c r="C30" s="89"/>
      <c r="D30" s="62" t="s">
        <v>43</v>
      </c>
      <c r="E30" s="63">
        <f>SUM(E28:E29)</f>
        <v>99678.900000000009</v>
      </c>
      <c r="F30" s="63">
        <f>SUM(F28:F29)</f>
        <v>99678.900000000009</v>
      </c>
      <c r="G30" s="63">
        <f>SUM(G28:G29)</f>
        <v>51274.36</v>
      </c>
      <c r="H30" s="67">
        <f t="shared" si="4"/>
        <v>-48404.540000000008</v>
      </c>
      <c r="I30" s="64">
        <f t="shared" si="3"/>
        <v>51.439532338338402</v>
      </c>
      <c r="J30" s="20"/>
    </row>
    <row r="31" spans="1:10" ht="32.4" customHeight="1" x14ac:dyDescent="0.3">
      <c r="A31" s="103" t="s">
        <v>34</v>
      </c>
      <c r="B31" s="104"/>
      <c r="C31" s="104"/>
      <c r="D31" s="104"/>
      <c r="E31" s="104"/>
      <c r="F31" s="104"/>
      <c r="G31" s="104"/>
      <c r="H31" s="104"/>
      <c r="I31" s="109"/>
      <c r="J31" s="105"/>
    </row>
    <row r="32" spans="1:10" ht="45" customHeight="1" x14ac:dyDescent="0.3">
      <c r="A32" s="92" t="s">
        <v>35</v>
      </c>
      <c r="B32" s="100" t="s">
        <v>44</v>
      </c>
      <c r="C32" s="100" t="s">
        <v>22</v>
      </c>
      <c r="D32" s="15" t="s">
        <v>14</v>
      </c>
      <c r="E32" s="26">
        <v>0</v>
      </c>
      <c r="F32" s="26">
        <v>0</v>
      </c>
      <c r="G32" s="26">
        <v>0</v>
      </c>
      <c r="H32" s="49">
        <v>0</v>
      </c>
      <c r="I32" s="27">
        <v>0</v>
      </c>
      <c r="J32" s="19"/>
    </row>
    <row r="33" spans="1:10" ht="51.6" customHeight="1" x14ac:dyDescent="0.3">
      <c r="A33" s="93"/>
      <c r="B33" s="101"/>
      <c r="C33" s="101"/>
      <c r="D33" s="2" t="s">
        <v>15</v>
      </c>
      <c r="E33" s="27">
        <v>15000</v>
      </c>
      <c r="F33" s="27">
        <v>15000</v>
      </c>
      <c r="G33" s="27">
        <v>11175</v>
      </c>
      <c r="H33" s="50">
        <f>G33-F33</f>
        <v>-3825</v>
      </c>
      <c r="I33" s="27">
        <f>G33/F33*100</f>
        <v>74.5</v>
      </c>
      <c r="J33" s="68" t="s">
        <v>39</v>
      </c>
    </row>
    <row r="34" spans="1:10" ht="25.95" customHeight="1" x14ac:dyDescent="0.3">
      <c r="A34" s="94"/>
      <c r="B34" s="102"/>
      <c r="C34" s="102"/>
      <c r="D34" s="62" t="s">
        <v>43</v>
      </c>
      <c r="E34" s="63">
        <f>SUM(E32:E33)</f>
        <v>15000</v>
      </c>
      <c r="F34" s="63">
        <f t="shared" ref="F34:G34" si="5">SUM(F32:F33)</f>
        <v>15000</v>
      </c>
      <c r="G34" s="63">
        <f t="shared" si="5"/>
        <v>11175</v>
      </c>
      <c r="H34" s="73">
        <f t="shared" ref="H34:H40" si="6">G34-F34</f>
        <v>-3825</v>
      </c>
      <c r="I34" s="63">
        <f>G34/F34*100</f>
        <v>74.5</v>
      </c>
      <c r="J34" s="54"/>
    </row>
    <row r="35" spans="1:10" ht="42.6" customHeight="1" x14ac:dyDescent="0.3">
      <c r="A35" s="144"/>
      <c r="B35" s="84" t="s">
        <v>24</v>
      </c>
      <c r="C35" s="85"/>
      <c r="D35" s="56" t="s">
        <v>14</v>
      </c>
      <c r="E35" s="27">
        <v>0</v>
      </c>
      <c r="F35" s="27">
        <v>0</v>
      </c>
      <c r="G35" s="27">
        <v>0</v>
      </c>
      <c r="H35" s="50">
        <f t="shared" si="6"/>
        <v>0</v>
      </c>
      <c r="I35" s="27">
        <v>0</v>
      </c>
      <c r="J35" s="51"/>
    </row>
    <row r="36" spans="1:10" ht="32.4" customHeight="1" x14ac:dyDescent="0.3">
      <c r="A36" s="144"/>
      <c r="B36" s="86"/>
      <c r="C36" s="87"/>
      <c r="D36" s="56" t="s">
        <v>15</v>
      </c>
      <c r="E36" s="27">
        <f>E33</f>
        <v>15000</v>
      </c>
      <c r="F36" s="27">
        <f>F33</f>
        <v>15000</v>
      </c>
      <c r="G36" s="27">
        <f>G33</f>
        <v>11175</v>
      </c>
      <c r="H36" s="50">
        <f t="shared" si="6"/>
        <v>-3825</v>
      </c>
      <c r="I36" s="27">
        <f t="shared" ref="I36:I40" si="7">G36/F36*100</f>
        <v>74.5</v>
      </c>
      <c r="J36" s="52"/>
    </row>
    <row r="37" spans="1:10" ht="28.8" customHeight="1" thickBot="1" x14ac:dyDescent="0.35">
      <c r="A37" s="145"/>
      <c r="B37" s="146"/>
      <c r="C37" s="147"/>
      <c r="D37" s="65" t="s">
        <v>43</v>
      </c>
      <c r="E37" s="66">
        <f>SUM(E35:E36)</f>
        <v>15000</v>
      </c>
      <c r="F37" s="66">
        <f>SUM(F35:F36)</f>
        <v>15000</v>
      </c>
      <c r="G37" s="66">
        <f>SUM(G35:G36)</f>
        <v>11175</v>
      </c>
      <c r="H37" s="75">
        <f t="shared" si="6"/>
        <v>-3825</v>
      </c>
      <c r="I37" s="66">
        <f t="shared" si="7"/>
        <v>74.5</v>
      </c>
      <c r="J37" s="58"/>
    </row>
    <row r="38" spans="1:10" ht="35.4" customHeight="1" thickBot="1" x14ac:dyDescent="0.35">
      <c r="A38" s="148" t="s">
        <v>42</v>
      </c>
      <c r="B38" s="149"/>
      <c r="C38" s="150"/>
      <c r="D38" s="45" t="s">
        <v>38</v>
      </c>
      <c r="E38" s="69">
        <f>E39+E40</f>
        <v>273183</v>
      </c>
      <c r="F38" s="47">
        <f t="shared" ref="F38" si="8">F39+F40</f>
        <v>273183</v>
      </c>
      <c r="G38" s="46">
        <f>G39+G40</f>
        <v>171435.06</v>
      </c>
      <c r="H38" s="76">
        <f t="shared" si="6"/>
        <v>-101747.94</v>
      </c>
      <c r="I38" s="76">
        <f t="shared" si="7"/>
        <v>62.754658964869705</v>
      </c>
      <c r="J38" s="80" t="s">
        <v>13</v>
      </c>
    </row>
    <row r="39" spans="1:10" s="8" customFormat="1" ht="45.6" customHeight="1" thickBot="1" x14ac:dyDescent="0.35">
      <c r="A39" s="151"/>
      <c r="B39" s="152"/>
      <c r="C39" s="153"/>
      <c r="D39" s="43" t="s">
        <v>14</v>
      </c>
      <c r="E39" s="23">
        <f>E35+E28+E21</f>
        <v>142990.69999999998</v>
      </c>
      <c r="F39" s="23">
        <f t="shared" ref="F39:G40" si="9">F35+F28+F21</f>
        <v>142990.69999999998</v>
      </c>
      <c r="G39" s="74">
        <f>G35+G28+G21</f>
        <v>81260.81</v>
      </c>
      <c r="H39" s="47">
        <f t="shared" si="6"/>
        <v>-61729.889999999985</v>
      </c>
      <c r="I39" s="47">
        <f t="shared" si="7"/>
        <v>56.82943715919987</v>
      </c>
      <c r="J39" s="81" t="s">
        <v>13</v>
      </c>
    </row>
    <row r="40" spans="1:10" s="8" customFormat="1" ht="31.8" customHeight="1" thickBot="1" x14ac:dyDescent="0.35">
      <c r="A40" s="154"/>
      <c r="B40" s="155"/>
      <c r="C40" s="156"/>
      <c r="D40" s="44" t="s">
        <v>15</v>
      </c>
      <c r="E40" s="11">
        <f>E36+E29+E22</f>
        <v>130192.3</v>
      </c>
      <c r="F40" s="11">
        <f t="shared" si="9"/>
        <v>130192.3</v>
      </c>
      <c r="G40" s="70">
        <f t="shared" si="9"/>
        <v>90174.25</v>
      </c>
      <c r="H40" s="77">
        <f t="shared" si="6"/>
        <v>-40018.050000000003</v>
      </c>
      <c r="I40" s="77">
        <f t="shared" si="7"/>
        <v>69.26235268906072</v>
      </c>
      <c r="J40" s="71" t="s">
        <v>13</v>
      </c>
    </row>
    <row r="41" spans="1:10" s="8" customFormat="1" ht="13.2" customHeight="1" x14ac:dyDescent="0.3">
      <c r="A41" s="141" t="s">
        <v>16</v>
      </c>
      <c r="B41" s="142"/>
      <c r="C41" s="142"/>
      <c r="D41" s="142"/>
      <c r="E41" s="142"/>
      <c r="F41" s="142"/>
      <c r="G41" s="142"/>
      <c r="H41" s="142"/>
      <c r="I41" s="142"/>
      <c r="J41" s="143"/>
    </row>
    <row r="42" spans="1:10" s="8" customFormat="1" ht="44.4" customHeight="1" x14ac:dyDescent="0.3">
      <c r="A42" s="157" t="s">
        <v>41</v>
      </c>
      <c r="B42" s="158"/>
      <c r="C42" s="90"/>
      <c r="D42" s="39" t="s">
        <v>14</v>
      </c>
      <c r="E42" s="9">
        <v>127626.4</v>
      </c>
      <c r="F42" s="9">
        <f>E42</f>
        <v>127626.4</v>
      </c>
      <c r="G42" s="9">
        <f>G21</f>
        <v>81260.81</v>
      </c>
      <c r="H42" s="48">
        <f>G42-F42</f>
        <v>-46365.59</v>
      </c>
      <c r="I42" s="9">
        <f t="shared" ref="I42:I44" si="10">G42/F42*100</f>
        <v>63.670847097465732</v>
      </c>
      <c r="J42" s="21" t="s">
        <v>13</v>
      </c>
    </row>
    <row r="43" spans="1:10" s="8" customFormat="1" ht="28.95" customHeight="1" x14ac:dyDescent="0.3">
      <c r="A43" s="159"/>
      <c r="B43" s="160"/>
      <c r="C43" s="161"/>
      <c r="D43" s="39" t="s">
        <v>15</v>
      </c>
      <c r="E43" s="9">
        <v>30877.7</v>
      </c>
      <c r="F43" s="9">
        <f>E43</f>
        <v>30877.7</v>
      </c>
      <c r="G43" s="9">
        <f>G22</f>
        <v>27724.89</v>
      </c>
      <c r="H43" s="48">
        <f>G43-F43</f>
        <v>-3152.8100000000013</v>
      </c>
      <c r="I43" s="9">
        <f t="shared" si="10"/>
        <v>89.789362549671765</v>
      </c>
      <c r="J43" s="21"/>
    </row>
    <row r="44" spans="1:10" s="31" customFormat="1" ht="22.8" customHeight="1" x14ac:dyDescent="0.3">
      <c r="A44" s="162"/>
      <c r="B44" s="163"/>
      <c r="C44" s="164"/>
      <c r="D44" s="28" t="s">
        <v>43</v>
      </c>
      <c r="E44" s="29">
        <f>E42+E43</f>
        <v>158504.1</v>
      </c>
      <c r="F44" s="29">
        <f t="shared" ref="F44:G44" si="11">F42+F43</f>
        <v>158504.1</v>
      </c>
      <c r="G44" s="29">
        <f t="shared" si="11"/>
        <v>108985.7</v>
      </c>
      <c r="H44" s="78">
        <f>G44-F44</f>
        <v>-49518.400000000009</v>
      </c>
      <c r="I44" s="29">
        <f t="shared" si="10"/>
        <v>68.758915384523164</v>
      </c>
      <c r="J44" s="30" t="s">
        <v>13</v>
      </c>
    </row>
    <row r="45" spans="1:10" s="8" customFormat="1" ht="13.2" customHeight="1" x14ac:dyDescent="0.3">
      <c r="A45" s="141" t="s">
        <v>16</v>
      </c>
      <c r="B45" s="142"/>
      <c r="C45" s="142"/>
      <c r="D45" s="142"/>
      <c r="E45" s="142"/>
      <c r="F45" s="142"/>
      <c r="G45" s="142"/>
      <c r="H45" s="142"/>
      <c r="I45" s="142"/>
      <c r="J45" s="143"/>
    </row>
    <row r="46" spans="1:10" s="8" customFormat="1" ht="46.2" customHeight="1" x14ac:dyDescent="0.3">
      <c r="A46" s="157" t="s">
        <v>25</v>
      </c>
      <c r="B46" s="158"/>
      <c r="C46" s="90"/>
      <c r="D46" s="39" t="s">
        <v>14</v>
      </c>
      <c r="E46" s="9">
        <f>E16+E25+E32</f>
        <v>142990.69999999998</v>
      </c>
      <c r="F46" s="9">
        <f>F16+F25+F32</f>
        <v>142990.69999999998</v>
      </c>
      <c r="G46" s="9">
        <f>G39</f>
        <v>81260.81</v>
      </c>
      <c r="H46" s="48">
        <f>G46-F46</f>
        <v>-61729.889999999985</v>
      </c>
      <c r="I46" s="9">
        <f t="shared" ref="I46:I48" si="12">G46/F46*100</f>
        <v>56.82943715919987</v>
      </c>
      <c r="J46" s="21" t="s">
        <v>13</v>
      </c>
    </row>
    <row r="47" spans="1:10" s="8" customFormat="1" ht="31.2" customHeight="1" x14ac:dyDescent="0.3">
      <c r="A47" s="159"/>
      <c r="B47" s="160"/>
      <c r="C47" s="161"/>
      <c r="D47" s="39" t="s">
        <v>15</v>
      </c>
      <c r="E47" s="9">
        <f>E36+E29+E17</f>
        <v>123192.3</v>
      </c>
      <c r="F47" s="9">
        <f>F36+F29+F17</f>
        <v>123192.3</v>
      </c>
      <c r="G47" s="9">
        <f>G40-G50</f>
        <v>83174.25</v>
      </c>
      <c r="H47" s="48">
        <f t="shared" ref="H47:H51" si="13">G47-F47</f>
        <v>-40018.050000000003</v>
      </c>
      <c r="I47" s="9">
        <f t="shared" si="12"/>
        <v>67.515786295085007</v>
      </c>
      <c r="J47" s="21"/>
    </row>
    <row r="48" spans="1:10" s="31" customFormat="1" ht="17.399999999999999" customHeight="1" x14ac:dyDescent="0.3">
      <c r="A48" s="162"/>
      <c r="B48" s="163"/>
      <c r="C48" s="164"/>
      <c r="D48" s="28" t="s">
        <v>43</v>
      </c>
      <c r="E48" s="29">
        <f>E46+E47</f>
        <v>266183</v>
      </c>
      <c r="F48" s="29">
        <f t="shared" ref="F48:G48" si="14">F46+F47</f>
        <v>266183</v>
      </c>
      <c r="G48" s="29">
        <f t="shared" si="14"/>
        <v>164435.06</v>
      </c>
      <c r="H48" s="78">
        <f t="shared" si="13"/>
        <v>-101747.94</v>
      </c>
      <c r="I48" s="29">
        <f t="shared" si="12"/>
        <v>61.775192254952415</v>
      </c>
      <c r="J48" s="30" t="s">
        <v>13</v>
      </c>
    </row>
    <row r="49" spans="1:10" s="8" customFormat="1" ht="44.4" customHeight="1" x14ac:dyDescent="0.3">
      <c r="A49" s="157" t="s">
        <v>36</v>
      </c>
      <c r="B49" s="158"/>
      <c r="C49" s="90"/>
      <c r="D49" s="72" t="s">
        <v>14</v>
      </c>
      <c r="E49" s="9">
        <v>0</v>
      </c>
      <c r="F49" s="9">
        <v>0</v>
      </c>
      <c r="G49" s="9">
        <v>0</v>
      </c>
      <c r="H49" s="48">
        <f t="shared" si="13"/>
        <v>0</v>
      </c>
      <c r="I49" s="9">
        <v>0</v>
      </c>
      <c r="J49" s="21" t="s">
        <v>13</v>
      </c>
    </row>
    <row r="50" spans="1:10" s="8" customFormat="1" ht="27" customHeight="1" x14ac:dyDescent="0.3">
      <c r="A50" s="159"/>
      <c r="B50" s="160"/>
      <c r="C50" s="161"/>
      <c r="D50" s="72" t="s">
        <v>15</v>
      </c>
      <c r="E50" s="38">
        <f>E19</f>
        <v>7000</v>
      </c>
      <c r="F50" s="38">
        <f>F19</f>
        <v>7000</v>
      </c>
      <c r="G50" s="38">
        <f>G19</f>
        <v>7000</v>
      </c>
      <c r="H50" s="48">
        <f t="shared" si="13"/>
        <v>0</v>
      </c>
      <c r="I50" s="9">
        <f t="shared" ref="I50:I51" si="15">G50/F50*100</f>
        <v>100</v>
      </c>
      <c r="J50" s="21" t="s">
        <v>13</v>
      </c>
    </row>
    <row r="51" spans="1:10" s="31" customFormat="1" ht="24" customHeight="1" thickBot="1" x14ac:dyDescent="0.35">
      <c r="A51" s="165"/>
      <c r="B51" s="166"/>
      <c r="C51" s="167"/>
      <c r="D51" s="32" t="s">
        <v>43</v>
      </c>
      <c r="E51" s="33">
        <f>E49+E50</f>
        <v>7000</v>
      </c>
      <c r="F51" s="33">
        <f t="shared" ref="F51:G51" si="16">F49+F50</f>
        <v>7000</v>
      </c>
      <c r="G51" s="33">
        <f t="shared" si="16"/>
        <v>7000</v>
      </c>
      <c r="H51" s="79">
        <f t="shared" si="13"/>
        <v>0</v>
      </c>
      <c r="I51" s="33">
        <f t="shared" si="15"/>
        <v>100</v>
      </c>
      <c r="J51" s="34" t="s">
        <v>13</v>
      </c>
    </row>
    <row r="52" spans="1:10" ht="15.6" x14ac:dyDescent="0.3">
      <c r="A52" s="1" t="s">
        <v>17</v>
      </c>
      <c r="B52" s="12"/>
      <c r="C52" s="12"/>
      <c r="D52" s="13"/>
      <c r="E52" s="12"/>
      <c r="F52" s="12"/>
      <c r="G52" s="12"/>
      <c r="H52" s="12"/>
      <c r="I52" s="12"/>
      <c r="J52" s="12"/>
    </row>
  </sheetData>
  <mergeCells count="44">
    <mergeCell ref="A31:J31"/>
    <mergeCell ref="A41:J41"/>
    <mergeCell ref="A45:J45"/>
    <mergeCell ref="A35:A37"/>
    <mergeCell ref="B35:C37"/>
    <mergeCell ref="A38:C40"/>
    <mergeCell ref="A42:C44"/>
    <mergeCell ref="A32:A34"/>
    <mergeCell ref="B32:B34"/>
    <mergeCell ref="C32:C34"/>
    <mergeCell ref="A46:C48"/>
    <mergeCell ref="A49:C51"/>
    <mergeCell ref="G10:G12"/>
    <mergeCell ref="A14:J14"/>
    <mergeCell ref="C16:C17"/>
    <mergeCell ref="B15:J15"/>
    <mergeCell ref="H10:I10"/>
    <mergeCell ref="J10:J12"/>
    <mergeCell ref="A10:A12"/>
    <mergeCell ref="D10:D12"/>
    <mergeCell ref="J16:J17"/>
    <mergeCell ref="E10:E12"/>
    <mergeCell ref="F10:F12"/>
    <mergeCell ref="B10:B12"/>
    <mergeCell ref="C10:C12"/>
    <mergeCell ref="A1:J1"/>
    <mergeCell ref="A2:J2"/>
    <mergeCell ref="A6:D6"/>
    <mergeCell ref="A8:D8"/>
    <mergeCell ref="A5:D5"/>
    <mergeCell ref="A7:D7"/>
    <mergeCell ref="A28:A30"/>
    <mergeCell ref="B28:C30"/>
    <mergeCell ref="C18:C19"/>
    <mergeCell ref="A16:A20"/>
    <mergeCell ref="B16:B20"/>
    <mergeCell ref="C20:D20"/>
    <mergeCell ref="A25:A27"/>
    <mergeCell ref="B25:B27"/>
    <mergeCell ref="C25:C27"/>
    <mergeCell ref="A24:J24"/>
    <mergeCell ref="J25:J27"/>
    <mergeCell ref="B21:C23"/>
    <mergeCell ref="A21:A23"/>
  </mergeCells>
  <pageMargins left="0.55118110236220474" right="0.39370078740157483" top="0.39370078740157483" bottom="0.47244094488188981" header="0.15748031496062992"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2016-10-18T07:41:57Z</dcterms:modified>
</cp:coreProperties>
</file>